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tables/table11.xml" ContentType="application/vnd.openxmlformats-officedocument.spreadsheetml.table+xml"/>
  <Override PartName="/xl/comments1.xml" ContentType="application/vnd.openxmlformats-officedocument.spreadsheetml.comments+xml"/>
  <Override PartName="/xl/drawings/drawing2.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tables/table12.xml" ContentType="application/vnd.openxmlformats-officedocument.spreadsheetml.table+xml"/>
  <Override PartName="/xl/comments2.xml" ContentType="application/vnd.openxmlformats-officedocument.spreadsheetml.comment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mc:AlternateContent xmlns:mc="http://schemas.openxmlformats.org/markup-compatibility/2006">
    <mc:Choice Requires="x15">
      <x15ac:absPath xmlns:x15ac="http://schemas.microsoft.com/office/spreadsheetml/2010/11/ac" url="T:\TEMP\"/>
    </mc:Choice>
  </mc:AlternateContent>
  <xr:revisionPtr revIDLastSave="0" documentId="13_ncr:1_{AA7ECFDD-AF31-4A8A-B416-77C350ECC521}" xr6:coauthVersionLast="47" xr6:coauthVersionMax="47" xr10:uidLastSave="{00000000-0000-0000-0000-000000000000}"/>
  <bookViews>
    <workbookView xWindow="-120" yWindow="-120" windowWidth="29040" windowHeight="15990" tabRatio="601" activeTab="6" xr2:uid="{00000000-000D-0000-FFFF-FFFF00000000}"/>
  </bookViews>
  <sheets>
    <sheet name="HEURES" sheetId="13" r:id="rId1"/>
    <sheet name="VHL" sheetId="17" state="hidden" r:id="rId2"/>
    <sheet name="CLIENTS" sheetId="18" state="hidden" r:id="rId3"/>
    <sheet name="EXTRAC SOCIAL JOUR" sheetId="15" state="hidden" r:id="rId4"/>
    <sheet name="KMS &amp; TPS SERVICE-Mois" sheetId="20" state="hidden" r:id="rId5"/>
    <sheet name="LISTES" sheetId="16" r:id="rId6"/>
    <sheet name="PQ" sheetId="22" r:id="rId7"/>
  </sheets>
  <externalReferences>
    <externalReference r:id="rId8"/>
    <externalReference r:id="rId9"/>
  </externalReferences>
  <definedNames>
    <definedName name="_année" localSheetId="4">[1]LISTES!$N$1</definedName>
    <definedName name="_année">[2]LISTES!$N$1</definedName>
    <definedName name="_xlnm._FilterDatabase" localSheetId="0" hidden="1">HEURES!$A$5:$CB$5</definedName>
    <definedName name="Data">OFFSET(t_datas[#All],-2,,COUNTA(t_datas[Conducteurs])+3)</definedName>
    <definedName name="DonnéesExternes_1" localSheetId="6" hidden="1">PQ!$A$1:$AJ$156</definedName>
    <definedName name="valuevx">42.314159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E7" i="13" l="1"/>
  <c r="VE8" i="13"/>
  <c r="VE9" i="13"/>
  <c r="VE10" i="13"/>
  <c r="VE11" i="13"/>
  <c r="VG7" i="13"/>
  <c r="VG8" i="13"/>
  <c r="VG9" i="13"/>
  <c r="VG10" i="13"/>
  <c r="VG11" i="13"/>
  <c r="VH7" i="13"/>
  <c r="VH8" i="13"/>
  <c r="VH9" i="13"/>
  <c r="VH10" i="13"/>
  <c r="VH11" i="13"/>
  <c r="TZ7" i="13"/>
  <c r="TZ8" i="13"/>
  <c r="TZ9" i="13"/>
  <c r="TZ10" i="13"/>
  <c r="TZ11" i="13"/>
  <c r="UB7" i="13"/>
  <c r="UB8" i="13"/>
  <c r="UB9" i="13"/>
  <c r="UB10" i="13"/>
  <c r="UB11" i="13"/>
  <c r="UC7" i="13"/>
  <c r="UC8" i="13"/>
  <c r="UC9" i="13"/>
  <c r="UC10" i="13"/>
  <c r="UC11" i="13"/>
  <c r="SU7" i="13"/>
  <c r="SU8" i="13"/>
  <c r="SU9" i="13"/>
  <c r="SU10" i="13"/>
  <c r="SU11" i="13"/>
  <c r="SW7" i="13"/>
  <c r="SW8" i="13"/>
  <c r="SW9" i="13"/>
  <c r="SW10" i="13"/>
  <c r="SW11" i="13"/>
  <c r="SX7" i="13"/>
  <c r="SX8" i="13"/>
  <c r="SX9" i="13"/>
  <c r="SX10" i="13"/>
  <c r="SX11" i="13"/>
  <c r="C8" i="13"/>
  <c r="C9" i="13"/>
  <c r="C10" i="13"/>
  <c r="C11" i="13"/>
  <c r="S8" i="13"/>
  <c r="S9" i="13"/>
  <c r="S10" i="13"/>
  <c r="S11" i="13"/>
  <c r="U8" i="13"/>
  <c r="U9" i="13"/>
  <c r="U10" i="13"/>
  <c r="U11" i="13"/>
  <c r="V8" i="13"/>
  <c r="V9" i="13"/>
  <c r="V10" i="13"/>
  <c r="V11" i="13"/>
  <c r="X8" i="13"/>
  <c r="X9" i="13"/>
  <c r="X10" i="13"/>
  <c r="X11" i="13"/>
  <c r="AX8" i="13"/>
  <c r="AX9" i="13"/>
  <c r="AX10" i="13"/>
  <c r="AX11" i="13"/>
  <c r="AZ8" i="13"/>
  <c r="AZ9" i="13"/>
  <c r="AZ10" i="13"/>
  <c r="AZ11" i="13"/>
  <c r="BA8" i="13"/>
  <c r="BA9" i="13"/>
  <c r="BA10" i="13"/>
  <c r="BA11" i="13"/>
  <c r="BC8" i="13"/>
  <c r="BC9" i="13"/>
  <c r="BC10" i="13"/>
  <c r="BC11" i="13"/>
  <c r="CC8" i="13"/>
  <c r="CC9" i="13"/>
  <c r="CC10" i="13"/>
  <c r="CC11" i="13"/>
  <c r="CE8" i="13"/>
  <c r="CE9" i="13"/>
  <c r="CE10" i="13"/>
  <c r="CE11" i="13"/>
  <c r="CF8" i="13"/>
  <c r="CF9" i="13"/>
  <c r="CF10" i="13"/>
  <c r="CF11" i="13"/>
  <c r="CG8" i="13"/>
  <c r="CG9" i="13"/>
  <c r="CG10" i="13"/>
  <c r="CG11" i="13"/>
  <c r="CH8" i="13"/>
  <c r="CH9" i="13"/>
  <c r="CH10" i="13"/>
  <c r="CH11" i="13"/>
  <c r="DH8" i="13"/>
  <c r="DH9" i="13"/>
  <c r="DH10" i="13"/>
  <c r="DH11" i="13"/>
  <c r="DJ8" i="13"/>
  <c r="DJ9" i="13"/>
  <c r="DJ10" i="13"/>
  <c r="DJ11" i="13"/>
  <c r="DK8" i="13"/>
  <c r="DK9" i="13"/>
  <c r="DK10" i="13"/>
  <c r="DK11" i="13"/>
  <c r="DM8" i="13"/>
  <c r="DM9" i="13"/>
  <c r="DM10" i="13"/>
  <c r="DM11" i="13"/>
  <c r="EM8" i="13"/>
  <c r="EM9" i="13"/>
  <c r="EM10" i="13"/>
  <c r="EM11" i="13"/>
  <c r="EO8" i="13"/>
  <c r="EO9" i="13"/>
  <c r="EO10" i="13"/>
  <c r="EO11" i="13"/>
  <c r="EP8" i="13"/>
  <c r="EP9" i="13"/>
  <c r="EP10" i="13"/>
  <c r="EP11" i="13"/>
  <c r="ER8" i="13"/>
  <c r="ER9" i="13"/>
  <c r="ER10" i="13"/>
  <c r="ER11" i="13"/>
  <c r="FR8" i="13"/>
  <c r="FR9" i="13"/>
  <c r="FR10" i="13"/>
  <c r="FR11" i="13"/>
  <c r="FT8" i="13"/>
  <c r="FT9" i="13"/>
  <c r="FT10" i="13"/>
  <c r="FT11" i="13"/>
  <c r="FU8" i="13"/>
  <c r="FU9" i="13"/>
  <c r="FU10" i="13"/>
  <c r="FU11" i="13"/>
  <c r="FW8" i="13"/>
  <c r="FW9" i="13"/>
  <c r="FW10" i="13"/>
  <c r="FW11" i="13"/>
  <c r="GW8" i="13"/>
  <c r="GW9" i="13"/>
  <c r="GW10" i="13"/>
  <c r="GW11" i="13"/>
  <c r="GY8" i="13"/>
  <c r="GY9" i="13"/>
  <c r="GY10" i="13"/>
  <c r="GY11" i="13"/>
  <c r="GZ8" i="13"/>
  <c r="GZ9" i="13"/>
  <c r="GZ10" i="13"/>
  <c r="GZ11" i="13"/>
  <c r="HA8" i="13"/>
  <c r="HA9" i="13"/>
  <c r="HA10" i="13"/>
  <c r="HA11" i="13"/>
  <c r="HB8" i="13"/>
  <c r="HB9" i="13"/>
  <c r="HB10" i="13"/>
  <c r="HB11" i="13"/>
  <c r="IB8" i="13"/>
  <c r="IB9" i="13"/>
  <c r="IB10" i="13"/>
  <c r="IB11" i="13"/>
  <c r="ID8" i="13"/>
  <c r="ID9" i="13"/>
  <c r="ID10" i="13"/>
  <c r="ID11" i="13"/>
  <c r="IE8" i="13"/>
  <c r="IE9" i="13"/>
  <c r="IE10" i="13"/>
  <c r="IE11" i="13"/>
  <c r="IG8" i="13"/>
  <c r="IG9" i="13"/>
  <c r="IG10" i="13"/>
  <c r="IG11" i="13"/>
  <c r="JG8" i="13"/>
  <c r="JG9" i="13"/>
  <c r="JG10" i="13"/>
  <c r="JG11" i="13"/>
  <c r="JI8" i="13"/>
  <c r="JI9" i="13"/>
  <c r="JI10" i="13"/>
  <c r="JI11" i="13"/>
  <c r="JJ8" i="13"/>
  <c r="JJ9" i="13"/>
  <c r="JJ10" i="13"/>
  <c r="JJ11" i="13"/>
  <c r="JL8" i="13"/>
  <c r="JL9" i="13"/>
  <c r="JL10" i="13"/>
  <c r="JL11" i="13"/>
  <c r="KL8" i="13"/>
  <c r="KL9" i="13"/>
  <c r="KL10" i="13"/>
  <c r="KL11" i="13"/>
  <c r="KN8" i="13"/>
  <c r="KN9" i="13"/>
  <c r="KN10" i="13"/>
  <c r="KN11" i="13"/>
  <c r="KO8" i="13"/>
  <c r="KO9" i="13"/>
  <c r="KO10" i="13"/>
  <c r="KO11" i="13"/>
  <c r="KQ8" i="13"/>
  <c r="KQ9" i="13"/>
  <c r="KQ10" i="13"/>
  <c r="KQ11" i="13"/>
  <c r="LQ8" i="13"/>
  <c r="LQ9" i="13"/>
  <c r="LQ10" i="13"/>
  <c r="LQ11" i="13"/>
  <c r="LS8" i="13"/>
  <c r="LS9" i="13"/>
  <c r="LS10" i="13"/>
  <c r="LS11" i="13"/>
  <c r="LT8" i="13"/>
  <c r="LT9" i="13"/>
  <c r="LT10" i="13"/>
  <c r="LT11" i="13"/>
  <c r="LV8" i="13"/>
  <c r="LV9" i="13"/>
  <c r="LV10" i="13"/>
  <c r="LV11" i="13"/>
  <c r="MV8" i="13"/>
  <c r="MV9" i="13"/>
  <c r="MV10" i="13"/>
  <c r="MV11" i="13"/>
  <c r="MX8" i="13"/>
  <c r="MX9" i="13"/>
  <c r="MX10" i="13"/>
  <c r="MX11" i="13"/>
  <c r="MY8" i="13"/>
  <c r="MY9" i="13"/>
  <c r="MY10" i="13"/>
  <c r="MY11" i="13"/>
  <c r="NA8" i="13"/>
  <c r="NA9" i="13"/>
  <c r="NA10" i="13"/>
  <c r="NA11" i="13"/>
  <c r="OA8" i="13"/>
  <c r="OA9" i="13"/>
  <c r="OA10" i="13"/>
  <c r="OA11" i="13"/>
  <c r="OC8" i="13"/>
  <c r="OC9" i="13"/>
  <c r="OC10" i="13"/>
  <c r="OC11" i="13"/>
  <c r="OD8" i="13"/>
  <c r="OD9" i="13"/>
  <c r="OD10" i="13"/>
  <c r="OD11" i="13"/>
  <c r="OE8" i="13"/>
  <c r="OE9" i="13"/>
  <c r="OE10" i="13"/>
  <c r="OE11" i="13"/>
  <c r="OF8" i="13"/>
  <c r="OF9" i="13"/>
  <c r="OF10" i="13"/>
  <c r="OF11" i="13"/>
  <c r="PF8" i="13"/>
  <c r="PF9" i="13"/>
  <c r="PF10" i="13"/>
  <c r="PF11" i="13"/>
  <c r="PH8" i="13"/>
  <c r="PH9" i="13"/>
  <c r="PH10" i="13"/>
  <c r="PH11" i="13"/>
  <c r="PI8" i="13"/>
  <c r="PI9" i="13"/>
  <c r="PI10" i="13"/>
  <c r="PI11" i="13"/>
  <c r="PJ8" i="13"/>
  <c r="PJ9" i="13"/>
  <c r="PJ10" i="13"/>
  <c r="PJ11" i="13"/>
  <c r="PK8" i="13"/>
  <c r="PK9" i="13"/>
  <c r="PK10" i="13"/>
  <c r="PK11" i="13"/>
  <c r="QK8" i="13"/>
  <c r="QK9" i="13"/>
  <c r="QK10" i="13"/>
  <c r="QK11" i="13"/>
  <c r="QM8" i="13"/>
  <c r="QM9" i="13"/>
  <c r="QM10" i="13"/>
  <c r="QM11" i="13"/>
  <c r="QN8" i="13"/>
  <c r="QN9" i="13"/>
  <c r="QN10" i="13"/>
  <c r="QN11" i="13"/>
  <c r="QO8" i="13"/>
  <c r="QO9" i="13"/>
  <c r="QO10" i="13"/>
  <c r="QO11" i="13"/>
  <c r="QP8" i="13"/>
  <c r="QP9" i="13"/>
  <c r="QP10" i="13"/>
  <c r="QP11" i="13"/>
  <c r="RP8" i="13"/>
  <c r="RP9" i="13"/>
  <c r="RP10" i="13"/>
  <c r="RP11" i="13"/>
  <c r="RR8" i="13"/>
  <c r="RR9" i="13"/>
  <c r="RR10" i="13"/>
  <c r="RR11" i="13"/>
  <c r="RS8" i="13"/>
  <c r="RS9" i="13"/>
  <c r="RS10" i="13"/>
  <c r="RS11" i="13"/>
  <c r="RT8" i="13"/>
  <c r="RT9" i="13"/>
  <c r="RT10" i="13"/>
  <c r="RT11" i="13"/>
  <c r="RU8" i="13"/>
  <c r="RU9" i="13"/>
  <c r="RU10" i="13"/>
  <c r="RU11" i="13"/>
  <c r="SY8" i="13"/>
  <c r="SY9" i="13"/>
  <c r="SY10" i="13"/>
  <c r="SY11" i="13"/>
  <c r="SZ8" i="13"/>
  <c r="SZ9" i="13"/>
  <c r="SZ10" i="13"/>
  <c r="SZ11" i="13"/>
  <c r="UD8" i="13"/>
  <c r="UD9" i="13"/>
  <c r="UD10" i="13"/>
  <c r="UD11" i="13"/>
  <c r="UE8" i="13"/>
  <c r="UE9" i="13"/>
  <c r="UE10" i="13"/>
  <c r="UE11" i="13"/>
  <c r="VJ8" i="13"/>
  <c r="VJ9" i="13"/>
  <c r="VJ10" i="13"/>
  <c r="VJ11" i="13"/>
  <c r="WJ8" i="13"/>
  <c r="WJ9" i="13"/>
  <c r="WJ10" i="13"/>
  <c r="WJ11" i="13"/>
  <c r="WL8" i="13"/>
  <c r="WL9" i="13"/>
  <c r="WL10" i="13"/>
  <c r="WL11" i="13"/>
  <c r="WM8" i="13"/>
  <c r="WM9" i="13"/>
  <c r="WM10" i="13"/>
  <c r="WM11" i="13"/>
  <c r="WO8" i="13"/>
  <c r="WO9" i="13"/>
  <c r="WO10" i="13"/>
  <c r="WO11" i="13"/>
  <c r="XO8" i="13"/>
  <c r="XO9" i="13"/>
  <c r="XO10" i="13"/>
  <c r="XO11" i="13"/>
  <c r="XQ8" i="13"/>
  <c r="XQ9" i="13"/>
  <c r="XQ10" i="13"/>
  <c r="XQ11" i="13"/>
  <c r="XR8" i="13"/>
  <c r="XR9" i="13"/>
  <c r="XR10" i="13"/>
  <c r="XR11" i="13"/>
  <c r="XS8" i="13"/>
  <c r="XS9" i="13"/>
  <c r="XS10" i="13"/>
  <c r="XS11" i="13"/>
  <c r="XT8" i="13"/>
  <c r="XT9" i="13"/>
  <c r="XT10" i="13"/>
  <c r="XT11" i="13"/>
  <c r="YT8" i="13"/>
  <c r="YT9" i="13"/>
  <c r="YT10" i="13"/>
  <c r="YT11" i="13"/>
  <c r="YV8" i="13"/>
  <c r="YV9" i="13"/>
  <c r="YV10" i="13"/>
  <c r="YV11" i="13"/>
  <c r="YW8" i="13"/>
  <c r="YW9" i="13"/>
  <c r="YW10" i="13"/>
  <c r="YW11" i="13"/>
  <c r="YX8" i="13"/>
  <c r="YX9" i="13"/>
  <c r="YX10" i="13"/>
  <c r="YX11" i="13"/>
  <c r="YY8" i="13"/>
  <c r="YY9" i="13"/>
  <c r="YY10" i="13"/>
  <c r="YY11" i="13"/>
  <c r="ZY8" i="13"/>
  <c r="ZY9" i="13"/>
  <c r="ZY10" i="13"/>
  <c r="ZY11" i="13"/>
  <c r="AAA8" i="13"/>
  <c r="AAA9" i="13"/>
  <c r="AAA10" i="13"/>
  <c r="AAA11" i="13"/>
  <c r="AAB8" i="13"/>
  <c r="AAB9" i="13"/>
  <c r="AAB10" i="13"/>
  <c r="AAB11" i="13"/>
  <c r="AAC8" i="13"/>
  <c r="AAC9" i="13"/>
  <c r="AAC10" i="13"/>
  <c r="AAC11" i="13"/>
  <c r="AAD8" i="13"/>
  <c r="AAD9" i="13"/>
  <c r="AAD10" i="13"/>
  <c r="AAD11" i="13"/>
  <c r="ABD8" i="13"/>
  <c r="ABD9" i="13"/>
  <c r="ABD10" i="13"/>
  <c r="ABD11" i="13"/>
  <c r="ABF8" i="13"/>
  <c r="ABF9" i="13"/>
  <c r="ABF10" i="13"/>
  <c r="ABF11" i="13"/>
  <c r="ABG8" i="13"/>
  <c r="ABG9" i="13"/>
  <c r="ABG10" i="13"/>
  <c r="ABG11" i="13"/>
  <c r="ABI8" i="13"/>
  <c r="ABI9" i="13"/>
  <c r="ABI10" i="13"/>
  <c r="ABI11" i="13"/>
  <c r="ACI8" i="13"/>
  <c r="ACI9" i="13"/>
  <c r="ACI10" i="13"/>
  <c r="ACI11" i="13"/>
  <c r="ACK8" i="13"/>
  <c r="ACK9" i="13"/>
  <c r="ACK10" i="13"/>
  <c r="ACK11" i="13"/>
  <c r="ACL8" i="13"/>
  <c r="ACL9" i="13"/>
  <c r="ACL10" i="13"/>
  <c r="ACL11" i="13"/>
  <c r="ACN8" i="13"/>
  <c r="ACN9" i="13"/>
  <c r="ACN10" i="13"/>
  <c r="ACN11" i="13"/>
  <c r="ADN8" i="13"/>
  <c r="ADN9" i="13"/>
  <c r="ADN10" i="13"/>
  <c r="ADN11" i="13"/>
  <c r="ADP8" i="13"/>
  <c r="ADP9" i="13"/>
  <c r="ADP10" i="13"/>
  <c r="ADP11" i="13"/>
  <c r="ADQ8" i="13"/>
  <c r="ADQ9" i="13"/>
  <c r="ADQ10" i="13"/>
  <c r="ADQ11" i="13"/>
  <c r="ADS8" i="13"/>
  <c r="ADS9" i="13"/>
  <c r="ADS10" i="13"/>
  <c r="ADS11" i="13"/>
  <c r="AES8" i="13"/>
  <c r="AES9" i="13"/>
  <c r="AES10" i="13"/>
  <c r="AES11" i="13"/>
  <c r="AEU8" i="13"/>
  <c r="AEU9" i="13"/>
  <c r="AEU10" i="13"/>
  <c r="AEU11" i="13"/>
  <c r="AEV8" i="13"/>
  <c r="AEV9" i="13"/>
  <c r="AEV10" i="13"/>
  <c r="AEV11" i="13"/>
  <c r="AEX8" i="13"/>
  <c r="AEX9" i="13"/>
  <c r="AEX10" i="13"/>
  <c r="AEX11" i="13"/>
  <c r="AFX8" i="13"/>
  <c r="AFX9" i="13"/>
  <c r="AFX10" i="13"/>
  <c r="AFX11" i="13"/>
  <c r="AFZ8" i="13"/>
  <c r="AFZ9" i="13"/>
  <c r="AFZ10" i="13"/>
  <c r="AFZ11" i="13"/>
  <c r="AGA8" i="13"/>
  <c r="AGA9" i="13"/>
  <c r="AGA10" i="13"/>
  <c r="AGA11" i="13"/>
  <c r="AGC8" i="13"/>
  <c r="AGC9" i="13"/>
  <c r="AGC10" i="13"/>
  <c r="AGC11" i="13"/>
  <c r="AHC8" i="13"/>
  <c r="AHC9" i="13"/>
  <c r="AHC10" i="13"/>
  <c r="AHC11" i="13"/>
  <c r="AHE8" i="13"/>
  <c r="AHE9" i="13"/>
  <c r="AHE10" i="13"/>
  <c r="AHE11" i="13"/>
  <c r="AHF8" i="13"/>
  <c r="AHF9" i="13"/>
  <c r="AHF10" i="13"/>
  <c r="AHF11" i="13"/>
  <c r="AIH8" i="13"/>
  <c r="AIH9" i="13"/>
  <c r="AIH10" i="13"/>
  <c r="AIH11" i="13"/>
  <c r="AIJ8" i="13"/>
  <c r="AIJ9" i="13"/>
  <c r="AIJ10" i="13"/>
  <c r="AIJ11" i="13"/>
  <c r="AIK8" i="13"/>
  <c r="AIK9" i="13"/>
  <c r="AIK10" i="13"/>
  <c r="AIK11" i="13"/>
  <c r="AIL8" i="13"/>
  <c r="AIL9" i="13"/>
  <c r="AIL10" i="13"/>
  <c r="AIL11" i="13"/>
  <c r="AJM8" i="13"/>
  <c r="AJM9" i="13"/>
  <c r="AJM10" i="13"/>
  <c r="AJM11" i="13"/>
  <c r="AJO8" i="13"/>
  <c r="AJO9" i="13"/>
  <c r="AJO10" i="13"/>
  <c r="AJO11" i="13"/>
  <c r="AJP8" i="13"/>
  <c r="AJP9" i="13"/>
  <c r="AJP10" i="13"/>
  <c r="AJP11" i="13"/>
  <c r="AJQ8" i="13"/>
  <c r="AJQ9" i="13"/>
  <c r="AJQ10" i="13"/>
  <c r="AJQ11" i="13"/>
  <c r="AJQ7" i="13" l="1"/>
  <c r="AIL7" i="13"/>
  <c r="AAC7" i="13"/>
  <c r="YX7" i="13"/>
  <c r="XS7" i="13"/>
  <c r="UD7" i="13"/>
  <c r="SY7" i="13"/>
  <c r="RT7" i="13"/>
  <c r="QO7" i="13"/>
  <c r="PJ7" i="13"/>
  <c r="OE7" i="13"/>
  <c r="HA7" i="13"/>
  <c r="CG7" i="13"/>
  <c r="W7" i="13"/>
  <c r="D3" i="15" l="1"/>
  <c r="C3" i="15"/>
  <c r="B3" i="15"/>
  <c r="AGC7" i="13" l="1"/>
  <c r="AEX7" i="13"/>
  <c r="ADS7" i="13"/>
  <c r="ACN7" i="13"/>
  <c r="ABI7" i="13"/>
  <c r="AAD7" i="13"/>
  <c r="YY7" i="13"/>
  <c r="XT7" i="13"/>
  <c r="WO7" i="13"/>
  <c r="VJ7" i="13"/>
  <c r="UE7" i="13"/>
  <c r="SZ7" i="13"/>
  <c r="RU7" i="13"/>
  <c r="QP7" i="13"/>
  <c r="PK7" i="13"/>
  <c r="OF7" i="13"/>
  <c r="NA7" i="13"/>
  <c r="LV7" i="13"/>
  <c r="KQ7" i="13"/>
  <c r="JL7" i="13"/>
  <c r="IG7" i="13"/>
  <c r="HB7" i="13"/>
  <c r="FW7" i="13"/>
  <c r="ER7" i="13"/>
  <c r="DM7" i="13"/>
  <c r="CH7" i="13"/>
  <c r="BC7" i="13"/>
  <c r="X7" i="13"/>
  <c r="C7" i="13" l="1"/>
  <c r="C3" i="16" l="1"/>
  <c r="C12" i="16" l="1"/>
  <c r="C11" i="16"/>
  <c r="C10" i="16"/>
  <c r="C9" i="16"/>
  <c r="C8" i="16"/>
  <c r="C5" i="16"/>
  <c r="C4" i="16"/>
  <c r="C2" i="16"/>
  <c r="B3" i="13" l="1"/>
  <c r="A5" i="20" l="1"/>
  <c r="G8" i="13" l="1"/>
  <c r="G9" i="13"/>
  <c r="G10" i="13"/>
  <c r="G11" i="13"/>
  <c r="AJP7" i="13"/>
  <c r="AJO7" i="13"/>
  <c r="AJM7" i="13"/>
  <c r="AIK7" i="13"/>
  <c r="AIJ7" i="13"/>
  <c r="AIH7" i="13"/>
  <c r="AHF7" i="13"/>
  <c r="AHE7" i="13"/>
  <c r="AHC7" i="13"/>
  <c r="AGA7" i="13"/>
  <c r="AFZ7" i="13"/>
  <c r="AFX7" i="13"/>
  <c r="AEV7" i="13"/>
  <c r="AEU7" i="13"/>
  <c r="AES7" i="13"/>
  <c r="ADQ7" i="13"/>
  <c r="ADP7" i="13"/>
  <c r="ADN7" i="13"/>
  <c r="ACL7" i="13"/>
  <c r="ACK7" i="13"/>
  <c r="ACI7" i="13"/>
  <c r="ABG7" i="13"/>
  <c r="ABF7" i="13"/>
  <c r="ABD7" i="13"/>
  <c r="AAB7" i="13"/>
  <c r="AAA7" i="13"/>
  <c r="ZY7" i="13"/>
  <c r="YW7" i="13"/>
  <c r="YV7" i="13"/>
  <c r="YT7" i="13"/>
  <c r="XR7" i="13"/>
  <c r="XQ7" i="13"/>
  <c r="XO7" i="13"/>
  <c r="WM7" i="13"/>
  <c r="WL7" i="13"/>
  <c r="WJ7" i="13"/>
  <c r="RS7" i="13"/>
  <c r="RR7" i="13"/>
  <c r="RP7" i="13"/>
  <c r="QN7" i="13"/>
  <c r="QM7" i="13"/>
  <c r="QK7" i="13"/>
  <c r="PI7" i="13"/>
  <c r="PH7" i="13"/>
  <c r="PF7" i="13"/>
  <c r="OD7" i="13"/>
  <c r="OC7" i="13"/>
  <c r="OA7" i="13"/>
  <c r="MY7" i="13"/>
  <c r="MX7" i="13"/>
  <c r="MV7" i="13"/>
  <c r="LT7" i="13"/>
  <c r="LS7" i="13"/>
  <c r="LQ7" i="13"/>
  <c r="KO7" i="13"/>
  <c r="KN7" i="13"/>
  <c r="KL7" i="13"/>
  <c r="JJ7" i="13"/>
  <c r="JI7" i="13"/>
  <c r="JG7" i="13"/>
  <c r="IE7" i="13"/>
  <c r="ID7" i="13"/>
  <c r="IB7" i="13"/>
  <c r="GZ7" i="13"/>
  <c r="GY7" i="13"/>
  <c r="GW7" i="13"/>
  <c r="FU7" i="13"/>
  <c r="FT7" i="13"/>
  <c r="FR7" i="13"/>
  <c r="EP7" i="13"/>
  <c r="EO7" i="13"/>
  <c r="EM7" i="13"/>
  <c r="DK7" i="13"/>
  <c r="DJ7" i="13"/>
  <c r="DH7" i="13"/>
  <c r="CF7" i="13"/>
  <c r="CE7" i="13"/>
  <c r="CC7" i="13"/>
  <c r="BA7" i="13"/>
  <c r="AZ7" i="13"/>
  <c r="AX7" i="13"/>
  <c r="V7" i="13"/>
  <c r="U7" i="13"/>
  <c r="H11" i="13" l="1"/>
  <c r="I11" i="13"/>
  <c r="H10" i="13"/>
  <c r="I10" i="13"/>
  <c r="H9" i="13"/>
  <c r="I9" i="13"/>
  <c r="I8" i="13"/>
  <c r="H8" i="13"/>
  <c r="A3" i="15"/>
  <c r="E3" i="15" s="1"/>
  <c r="S7" i="13" l="1"/>
  <c r="S3" i="13" l="1"/>
  <c r="H2" i="16"/>
  <c r="G2" i="16" s="1"/>
  <c r="H3" i="16"/>
  <c r="G3" i="16" s="1"/>
  <c r="H4" i="16"/>
  <c r="G4" i="16" s="1"/>
  <c r="H5" i="16"/>
  <c r="G5" i="16" s="1"/>
  <c r="H6" i="16"/>
  <c r="G6" i="16" s="1"/>
  <c r="H7" i="16"/>
  <c r="L7" i="16" s="1"/>
  <c r="H8" i="16"/>
  <c r="L8" i="16" s="1"/>
  <c r="H9" i="16"/>
  <c r="L9" i="16" s="1"/>
  <c r="H10" i="16"/>
  <c r="L10" i="16" s="1"/>
  <c r="H11" i="16"/>
  <c r="G11" i="16" s="1"/>
  <c r="H12" i="16"/>
  <c r="G12" i="16" s="1"/>
  <c r="H13" i="16"/>
  <c r="G13" i="16" s="1"/>
  <c r="C6" i="16"/>
  <c r="AS4" i="13" l="1"/>
  <c r="T4" i="13"/>
  <c r="X4" i="13"/>
  <c r="AR4" i="13"/>
  <c r="AL4" i="13"/>
  <c r="AF4" i="13"/>
  <c r="Z4" i="13"/>
  <c r="Y4" i="13"/>
  <c r="AV4" i="13"/>
  <c r="AP4" i="13"/>
  <c r="AK4" i="13"/>
  <c r="AE4" i="13"/>
  <c r="AC4" i="13"/>
  <c r="AN4" i="13"/>
  <c r="AA4" i="13"/>
  <c r="AO4" i="13"/>
  <c r="AM4" i="13"/>
  <c r="W4" i="13"/>
  <c r="AI4" i="13"/>
  <c r="V4" i="13"/>
  <c r="AH4" i="13"/>
  <c r="U4" i="13"/>
  <c r="AB4" i="13"/>
  <c r="AG4" i="13"/>
  <c r="S4" i="13"/>
  <c r="AD4" i="13"/>
  <c r="AX3" i="13"/>
  <c r="AQ4" i="13"/>
  <c r="AJ4" i="13"/>
  <c r="I6" i="16"/>
  <c r="I12" i="16"/>
  <c r="I5" i="16"/>
  <c r="J5" i="16" s="1"/>
  <c r="I4" i="16"/>
  <c r="L13" i="16"/>
  <c r="L12" i="16"/>
  <c r="I13" i="16"/>
  <c r="AT4" i="13"/>
  <c r="AU4" i="13"/>
  <c r="AW4" i="13"/>
  <c r="G8" i="16"/>
  <c r="I11" i="16"/>
  <c r="J11" i="16" s="1"/>
  <c r="I3" i="16"/>
  <c r="L11" i="16"/>
  <c r="G7" i="16"/>
  <c r="I10" i="16"/>
  <c r="I2" i="16"/>
  <c r="I8" i="16"/>
  <c r="G10" i="16"/>
  <c r="G9" i="16"/>
  <c r="I9" i="16"/>
  <c r="I7" i="16"/>
  <c r="C7" i="16"/>
  <c r="L6" i="16" s="1"/>
  <c r="AY4" i="13" l="1"/>
  <c r="BX4" i="13"/>
  <c r="AV8" i="13"/>
  <c r="AV9" i="13"/>
  <c r="AV10" i="13"/>
  <c r="AV11" i="13"/>
  <c r="AN8" i="13"/>
  <c r="AN10" i="13"/>
  <c r="AN11" i="13"/>
  <c r="AN9" i="13"/>
  <c r="AM8" i="13"/>
  <c r="AM9" i="13"/>
  <c r="AM10" i="13"/>
  <c r="AM11" i="13"/>
  <c r="AO8" i="13"/>
  <c r="AO11" i="13"/>
  <c r="AO9" i="13"/>
  <c r="AO10" i="13"/>
  <c r="AU11" i="13"/>
  <c r="AU10" i="13"/>
  <c r="AU8" i="13"/>
  <c r="AU9" i="13"/>
  <c r="AT8" i="13"/>
  <c r="AT11" i="13"/>
  <c r="AT9" i="13"/>
  <c r="AT10" i="13"/>
  <c r="CA4" i="13"/>
  <c r="BR4" i="13"/>
  <c r="BJ4" i="13"/>
  <c r="BB4" i="13"/>
  <c r="BY4" i="13"/>
  <c r="BP4" i="13"/>
  <c r="BH4" i="13"/>
  <c r="AZ4" i="13"/>
  <c r="BO4" i="13"/>
  <c r="AX4" i="13"/>
  <c r="BF4" i="13"/>
  <c r="BU4" i="13"/>
  <c r="BW4" i="13"/>
  <c r="BG4" i="13"/>
  <c r="BV4" i="13"/>
  <c r="BM4" i="13"/>
  <c r="BN4" i="13"/>
  <c r="BE4" i="13"/>
  <c r="BT4" i="13"/>
  <c r="BA4" i="13"/>
  <c r="BL4" i="13"/>
  <c r="CB4" i="13"/>
  <c r="BZ4" i="13"/>
  <c r="BS4" i="13"/>
  <c r="BQ4" i="13"/>
  <c r="BK4" i="13"/>
  <c r="BC4" i="13"/>
  <c r="BI4" i="13"/>
  <c r="BD4" i="13"/>
  <c r="CC3" i="13"/>
  <c r="K8" i="16"/>
  <c r="K7" i="16"/>
  <c r="K12" i="16"/>
  <c r="K5" i="16"/>
  <c r="L5" i="16" s="1"/>
  <c r="K9" i="16"/>
  <c r="K4" i="16"/>
  <c r="L4" i="16" s="1"/>
  <c r="K3" i="16"/>
  <c r="L3" i="16" s="1"/>
  <c r="K6" i="16"/>
  <c r="K13" i="16"/>
  <c r="K2" i="16"/>
  <c r="L2" i="16" s="1"/>
  <c r="K10" i="16"/>
  <c r="J4" i="16"/>
  <c r="K11" i="16"/>
  <c r="J2" i="16"/>
  <c r="J9" i="16"/>
  <c r="J8" i="16"/>
  <c r="J6" i="16"/>
  <c r="J13" i="16"/>
  <c r="J12" i="16"/>
  <c r="J10" i="16"/>
  <c r="J3" i="16"/>
  <c r="J7" i="16"/>
  <c r="DC4" i="13" l="1"/>
  <c r="CD4" i="13"/>
  <c r="AW10" i="13"/>
  <c r="AP10" i="13" s="1"/>
  <c r="AW9" i="13"/>
  <c r="AP9" i="13" s="1"/>
  <c r="BT11" i="13"/>
  <c r="BT8" i="13"/>
  <c r="BT9" i="13"/>
  <c r="BT10" i="13"/>
  <c r="AW8" i="13"/>
  <c r="AP8" i="13" s="1"/>
  <c r="BY11" i="13"/>
  <c r="BY8" i="13"/>
  <c r="BY10" i="13"/>
  <c r="BY9" i="13"/>
  <c r="BR9" i="13"/>
  <c r="BR8" i="13"/>
  <c r="BR10" i="13"/>
  <c r="BR11" i="13"/>
  <c r="CA11" i="13"/>
  <c r="CA8" i="13"/>
  <c r="CA10" i="13"/>
  <c r="CA9" i="13"/>
  <c r="AW11" i="13"/>
  <c r="AP11" i="13" s="1"/>
  <c r="BS8" i="13"/>
  <c r="BS9" i="13"/>
  <c r="BS10" i="13"/>
  <c r="BS11" i="13"/>
  <c r="BZ9" i="13"/>
  <c r="BZ8" i="13"/>
  <c r="BZ10" i="13"/>
  <c r="BZ11" i="13"/>
  <c r="CZ4" i="13"/>
  <c r="CR4" i="13"/>
  <c r="CJ4" i="13"/>
  <c r="DG4" i="13"/>
  <c r="CX4" i="13"/>
  <c r="CP4" i="13"/>
  <c r="CH4" i="13"/>
  <c r="CO4" i="13"/>
  <c r="CG4" i="13"/>
  <c r="CF4" i="13"/>
  <c r="CU4" i="13"/>
  <c r="DF4" i="13"/>
  <c r="CW4" i="13"/>
  <c r="CV4" i="13"/>
  <c r="CM4" i="13"/>
  <c r="DE4" i="13"/>
  <c r="CN4" i="13"/>
  <c r="DD4" i="13"/>
  <c r="CE4" i="13"/>
  <c r="CS4" i="13"/>
  <c r="CL4" i="13"/>
  <c r="DA4" i="13"/>
  <c r="CQ4" i="13"/>
  <c r="CK4" i="13"/>
  <c r="DB4" i="13"/>
  <c r="CC4" i="13"/>
  <c r="CT4" i="13"/>
  <c r="CI4" i="13"/>
  <c r="CY4" i="13"/>
  <c r="DH3" i="13"/>
  <c r="EH4" i="13" l="1"/>
  <c r="DI4" i="13"/>
  <c r="CB10" i="13"/>
  <c r="BU10" i="13" s="1"/>
  <c r="DD8" i="13"/>
  <c r="DD10" i="13"/>
  <c r="DD9" i="13"/>
  <c r="DD11" i="13"/>
  <c r="DE8" i="13"/>
  <c r="DE10" i="13"/>
  <c r="DE9" i="13"/>
  <c r="DE11" i="13"/>
  <c r="CB11" i="13"/>
  <c r="BU11" i="13" s="1"/>
  <c r="CB9" i="13"/>
  <c r="BU9" i="13" s="1"/>
  <c r="CB8" i="13"/>
  <c r="BU8" i="13" s="1"/>
  <c r="CY9" i="13"/>
  <c r="CY10" i="13"/>
  <c r="CY8" i="13"/>
  <c r="CY11" i="13"/>
  <c r="CW8" i="13"/>
  <c r="CW9" i="13"/>
  <c r="CW10" i="13"/>
  <c r="CW11" i="13"/>
  <c r="CX10" i="13"/>
  <c r="CX8" i="13"/>
  <c r="CX9" i="13"/>
  <c r="CX11" i="13"/>
  <c r="DF8" i="13"/>
  <c r="DF9" i="13"/>
  <c r="DF10" i="13"/>
  <c r="DF11" i="13"/>
  <c r="AV7" i="13"/>
  <c r="G7" i="13"/>
  <c r="I7" i="13" s="1"/>
  <c r="EI4" i="13"/>
  <c r="EI7" i="13" s="1"/>
  <c r="DZ4" i="13"/>
  <c r="DR4" i="13"/>
  <c r="DJ4" i="13"/>
  <c r="EF4" i="13"/>
  <c r="DX4" i="13"/>
  <c r="DP4" i="13"/>
  <c r="DN4" i="13"/>
  <c r="DU4" i="13"/>
  <c r="EE4" i="13"/>
  <c r="DW4" i="13"/>
  <c r="DO4" i="13"/>
  <c r="DV4" i="13"/>
  <c r="EC4" i="13"/>
  <c r="ED4" i="13"/>
  <c r="ED7" i="13" s="1"/>
  <c r="EL4" i="13"/>
  <c r="DM4" i="13"/>
  <c r="EK4" i="13"/>
  <c r="DQ4" i="13"/>
  <c r="EG4" i="13"/>
  <c r="DH4" i="13"/>
  <c r="DT4" i="13"/>
  <c r="EJ4" i="13"/>
  <c r="DL4" i="13"/>
  <c r="DK4" i="13"/>
  <c r="EB4" i="13"/>
  <c r="EA4" i="13"/>
  <c r="DY4" i="13"/>
  <c r="DS4" i="13"/>
  <c r="EM3" i="13"/>
  <c r="CA7" i="13"/>
  <c r="DF7" i="13"/>
  <c r="DE7" i="13"/>
  <c r="DD7" i="13"/>
  <c r="CY7" i="13"/>
  <c r="CW7" i="13"/>
  <c r="CX7" i="13"/>
  <c r="BS7" i="13"/>
  <c r="BT7" i="13"/>
  <c r="BY7" i="13"/>
  <c r="BR7" i="13"/>
  <c r="BZ7" i="13"/>
  <c r="AM7" i="13"/>
  <c r="AN7" i="13"/>
  <c r="AO7" i="13"/>
  <c r="AU7" i="13"/>
  <c r="AT7" i="13"/>
  <c r="FR3" i="13" l="1"/>
  <c r="GI4" i="13" s="1"/>
  <c r="FM4" i="13"/>
  <c r="EN4" i="13"/>
  <c r="DG11" i="13"/>
  <c r="CZ11" i="13" s="1"/>
  <c r="EI9" i="13"/>
  <c r="EI10" i="13"/>
  <c r="EI11" i="13"/>
  <c r="EI8" i="13"/>
  <c r="DG9" i="13"/>
  <c r="CZ9" i="13" s="1"/>
  <c r="EC8" i="13"/>
  <c r="EC11" i="13"/>
  <c r="EC9" i="13"/>
  <c r="EC10" i="13"/>
  <c r="EJ11" i="13"/>
  <c r="EJ8" i="13"/>
  <c r="EJ10" i="13"/>
  <c r="EJ9" i="13"/>
  <c r="EB8" i="13"/>
  <c r="EB10" i="13"/>
  <c r="EB11" i="13"/>
  <c r="EB9" i="13"/>
  <c r="EK11" i="13"/>
  <c r="EK8" i="13"/>
  <c r="EK10" i="13"/>
  <c r="EK9" i="13"/>
  <c r="ED8" i="13"/>
  <c r="ED10" i="13"/>
  <c r="ED11" i="13"/>
  <c r="ED9" i="13"/>
  <c r="DG10" i="13"/>
  <c r="CZ10" i="13" s="1"/>
  <c r="DG8" i="13"/>
  <c r="CZ8" i="13" s="1"/>
  <c r="EJ7" i="13"/>
  <c r="EC7" i="13"/>
  <c r="EB7" i="13"/>
  <c r="CB7" i="13"/>
  <c r="BU7" i="13" s="1"/>
  <c r="AW7" i="13"/>
  <c r="AP7" i="13" s="1"/>
  <c r="DG7" i="13"/>
  <c r="CZ7" i="13" s="1"/>
  <c r="GQ4" i="13"/>
  <c r="GU4" i="13"/>
  <c r="GL4" i="13"/>
  <c r="GD4" i="13"/>
  <c r="GC4" i="13"/>
  <c r="FW4" i="13"/>
  <c r="GM4" i="13"/>
  <c r="FI4" i="13"/>
  <c r="FI7" i="13" s="1"/>
  <c r="FA4" i="13"/>
  <c r="FQ4" i="13"/>
  <c r="FH4" i="13"/>
  <c r="FP4" i="13"/>
  <c r="FG4" i="13"/>
  <c r="EY4" i="13"/>
  <c r="FL4" i="13"/>
  <c r="FD4" i="13"/>
  <c r="EV4" i="13"/>
  <c r="FC4" i="13"/>
  <c r="ER4" i="13"/>
  <c r="FO4" i="13"/>
  <c r="EZ4" i="13"/>
  <c r="EP4" i="13"/>
  <c r="EM4" i="13"/>
  <c r="EU4" i="13"/>
  <c r="FN4" i="13"/>
  <c r="EX4" i="13"/>
  <c r="EO4" i="13"/>
  <c r="FK4" i="13"/>
  <c r="EW4" i="13"/>
  <c r="FJ4" i="13"/>
  <c r="FF4" i="13"/>
  <c r="FE4" i="13"/>
  <c r="FB4" i="13"/>
  <c r="ET4" i="13"/>
  <c r="ES4" i="13"/>
  <c r="EQ4" i="13"/>
  <c r="EK7" i="13"/>
  <c r="H7" i="13"/>
  <c r="GW3" i="13"/>
  <c r="GT4" i="13" l="1"/>
  <c r="FY4" i="13"/>
  <c r="GE4" i="13"/>
  <c r="GO4" i="13"/>
  <c r="GV4" i="13"/>
  <c r="FZ4" i="13"/>
  <c r="GB4" i="13"/>
  <c r="GH4" i="13"/>
  <c r="GN4" i="13"/>
  <c r="GN9" i="13" s="1"/>
  <c r="FU4" i="13"/>
  <c r="FR4" i="13"/>
  <c r="GA4" i="13"/>
  <c r="GX4" i="13"/>
  <c r="HW4" i="13"/>
  <c r="GS4" i="13"/>
  <c r="GS8" i="13" s="1"/>
  <c r="GG4" i="13"/>
  <c r="GJ4" i="13"/>
  <c r="GF4" i="13"/>
  <c r="GP4" i="13"/>
  <c r="FT4" i="13"/>
  <c r="GK4" i="13"/>
  <c r="FX4" i="13"/>
  <c r="FV4" i="13"/>
  <c r="GR4" i="13"/>
  <c r="FS4" i="13"/>
  <c r="EL10" i="13"/>
  <c r="EE10" i="13" s="1"/>
  <c r="FI9" i="13"/>
  <c r="FI10" i="13"/>
  <c r="FI11" i="13"/>
  <c r="FI8" i="13"/>
  <c r="GT8" i="13"/>
  <c r="GT9" i="13"/>
  <c r="GT10" i="13"/>
  <c r="GT11" i="13"/>
  <c r="FN7" i="13"/>
  <c r="FN11" i="13"/>
  <c r="FN8" i="13"/>
  <c r="FN9" i="13"/>
  <c r="FN10" i="13"/>
  <c r="GL9" i="13"/>
  <c r="GL10" i="13"/>
  <c r="GL11" i="13"/>
  <c r="GL8" i="13"/>
  <c r="EL11" i="13"/>
  <c r="EE11" i="13" s="1"/>
  <c r="GS10" i="13"/>
  <c r="FG8" i="13"/>
  <c r="FG9" i="13"/>
  <c r="FG10" i="13"/>
  <c r="FG11" i="13"/>
  <c r="EL9" i="13"/>
  <c r="EE9" i="13" s="1"/>
  <c r="GU10" i="13"/>
  <c r="GU8" i="13"/>
  <c r="GU9" i="13"/>
  <c r="GU11" i="13"/>
  <c r="FO8" i="13"/>
  <c r="FO9" i="13"/>
  <c r="FO10" i="13"/>
  <c r="FO11" i="13"/>
  <c r="FP8" i="13"/>
  <c r="FP9" i="13"/>
  <c r="FP10" i="13"/>
  <c r="FP11" i="13"/>
  <c r="EL8" i="13"/>
  <c r="EE8" i="13" s="1"/>
  <c r="FH9" i="13"/>
  <c r="FH10" i="13"/>
  <c r="FH11" i="13"/>
  <c r="FH8" i="13"/>
  <c r="GM11" i="13"/>
  <c r="GM8" i="13"/>
  <c r="GM10" i="13"/>
  <c r="GM9" i="13"/>
  <c r="FO7" i="13"/>
  <c r="FP7" i="13"/>
  <c r="EL7" i="13"/>
  <c r="EE7" i="13" s="1"/>
  <c r="FH7" i="13"/>
  <c r="FG7" i="13"/>
  <c r="HZ4" i="13"/>
  <c r="HQ4" i="13"/>
  <c r="HI4" i="13"/>
  <c r="HA4" i="13"/>
  <c r="HY4" i="13"/>
  <c r="HP4" i="13"/>
  <c r="HH4" i="13"/>
  <c r="GZ4" i="13"/>
  <c r="HX4" i="13"/>
  <c r="HO4" i="13"/>
  <c r="HG4" i="13"/>
  <c r="GY4" i="13"/>
  <c r="HT4" i="13"/>
  <c r="HL4" i="13"/>
  <c r="HD4" i="13"/>
  <c r="HS4" i="13"/>
  <c r="HC4" i="13"/>
  <c r="HN4" i="13"/>
  <c r="GW4" i="13"/>
  <c r="IA4" i="13"/>
  <c r="HM4" i="13"/>
  <c r="HK4" i="13"/>
  <c r="HJ4" i="13"/>
  <c r="HR4" i="13"/>
  <c r="HE4" i="13"/>
  <c r="HB4" i="13"/>
  <c r="HV4" i="13"/>
  <c r="HF4" i="13"/>
  <c r="HU4" i="13"/>
  <c r="GU7" i="13"/>
  <c r="GM7" i="13"/>
  <c r="GT7" i="13"/>
  <c r="GL7" i="13"/>
  <c r="GS7" i="13"/>
  <c r="IB3" i="13"/>
  <c r="JB4" i="13" l="1"/>
  <c r="IC4" i="13"/>
  <c r="FQ9" i="13"/>
  <c r="FJ9" i="13" s="1"/>
  <c r="GN7" i="13"/>
  <c r="GV7" i="13" s="1"/>
  <c r="GO7" i="13" s="1"/>
  <c r="GN8" i="13"/>
  <c r="GV8" i="13" s="1"/>
  <c r="GO8" i="13" s="1"/>
  <c r="GN11" i="13"/>
  <c r="GV11" i="13" s="1"/>
  <c r="GO11" i="13" s="1"/>
  <c r="GN10" i="13"/>
  <c r="GS11" i="13"/>
  <c r="GS9" i="13"/>
  <c r="GV10" i="13"/>
  <c r="GO10" i="13" s="1"/>
  <c r="HX8" i="13"/>
  <c r="HX9" i="13"/>
  <c r="HX10" i="13"/>
  <c r="HX11" i="13"/>
  <c r="HZ8" i="13"/>
  <c r="HZ9" i="13"/>
  <c r="HZ10" i="13"/>
  <c r="HZ11" i="13"/>
  <c r="HQ11" i="13"/>
  <c r="HQ8" i="13"/>
  <c r="HQ10" i="13"/>
  <c r="HQ9" i="13"/>
  <c r="HR9" i="13"/>
  <c r="HR10" i="13"/>
  <c r="HR11" i="13"/>
  <c r="HR8" i="13"/>
  <c r="HS8" i="13"/>
  <c r="HS9" i="13"/>
  <c r="HS10" i="13"/>
  <c r="HS11" i="13"/>
  <c r="FQ8" i="13"/>
  <c r="FJ8" i="13" s="1"/>
  <c r="FQ10" i="13"/>
  <c r="FJ10" i="13" s="1"/>
  <c r="HY9" i="13"/>
  <c r="HY10" i="13"/>
  <c r="HY11" i="13"/>
  <c r="HY8" i="13"/>
  <c r="FQ11" i="13"/>
  <c r="FJ11" i="13"/>
  <c r="GV9" i="13"/>
  <c r="GO9" i="13" s="1"/>
  <c r="FQ7" i="13"/>
  <c r="FJ7" i="13" s="1"/>
  <c r="IY4" i="13"/>
  <c r="IQ4" i="13"/>
  <c r="II4" i="13"/>
  <c r="IX4" i="13"/>
  <c r="IP4" i="13"/>
  <c r="IH4" i="13"/>
  <c r="JF4" i="13"/>
  <c r="IW4" i="13"/>
  <c r="IO4" i="13"/>
  <c r="IG4" i="13"/>
  <c r="JC4" i="13"/>
  <c r="IT4" i="13"/>
  <c r="IL4" i="13"/>
  <c r="ID4" i="13"/>
  <c r="JA4" i="13"/>
  <c r="IK4" i="13"/>
  <c r="IV4" i="13"/>
  <c r="IF4" i="13"/>
  <c r="IU4" i="13"/>
  <c r="IE4" i="13"/>
  <c r="IS4" i="13"/>
  <c r="IB4" i="13"/>
  <c r="IR4" i="13"/>
  <c r="JE4" i="13"/>
  <c r="IZ4" i="13"/>
  <c r="JD4" i="13"/>
  <c r="IN4" i="13"/>
  <c r="IJ4" i="13"/>
  <c r="IM4" i="13"/>
  <c r="HZ7" i="13"/>
  <c r="H3" i="13"/>
  <c r="JG3" i="13"/>
  <c r="HQ7" i="13"/>
  <c r="HS7" i="13"/>
  <c r="HX7" i="13"/>
  <c r="HY7" i="13"/>
  <c r="HR7" i="13"/>
  <c r="JH4" i="13" l="1"/>
  <c r="KG4" i="13"/>
  <c r="JD8" i="13"/>
  <c r="JD9" i="13"/>
  <c r="JD10" i="13"/>
  <c r="JD11" i="13"/>
  <c r="JC8" i="13"/>
  <c r="JC9" i="13"/>
  <c r="JC10" i="13"/>
  <c r="JC11" i="13"/>
  <c r="IV8" i="13"/>
  <c r="IV9" i="13"/>
  <c r="IV10" i="13"/>
  <c r="IV11" i="13"/>
  <c r="JE10" i="13"/>
  <c r="JE9" i="13"/>
  <c r="JE11" i="13"/>
  <c r="JE8" i="13"/>
  <c r="IA10" i="13"/>
  <c r="HT10" i="13" s="1"/>
  <c r="IA8" i="13"/>
  <c r="HT8" i="13" s="1"/>
  <c r="IA9" i="13"/>
  <c r="HT9" i="13" s="1"/>
  <c r="IW10" i="13"/>
  <c r="IW11" i="13"/>
  <c r="IW8" i="13"/>
  <c r="IW9" i="13"/>
  <c r="IX8" i="13"/>
  <c r="IX9" i="13"/>
  <c r="IX10" i="13"/>
  <c r="IX11" i="13"/>
  <c r="IA11" i="13"/>
  <c r="HT11" i="13" s="1"/>
  <c r="IA7" i="13"/>
  <c r="HT7" i="13" s="1"/>
  <c r="KH4" i="13"/>
  <c r="JY4" i="13"/>
  <c r="JQ4" i="13"/>
  <c r="JI4" i="13"/>
  <c r="KF4" i="13"/>
  <c r="JX4" i="13"/>
  <c r="JP4" i="13"/>
  <c r="JG4" i="13"/>
  <c r="KE4" i="13"/>
  <c r="JW4" i="13"/>
  <c r="JO4" i="13"/>
  <c r="KK4" i="13"/>
  <c r="KB4" i="13"/>
  <c r="JT4" i="13"/>
  <c r="JL4" i="13"/>
  <c r="KJ4" i="13"/>
  <c r="JS4" i="13"/>
  <c r="KD4" i="13"/>
  <c r="JN4" i="13"/>
  <c r="JZ4" i="13"/>
  <c r="KC4" i="13"/>
  <c r="JM4" i="13"/>
  <c r="JJ4" i="13"/>
  <c r="KA4" i="13"/>
  <c r="JK4" i="13"/>
  <c r="JR4" i="13"/>
  <c r="KI4" i="13"/>
  <c r="JV4" i="13"/>
  <c r="JU4" i="13"/>
  <c r="JE7" i="13"/>
  <c r="IV7" i="13"/>
  <c r="JD7" i="13"/>
  <c r="IW7" i="13"/>
  <c r="KL3" i="13"/>
  <c r="IX7" i="13"/>
  <c r="JC7" i="13"/>
  <c r="LL4" i="13" l="1"/>
  <c r="KM4" i="13"/>
  <c r="KC9" i="13"/>
  <c r="KC10" i="13"/>
  <c r="KC11" i="13"/>
  <c r="KC8" i="13"/>
  <c r="KB9" i="13"/>
  <c r="KB10" i="13"/>
  <c r="KB11" i="13"/>
  <c r="KB8" i="13"/>
  <c r="KI8" i="13"/>
  <c r="KI9" i="13"/>
  <c r="KI10" i="13"/>
  <c r="KI11" i="13"/>
  <c r="JF10" i="13"/>
  <c r="IY10" i="13" s="1"/>
  <c r="JF11" i="13"/>
  <c r="IY11" i="13" s="1"/>
  <c r="JF9" i="13"/>
  <c r="IY9" i="13" s="1"/>
  <c r="JF8" i="13"/>
  <c r="IY8" i="13" s="1"/>
  <c r="KH11" i="13"/>
  <c r="KH8" i="13"/>
  <c r="KH10" i="13"/>
  <c r="KH9" i="13"/>
  <c r="KA8" i="13"/>
  <c r="KA10" i="13"/>
  <c r="KA9" i="13"/>
  <c r="KA11" i="13"/>
  <c r="KJ8" i="13"/>
  <c r="KJ9" i="13"/>
  <c r="KJ10" i="13"/>
  <c r="KJ11" i="13"/>
  <c r="JF7" i="13"/>
  <c r="IY7" i="13" s="1"/>
  <c r="LP4" i="13"/>
  <c r="LG4" i="13"/>
  <c r="KY4" i="13"/>
  <c r="KQ4" i="13"/>
  <c r="LO4" i="13"/>
  <c r="LF4" i="13"/>
  <c r="KX4" i="13"/>
  <c r="KP4" i="13"/>
  <c r="LN4" i="13"/>
  <c r="LE4" i="13"/>
  <c r="KW4" i="13"/>
  <c r="KO4" i="13"/>
  <c r="LJ4" i="13"/>
  <c r="LB4" i="13"/>
  <c r="KT4" i="13"/>
  <c r="LA4" i="13"/>
  <c r="LM4" i="13"/>
  <c r="KV4" i="13"/>
  <c r="LH4" i="13"/>
  <c r="LK4" i="13"/>
  <c r="KU4" i="13"/>
  <c r="LI4" i="13"/>
  <c r="KS4" i="13"/>
  <c r="KR4" i="13"/>
  <c r="LC4" i="13"/>
  <c r="KL4" i="13"/>
  <c r="KZ4" i="13"/>
  <c r="KN4" i="13"/>
  <c r="LD4" i="13"/>
  <c r="KJ7" i="13"/>
  <c r="KI7" i="13"/>
  <c r="KB7" i="13"/>
  <c r="LQ3" i="13"/>
  <c r="KH7" i="13"/>
  <c r="KC7" i="13"/>
  <c r="KA7" i="13"/>
  <c r="MQ4" i="13" l="1"/>
  <c r="LR4" i="13"/>
  <c r="KK11" i="13"/>
  <c r="KD11" i="13" s="1"/>
  <c r="LG8" i="13"/>
  <c r="LG9" i="13"/>
  <c r="LG10" i="13"/>
  <c r="LG11" i="13"/>
  <c r="KK10" i="13"/>
  <c r="KD10" i="13" s="1"/>
  <c r="KK8" i="13"/>
  <c r="KD8" i="13" s="1"/>
  <c r="LN9" i="13"/>
  <c r="LN10" i="13"/>
  <c r="LN11" i="13"/>
  <c r="LN8" i="13"/>
  <c r="LM8" i="13"/>
  <c r="LM11" i="13"/>
  <c r="LM10" i="13"/>
  <c r="LM9" i="13"/>
  <c r="LF8" i="13"/>
  <c r="LF9" i="13"/>
  <c r="LF10" i="13"/>
  <c r="LF11" i="13"/>
  <c r="LO8" i="13"/>
  <c r="LO9" i="13"/>
  <c r="LO10" i="13"/>
  <c r="LO11" i="13"/>
  <c r="KK9" i="13"/>
  <c r="KD9" i="13" s="1"/>
  <c r="LH10" i="13"/>
  <c r="LH11" i="13"/>
  <c r="LH9" i="13"/>
  <c r="LH8" i="13"/>
  <c r="KK7" i="13"/>
  <c r="KD7" i="13" s="1"/>
  <c r="MO4" i="13"/>
  <c r="MG4" i="13"/>
  <c r="LY4" i="13"/>
  <c r="MN4" i="13"/>
  <c r="MF4" i="13"/>
  <c r="LX4" i="13"/>
  <c r="MM4" i="13"/>
  <c r="ME4" i="13"/>
  <c r="LW4" i="13"/>
  <c r="MS4" i="13"/>
  <c r="MJ4" i="13"/>
  <c r="MB4" i="13"/>
  <c r="LT4" i="13"/>
  <c r="MI4" i="13"/>
  <c r="LS4" i="13"/>
  <c r="MH4" i="13"/>
  <c r="LQ4" i="13"/>
  <c r="MU4" i="13"/>
  <c r="MD4" i="13"/>
  <c r="MT4" i="13"/>
  <c r="MC4" i="13"/>
  <c r="MP4" i="13"/>
  <c r="MR4" i="13"/>
  <c r="MA4" i="13"/>
  <c r="LZ4" i="13"/>
  <c r="LV4" i="13"/>
  <c r="ML4" i="13"/>
  <c r="LU4" i="13"/>
  <c r="MK4" i="13"/>
  <c r="LO7" i="13"/>
  <c r="LG7" i="13"/>
  <c r="LM7" i="13"/>
  <c r="MV3" i="13"/>
  <c r="LH7" i="13"/>
  <c r="LN7" i="13"/>
  <c r="LF7" i="13"/>
  <c r="NV4" i="13" l="1"/>
  <c r="MW4" i="13"/>
  <c r="LP11" i="13"/>
  <c r="LI11" i="13" s="1"/>
  <c r="MK8" i="13"/>
  <c r="MK9" i="13"/>
  <c r="MK10" i="13"/>
  <c r="MK11" i="13"/>
  <c r="MT8" i="13"/>
  <c r="MT9" i="13"/>
  <c r="MT11" i="13"/>
  <c r="MT10" i="13"/>
  <c r="ML8" i="13"/>
  <c r="ML9" i="13"/>
  <c r="ML10" i="13"/>
  <c r="ML11" i="13"/>
  <c r="MS8" i="13"/>
  <c r="MS9" i="13"/>
  <c r="MS10" i="13"/>
  <c r="MS11" i="13"/>
  <c r="MR10" i="13"/>
  <c r="MR11" i="13"/>
  <c r="MR9" i="13"/>
  <c r="MR8" i="13"/>
  <c r="MM10" i="13"/>
  <c r="MM11" i="13"/>
  <c r="MM9" i="13"/>
  <c r="MM8" i="13"/>
  <c r="LP10" i="13"/>
  <c r="LI10" i="13" s="1"/>
  <c r="LP9" i="13"/>
  <c r="LI9" i="13" s="1"/>
  <c r="LP8" i="13"/>
  <c r="LI8" i="13" s="1"/>
  <c r="LP7" i="13"/>
  <c r="LI7" i="13" s="1"/>
  <c r="NX4" i="13"/>
  <c r="NO4" i="13"/>
  <c r="NG4" i="13"/>
  <c r="MY4" i="13"/>
  <c r="NW4" i="13"/>
  <c r="NN4" i="13"/>
  <c r="NF4" i="13"/>
  <c r="MX4" i="13"/>
  <c r="NU4" i="13"/>
  <c r="NM4" i="13"/>
  <c r="NE4" i="13"/>
  <c r="MV4" i="13"/>
  <c r="NR4" i="13"/>
  <c r="NJ4" i="13"/>
  <c r="NB4" i="13"/>
  <c r="NQ4" i="13"/>
  <c r="NA4" i="13"/>
  <c r="MZ4" i="13"/>
  <c r="NP4" i="13"/>
  <c r="NL4" i="13"/>
  <c r="NH4" i="13"/>
  <c r="NK4" i="13"/>
  <c r="NZ4" i="13"/>
  <c r="NI4" i="13"/>
  <c r="NY4" i="13"/>
  <c r="NS4" i="13"/>
  <c r="NC4" i="13"/>
  <c r="NT4" i="13"/>
  <c r="ND4" i="13"/>
  <c r="MT7" i="13"/>
  <c r="MM7" i="13"/>
  <c r="MK7" i="13"/>
  <c r="MR7" i="13"/>
  <c r="ML7" i="13"/>
  <c r="OA3" i="13"/>
  <c r="MS7" i="13"/>
  <c r="OB4" i="13" l="1"/>
  <c r="PA4" i="13"/>
  <c r="NR11" i="13"/>
  <c r="NR8" i="13"/>
  <c r="NR10" i="13"/>
  <c r="NR9" i="13"/>
  <c r="NW9" i="13"/>
  <c r="NW10" i="13"/>
  <c r="NW11" i="13"/>
  <c r="NW8" i="13"/>
  <c r="NP8" i="13"/>
  <c r="NP9" i="13"/>
  <c r="NP10" i="13"/>
  <c r="NP11" i="13"/>
  <c r="NY11" i="13"/>
  <c r="NY8" i="13"/>
  <c r="NY10" i="13"/>
  <c r="NY9" i="13"/>
  <c r="NX8" i="13"/>
  <c r="NX9" i="13"/>
  <c r="NX10" i="13"/>
  <c r="NX11" i="13"/>
  <c r="MU9" i="13"/>
  <c r="MN9" i="13" s="1"/>
  <c r="NQ8" i="13"/>
  <c r="NQ9" i="13"/>
  <c r="NQ10" i="13"/>
  <c r="NQ11" i="13"/>
  <c r="MU11" i="13"/>
  <c r="MN11" i="13" s="1"/>
  <c r="MU10" i="13"/>
  <c r="MN10" i="13" s="1"/>
  <c r="MU8" i="13"/>
  <c r="MN8" i="13" s="1"/>
  <c r="MU7" i="13"/>
  <c r="MN7" i="13" s="1"/>
  <c r="OW4" i="13"/>
  <c r="OO4" i="13"/>
  <c r="OG4" i="13"/>
  <c r="PE4" i="13"/>
  <c r="OV4" i="13"/>
  <c r="ON4" i="13"/>
  <c r="OF4" i="13"/>
  <c r="PD4" i="13"/>
  <c r="OU4" i="13"/>
  <c r="OM4" i="13"/>
  <c r="OE4" i="13"/>
  <c r="OZ4" i="13"/>
  <c r="OR4" i="13"/>
  <c r="OJ4" i="13"/>
  <c r="OA4" i="13"/>
  <c r="OY4" i="13"/>
  <c r="OI4" i="13"/>
  <c r="OX4" i="13"/>
  <c r="OH4" i="13"/>
  <c r="OT4" i="13"/>
  <c r="OD4" i="13"/>
  <c r="OP4" i="13"/>
  <c r="OS4" i="13"/>
  <c r="OC4" i="13"/>
  <c r="OQ4" i="13"/>
  <c r="PC4" i="13"/>
  <c r="OK4" i="13"/>
  <c r="OL4" i="13"/>
  <c r="PB4" i="13"/>
  <c r="NY7" i="13"/>
  <c r="NR7" i="13"/>
  <c r="NP7" i="13"/>
  <c r="NW7" i="13"/>
  <c r="NX7" i="13"/>
  <c r="NQ7" i="13"/>
  <c r="PF3" i="13"/>
  <c r="QF4" i="13" l="1"/>
  <c r="PG4" i="13"/>
  <c r="NZ11" i="13"/>
  <c r="NS11" i="13" s="1"/>
  <c r="NZ10" i="13"/>
  <c r="NS10" i="13" s="1"/>
  <c r="PC8" i="13"/>
  <c r="PC9" i="13"/>
  <c r="PC10" i="13"/>
  <c r="PC11" i="13"/>
  <c r="PB9" i="13"/>
  <c r="PB10" i="13"/>
  <c r="PB11" i="13"/>
  <c r="PB8" i="13"/>
  <c r="OV11" i="13"/>
  <c r="OV8" i="13"/>
  <c r="OV9" i="13"/>
  <c r="OV10" i="13"/>
  <c r="NZ9" i="13"/>
  <c r="NS9" i="13" s="1"/>
  <c r="NZ8" i="13"/>
  <c r="NS8" i="13" s="1"/>
  <c r="OW8" i="13"/>
  <c r="OW9" i="13"/>
  <c r="OW10" i="13"/>
  <c r="OW11" i="13"/>
  <c r="PD9" i="13"/>
  <c r="PD11" i="13"/>
  <c r="PD10" i="13"/>
  <c r="PD8" i="13"/>
  <c r="OU8" i="13"/>
  <c r="OU9" i="13"/>
  <c r="OU10" i="13"/>
  <c r="OU11" i="13"/>
  <c r="NZ7" i="13"/>
  <c r="NS7" i="13" s="1"/>
  <c r="QE4" i="13"/>
  <c r="PW4" i="13"/>
  <c r="PO4" i="13"/>
  <c r="PF4" i="13"/>
  <c r="QD4" i="13"/>
  <c r="PV4" i="13"/>
  <c r="PN4" i="13"/>
  <c r="QC4" i="13"/>
  <c r="PU4" i="13"/>
  <c r="PM4" i="13"/>
  <c r="QI4" i="13"/>
  <c r="PZ4" i="13"/>
  <c r="PR4" i="13"/>
  <c r="PJ4" i="13"/>
  <c r="QH4" i="13"/>
  <c r="PQ4" i="13"/>
  <c r="QG4" i="13"/>
  <c r="PP4" i="13"/>
  <c r="QB4" i="13"/>
  <c r="PL4" i="13"/>
  <c r="QA4" i="13"/>
  <c r="PK4" i="13"/>
  <c r="PX4" i="13"/>
  <c r="PY4" i="13"/>
  <c r="PI4" i="13"/>
  <c r="PH4" i="13"/>
  <c r="QJ4" i="13"/>
  <c r="PT4" i="13"/>
  <c r="PS4" i="13"/>
  <c r="PD7" i="13"/>
  <c r="OU7" i="13"/>
  <c r="PC7" i="13"/>
  <c r="QK3" i="13"/>
  <c r="PB7" i="13"/>
  <c r="OV7" i="13"/>
  <c r="OW7" i="13"/>
  <c r="QL4" i="13" l="1"/>
  <c r="RK4" i="13"/>
  <c r="PE9" i="13"/>
  <c r="OX9" i="13" s="1"/>
  <c r="QH9" i="13"/>
  <c r="QH10" i="13"/>
  <c r="QH11" i="13"/>
  <c r="QH8" i="13"/>
  <c r="QA9" i="13"/>
  <c r="QA8" i="13"/>
  <c r="QA11" i="13"/>
  <c r="QA10" i="13"/>
  <c r="PZ8" i="13"/>
  <c r="PZ9" i="13"/>
  <c r="PZ11" i="13"/>
  <c r="PZ10" i="13"/>
  <c r="QB8" i="13"/>
  <c r="QB9" i="13"/>
  <c r="QB11" i="13"/>
  <c r="QB10" i="13"/>
  <c r="QI8" i="13"/>
  <c r="QI9" i="13"/>
  <c r="QI11" i="13"/>
  <c r="QI10" i="13"/>
  <c r="PE11" i="13"/>
  <c r="OX11" i="13" s="1"/>
  <c r="PE8" i="13"/>
  <c r="OX8" i="13" s="1"/>
  <c r="PE10" i="13"/>
  <c r="OX10" i="13" s="1"/>
  <c r="QG10" i="13"/>
  <c r="QG9" i="13"/>
  <c r="QG8" i="13"/>
  <c r="QG11" i="13"/>
  <c r="RN4" i="13"/>
  <c r="RE4" i="13"/>
  <c r="QW4" i="13"/>
  <c r="QO4" i="13"/>
  <c r="RM4" i="13"/>
  <c r="RD4" i="13"/>
  <c r="QV4" i="13"/>
  <c r="QN4" i="13"/>
  <c r="RL4" i="13"/>
  <c r="RC4" i="13"/>
  <c r="QU4" i="13"/>
  <c r="QM4" i="13"/>
  <c r="RH4" i="13"/>
  <c r="QZ4" i="13"/>
  <c r="QR4" i="13"/>
  <c r="QY4" i="13"/>
  <c r="QX4" i="13"/>
  <c r="RO4" i="13"/>
  <c r="RJ4" i="13"/>
  <c r="QT4" i="13"/>
  <c r="QP4" i="13"/>
  <c r="RI4" i="13"/>
  <c r="QS4" i="13"/>
  <c r="RG4" i="13"/>
  <c r="QQ4" i="13"/>
  <c r="RF4" i="13"/>
  <c r="QK4" i="13"/>
  <c r="RB4" i="13"/>
  <c r="RA4" i="13"/>
  <c r="QI7" i="13"/>
  <c r="PE7" i="13"/>
  <c r="OX7" i="13" s="1"/>
  <c r="QB7" i="13"/>
  <c r="PZ7" i="13"/>
  <c r="QG7" i="13"/>
  <c r="QA7" i="13"/>
  <c r="QH7" i="13"/>
  <c r="RP3" i="13"/>
  <c r="RQ4" i="13" l="1"/>
  <c r="SP4" i="13"/>
  <c r="QJ11" i="13"/>
  <c r="QC11" i="13" s="1"/>
  <c r="RM8" i="13"/>
  <c r="RM9" i="13"/>
  <c r="RM10" i="13"/>
  <c r="RM11" i="13"/>
  <c r="RF8" i="13"/>
  <c r="RF10" i="13"/>
  <c r="RF9" i="13"/>
  <c r="RF11" i="13"/>
  <c r="RE8" i="13"/>
  <c r="RE10" i="13"/>
  <c r="RE11" i="13"/>
  <c r="RE9" i="13"/>
  <c r="RL10" i="13"/>
  <c r="RL11" i="13"/>
  <c r="RL8" i="13"/>
  <c r="RL9" i="13"/>
  <c r="RN8" i="13"/>
  <c r="RN9" i="13"/>
  <c r="RN10" i="13"/>
  <c r="RN11" i="13"/>
  <c r="RG9" i="13"/>
  <c r="RG10" i="13"/>
  <c r="RG11" i="13"/>
  <c r="RG8" i="13"/>
  <c r="QJ9" i="13"/>
  <c r="QC9" i="13" s="1"/>
  <c r="QJ8" i="13"/>
  <c r="QC8" i="13" s="1"/>
  <c r="QJ10" i="13"/>
  <c r="QC10" i="13" s="1"/>
  <c r="SQ4" i="13"/>
  <c r="SM4" i="13"/>
  <c r="SE4" i="13"/>
  <c r="RW4" i="13"/>
  <c r="SL4" i="13"/>
  <c r="SD4" i="13"/>
  <c r="RV4" i="13"/>
  <c r="SK4" i="13"/>
  <c r="SC4" i="13"/>
  <c r="RU4" i="13"/>
  <c r="SR4" i="13"/>
  <c r="SH4" i="13"/>
  <c r="RZ4" i="13"/>
  <c r="RR4" i="13"/>
  <c r="SG4" i="13"/>
  <c r="RP4" i="13"/>
  <c r="SF4" i="13"/>
  <c r="ST4" i="13"/>
  <c r="SB4" i="13"/>
  <c r="RX4" i="13"/>
  <c r="SS4" i="13"/>
  <c r="SA4" i="13"/>
  <c r="SN4" i="13"/>
  <c r="SO4" i="13"/>
  <c r="RY4" i="13"/>
  <c r="SJ4" i="13"/>
  <c r="SI4" i="13"/>
  <c r="RT4" i="13"/>
  <c r="RS4" i="13"/>
  <c r="RN7" i="13"/>
  <c r="QJ7" i="13"/>
  <c r="QC7" i="13" s="1"/>
  <c r="RM7" i="13"/>
  <c r="RF7" i="13"/>
  <c r="RG7" i="13"/>
  <c r="SU3" i="13"/>
  <c r="RE7" i="13"/>
  <c r="RL7" i="13"/>
  <c r="TU4" i="13" l="1"/>
  <c r="SV4" i="13"/>
  <c r="RO11" i="13"/>
  <c r="RH11" i="13" s="1"/>
  <c r="RO8" i="13"/>
  <c r="RH8" i="13" s="1"/>
  <c r="SS9" i="13"/>
  <c r="SS10" i="13"/>
  <c r="SS11" i="13"/>
  <c r="SS8" i="13"/>
  <c r="SR8" i="13"/>
  <c r="SR9" i="13"/>
  <c r="SR11" i="13"/>
  <c r="SR10" i="13"/>
  <c r="RO10" i="13"/>
  <c r="RH10" i="13" s="1"/>
  <c r="SQ9" i="13"/>
  <c r="SQ11" i="13"/>
  <c r="SQ8" i="13"/>
  <c r="SQ10" i="13"/>
  <c r="RO9" i="13"/>
  <c r="RH9" i="13" s="1"/>
  <c r="SK8" i="13"/>
  <c r="SK10" i="13"/>
  <c r="SK11" i="13"/>
  <c r="SK9" i="13"/>
  <c r="SJ11" i="13"/>
  <c r="SM11" i="13" s="1"/>
  <c r="SJ8" i="13"/>
  <c r="SM8" i="13" s="1"/>
  <c r="SJ9" i="13"/>
  <c r="SM9" i="13" s="1"/>
  <c r="SJ10" i="13"/>
  <c r="SM10" i="13" s="1"/>
  <c r="SL9" i="13"/>
  <c r="SL11" i="13"/>
  <c r="SL10" i="13"/>
  <c r="SL8" i="13"/>
  <c r="TT4" i="13"/>
  <c r="TL4" i="13"/>
  <c r="TD4" i="13"/>
  <c r="SU4" i="13"/>
  <c r="TS4" i="13"/>
  <c r="TK4" i="13"/>
  <c r="TY4" i="13"/>
  <c r="TP4" i="13"/>
  <c r="TH4" i="13"/>
  <c r="SZ4" i="13"/>
  <c r="TX4" i="13"/>
  <c r="TJ4" i="13"/>
  <c r="SY4" i="13"/>
  <c r="TW4" i="13"/>
  <c r="TI4" i="13"/>
  <c r="SX4" i="13"/>
  <c r="TV4" i="13"/>
  <c r="TG4" i="13"/>
  <c r="SW4" i="13"/>
  <c r="TO4" i="13"/>
  <c r="TC4" i="13"/>
  <c r="TB4" i="13"/>
  <c r="TA4" i="13"/>
  <c r="TR4" i="13"/>
  <c r="TQ4" i="13"/>
  <c r="TN4" i="13"/>
  <c r="TM4" i="13"/>
  <c r="TE4" i="13"/>
  <c r="TF4" i="13"/>
  <c r="SS7" i="13"/>
  <c r="RO7" i="13"/>
  <c r="RH7" i="13" s="1"/>
  <c r="SQ7" i="13"/>
  <c r="SK7" i="13"/>
  <c r="SL7" i="13"/>
  <c r="SR7" i="13"/>
  <c r="SJ7" i="13"/>
  <c r="SM7" i="13" s="1"/>
  <c r="TZ3" i="13"/>
  <c r="UZ4" i="13" l="1"/>
  <c r="UA4" i="13"/>
  <c r="TO8" i="13"/>
  <c r="TO9" i="13"/>
  <c r="TO10" i="13"/>
  <c r="TO11" i="13"/>
  <c r="TX9" i="13"/>
  <c r="TX11" i="13"/>
  <c r="TX8" i="13"/>
  <c r="TX10" i="13"/>
  <c r="TQ10" i="13"/>
  <c r="TQ11" i="13"/>
  <c r="TQ9" i="13"/>
  <c r="TQ8" i="13"/>
  <c r="TV11" i="13"/>
  <c r="TV8" i="13"/>
  <c r="TV9" i="13"/>
  <c r="TV10" i="13"/>
  <c r="TP9" i="13"/>
  <c r="TP8" i="13"/>
  <c r="TP10" i="13"/>
  <c r="TP11" i="13"/>
  <c r="TW8" i="13"/>
  <c r="TW9" i="13"/>
  <c r="TW10" i="13"/>
  <c r="TW11" i="13"/>
  <c r="VC4" i="13"/>
  <c r="UT4" i="13"/>
  <c r="UL4" i="13"/>
  <c r="UD4" i="13"/>
  <c r="VB4" i="13"/>
  <c r="US4" i="13"/>
  <c r="UK4" i="13"/>
  <c r="UC4" i="13"/>
  <c r="UX4" i="13"/>
  <c r="UP4" i="13"/>
  <c r="UH4" i="13"/>
  <c r="UY4" i="13"/>
  <c r="UM4" i="13"/>
  <c r="UW4" i="13"/>
  <c r="UJ4" i="13"/>
  <c r="UV4" i="13"/>
  <c r="UI4" i="13"/>
  <c r="UQ4" i="13"/>
  <c r="UE4" i="13"/>
  <c r="VD4" i="13"/>
  <c r="UB4" i="13"/>
  <c r="VA4" i="13"/>
  <c r="TZ4" i="13"/>
  <c r="UU4" i="13"/>
  <c r="UN4" i="13"/>
  <c r="UR4" i="13"/>
  <c r="UO4" i="13"/>
  <c r="UG4" i="13"/>
  <c r="UF4" i="13"/>
  <c r="TX7" i="13"/>
  <c r="TQ7" i="13"/>
  <c r="TW7" i="13"/>
  <c r="VE3" i="13"/>
  <c r="TO7" i="13"/>
  <c r="TV7" i="13"/>
  <c r="TP7" i="13"/>
  <c r="VF4" i="13" l="1"/>
  <c r="WE4" i="13"/>
  <c r="UU8" i="13"/>
  <c r="UU10" i="13"/>
  <c r="UU11" i="13"/>
  <c r="UU9" i="13"/>
  <c r="VB9" i="13"/>
  <c r="VB10" i="13"/>
  <c r="VB11" i="13"/>
  <c r="VB8" i="13"/>
  <c r="UV8" i="13"/>
  <c r="UV9" i="13"/>
  <c r="UV10" i="13"/>
  <c r="UV11" i="13"/>
  <c r="VA8" i="13"/>
  <c r="VA9" i="13"/>
  <c r="VA11" i="13"/>
  <c r="VA10" i="13"/>
  <c r="UT10" i="13"/>
  <c r="UT11" i="13"/>
  <c r="UT8" i="13"/>
  <c r="UT9" i="13"/>
  <c r="VC10" i="13"/>
  <c r="VC11" i="13"/>
  <c r="VC8" i="13"/>
  <c r="VC9" i="13"/>
  <c r="TY11" i="13"/>
  <c r="TR11" i="13" s="1"/>
  <c r="TY10" i="13"/>
  <c r="TR10" i="13" s="1"/>
  <c r="TY9" i="13"/>
  <c r="TR9" i="13" s="1"/>
  <c r="TY8" i="13"/>
  <c r="TR8" i="13" s="1"/>
  <c r="TY7" i="13"/>
  <c r="TR7" i="13" s="1"/>
  <c r="WB4" i="13"/>
  <c r="VT4" i="13"/>
  <c r="VL4" i="13"/>
  <c r="WA4" i="13"/>
  <c r="VS4" i="13"/>
  <c r="VK4" i="13"/>
  <c r="WG4" i="13"/>
  <c r="VX4" i="13"/>
  <c r="VP4" i="13"/>
  <c r="VH4" i="13"/>
  <c r="VZ4" i="13"/>
  <c r="VN4" i="13"/>
  <c r="VY4" i="13"/>
  <c r="VM4" i="13"/>
  <c r="VW4" i="13"/>
  <c r="VJ4" i="13"/>
  <c r="WF4" i="13"/>
  <c r="VR4" i="13"/>
  <c r="VE4" i="13"/>
  <c r="WD4" i="13"/>
  <c r="WC4" i="13"/>
  <c r="VV4" i="13"/>
  <c r="VU4" i="13"/>
  <c r="VQ4" i="13"/>
  <c r="VO4" i="13"/>
  <c r="WH4" i="13"/>
  <c r="VI4" i="13"/>
  <c r="WI4" i="13"/>
  <c r="VG4" i="13"/>
  <c r="VC7" i="13"/>
  <c r="UT7" i="13"/>
  <c r="VB7" i="13"/>
  <c r="VA7" i="13"/>
  <c r="WJ3" i="13"/>
  <c r="UU7" i="13"/>
  <c r="UV7" i="13"/>
  <c r="WK4" i="13" l="1"/>
  <c r="XJ4" i="13"/>
  <c r="VD11" i="13"/>
  <c r="UW11" i="13" s="1"/>
  <c r="VD10" i="13"/>
  <c r="UW10" i="13" s="1"/>
  <c r="VD9" i="13"/>
  <c r="UW9" i="13" s="1"/>
  <c r="WG10" i="13"/>
  <c r="WG11" i="13"/>
  <c r="WG8" i="13"/>
  <c r="WG9" i="13"/>
  <c r="WF8" i="13"/>
  <c r="WF9" i="13"/>
  <c r="WF10" i="13"/>
  <c r="WF11" i="13"/>
  <c r="VY11" i="13"/>
  <c r="VY8" i="13"/>
  <c r="VY9" i="13"/>
  <c r="VY10" i="13"/>
  <c r="WA8" i="13"/>
  <c r="WA10" i="13"/>
  <c r="WA11" i="13"/>
  <c r="WA9" i="13"/>
  <c r="VZ10" i="13"/>
  <c r="VZ11" i="13"/>
  <c r="VZ8" i="13"/>
  <c r="VZ9" i="13"/>
  <c r="WH8" i="13"/>
  <c r="WH9" i="13"/>
  <c r="WH10" i="13"/>
  <c r="WH11" i="13"/>
  <c r="VD8" i="13"/>
  <c r="UW8" i="13" s="1"/>
  <c r="XK4" i="13"/>
  <c r="XB4" i="13"/>
  <c r="WT4" i="13"/>
  <c r="WL4" i="13"/>
  <c r="XI4" i="13"/>
  <c r="XA4" i="13"/>
  <c r="WS4" i="13"/>
  <c r="WJ4" i="13"/>
  <c r="XF4" i="13"/>
  <c r="WX4" i="13"/>
  <c r="WP4" i="13"/>
  <c r="XC4" i="13"/>
  <c r="WO4" i="13"/>
  <c r="XN4" i="13"/>
  <c r="WZ4" i="13"/>
  <c r="WN4" i="13"/>
  <c r="XM4" i="13"/>
  <c r="WY4" i="13"/>
  <c r="WM4" i="13"/>
  <c r="XG4" i="13"/>
  <c r="WU4" i="13"/>
  <c r="XE4" i="13"/>
  <c r="XD4" i="13"/>
  <c r="WW4" i="13"/>
  <c r="WV4" i="13"/>
  <c r="WQ4" i="13"/>
  <c r="WR4" i="13"/>
  <c r="XH4" i="13"/>
  <c r="XL4" i="13"/>
  <c r="WH7" i="13"/>
  <c r="VD7" i="13"/>
  <c r="UW7" i="13" s="1"/>
  <c r="WF7" i="13"/>
  <c r="WG7" i="13"/>
  <c r="VZ7" i="13"/>
  <c r="XO3" i="13"/>
  <c r="VY7" i="13"/>
  <c r="WA7" i="13"/>
  <c r="YO4" i="13" l="1"/>
  <c r="XP4" i="13"/>
  <c r="WI10" i="13"/>
  <c r="WB10" i="13" s="1"/>
  <c r="XK8" i="13"/>
  <c r="XK9" i="13"/>
  <c r="XK10" i="13"/>
  <c r="XK11" i="13"/>
  <c r="XD8" i="13"/>
  <c r="XD9" i="13"/>
  <c r="XD10" i="13"/>
  <c r="XD11" i="13"/>
  <c r="XM9" i="13"/>
  <c r="XM10" i="13"/>
  <c r="XM11" i="13"/>
  <c r="XM8" i="13"/>
  <c r="XE8" i="13"/>
  <c r="XE9" i="13"/>
  <c r="XE10" i="13"/>
  <c r="XE11" i="13"/>
  <c r="XL8" i="13"/>
  <c r="XL9" i="13"/>
  <c r="XL10" i="13"/>
  <c r="XL11" i="13"/>
  <c r="WI11" i="13"/>
  <c r="WB11" i="13" s="1"/>
  <c r="WI9" i="13"/>
  <c r="WB9" i="13" s="1"/>
  <c r="XF9" i="13"/>
  <c r="XF10" i="13"/>
  <c r="XF11" i="13"/>
  <c r="XF8" i="13"/>
  <c r="WI8" i="13"/>
  <c r="WB8" i="13" s="1"/>
  <c r="YS4" i="13"/>
  <c r="YJ4" i="13"/>
  <c r="YB4" i="13"/>
  <c r="XT4" i="13"/>
  <c r="YR4" i="13"/>
  <c r="YI4" i="13"/>
  <c r="YA4" i="13"/>
  <c r="XS4" i="13"/>
  <c r="YN4" i="13"/>
  <c r="YF4" i="13"/>
  <c r="XX4" i="13"/>
  <c r="XO4" i="13"/>
  <c r="YQ4" i="13"/>
  <c r="YD4" i="13"/>
  <c r="XQ4" i="13"/>
  <c r="YP4" i="13"/>
  <c r="YC4" i="13"/>
  <c r="YM4" i="13"/>
  <c r="XZ4" i="13"/>
  <c r="YH4" i="13"/>
  <c r="XV4" i="13"/>
  <c r="YG4" i="13"/>
  <c r="YE4" i="13"/>
  <c r="XY4" i="13"/>
  <c r="XR4" i="13"/>
  <c r="XW4" i="13"/>
  <c r="XU4" i="13"/>
  <c r="YL4" i="13"/>
  <c r="YK4" i="13"/>
  <c r="XM7" i="13"/>
  <c r="WI7" i="13"/>
  <c r="WB7" i="13" s="1"/>
  <c r="XD7" i="13"/>
  <c r="XL7" i="13"/>
  <c r="XF7" i="13"/>
  <c r="XE7" i="13"/>
  <c r="XK7" i="13"/>
  <c r="YT3" i="13"/>
  <c r="ZT4" i="13" l="1"/>
  <c r="YU4" i="13"/>
  <c r="XN9" i="13"/>
  <c r="XG9" i="13" s="1"/>
  <c r="YK8" i="13"/>
  <c r="YK9" i="13"/>
  <c r="YK10" i="13"/>
  <c r="YK11" i="13"/>
  <c r="YQ10" i="13"/>
  <c r="YQ11" i="13"/>
  <c r="YQ8" i="13"/>
  <c r="YQ9" i="13"/>
  <c r="YJ8" i="13"/>
  <c r="YJ9" i="13"/>
  <c r="YJ10" i="13"/>
  <c r="YJ11" i="13"/>
  <c r="YP8" i="13"/>
  <c r="YP9" i="13"/>
  <c r="YP10" i="13"/>
  <c r="YP11" i="13"/>
  <c r="YI10" i="13"/>
  <c r="YI11" i="13"/>
  <c r="YI8" i="13"/>
  <c r="YI9" i="13"/>
  <c r="YR8" i="13"/>
  <c r="YR9" i="13"/>
  <c r="YR10" i="13"/>
  <c r="YR11" i="13"/>
  <c r="XN11" i="13"/>
  <c r="XG11" i="13" s="1"/>
  <c r="XN10" i="13"/>
  <c r="XG10" i="13" s="1"/>
  <c r="XN8" i="13"/>
  <c r="XG8" i="13" s="1"/>
  <c r="ZR4" i="13"/>
  <c r="ZJ4" i="13"/>
  <c r="ZB4" i="13"/>
  <c r="ZQ4" i="13"/>
  <c r="ZI4" i="13"/>
  <c r="ZA4" i="13"/>
  <c r="ZW4" i="13"/>
  <c r="ZN4" i="13"/>
  <c r="ZF4" i="13"/>
  <c r="YX4" i="13"/>
  <c r="ZS4" i="13"/>
  <c r="ZE4" i="13"/>
  <c r="ZP4" i="13"/>
  <c r="ZD4" i="13"/>
  <c r="ZO4" i="13"/>
  <c r="ZC4" i="13"/>
  <c r="ZX4" i="13"/>
  <c r="ZK4" i="13"/>
  <c r="YW4" i="13"/>
  <c r="ZH4" i="13"/>
  <c r="ZG4" i="13"/>
  <c r="YZ4" i="13"/>
  <c r="ZU4" i="13"/>
  <c r="YY4" i="13"/>
  <c r="ZV4" i="13"/>
  <c r="YV4" i="13"/>
  <c r="YT4" i="13"/>
  <c r="ZM4" i="13"/>
  <c r="ZL4" i="13"/>
  <c r="YR7" i="13"/>
  <c r="XN7" i="13"/>
  <c r="XG7" i="13" s="1"/>
  <c r="YP7" i="13"/>
  <c r="YK7" i="13"/>
  <c r="ZY3" i="13"/>
  <c r="YJ7" i="13"/>
  <c r="YI7" i="13"/>
  <c r="YQ7" i="13"/>
  <c r="ZZ4" i="13" l="1"/>
  <c r="AAY4" i="13"/>
  <c r="YS9" i="13"/>
  <c r="YL9" i="13" s="1"/>
  <c r="YS8" i="13"/>
  <c r="YL8" i="13" s="1"/>
  <c r="YS10" i="13"/>
  <c r="YL10" i="13" s="1"/>
  <c r="ZN10" i="13"/>
  <c r="ZN8" i="13"/>
  <c r="ZN11" i="13"/>
  <c r="ZN9" i="13"/>
  <c r="YS11" i="13"/>
  <c r="YL11" i="13" s="1"/>
  <c r="ZV8" i="13"/>
  <c r="ZV9" i="13"/>
  <c r="ZV10" i="13"/>
  <c r="ZV11" i="13"/>
  <c r="ZU9" i="13"/>
  <c r="ZU10" i="13"/>
  <c r="ZU11" i="13"/>
  <c r="ZU8" i="13"/>
  <c r="ZO9" i="13"/>
  <c r="ZO11" i="13"/>
  <c r="ZO8" i="13"/>
  <c r="ZO10" i="13"/>
  <c r="ZW11" i="13"/>
  <c r="ZW8" i="13"/>
  <c r="ZW9" i="13"/>
  <c r="ZW10" i="13"/>
  <c r="ZP8" i="13"/>
  <c r="ZP9" i="13"/>
  <c r="ZP10" i="13"/>
  <c r="ZP11" i="13"/>
  <c r="ABA4" i="13"/>
  <c r="AAR4" i="13"/>
  <c r="AAJ4" i="13"/>
  <c r="AAB4" i="13"/>
  <c r="AAZ4" i="13"/>
  <c r="AAQ4" i="13"/>
  <c r="AAI4" i="13"/>
  <c r="AAA4" i="13"/>
  <c r="AAV4" i="13"/>
  <c r="AAN4" i="13"/>
  <c r="AAF4" i="13"/>
  <c r="AAT4" i="13"/>
  <c r="AAG4" i="13"/>
  <c r="AAS4" i="13"/>
  <c r="AAE4" i="13"/>
  <c r="AAP4" i="13"/>
  <c r="AAD4" i="13"/>
  <c r="AAX4" i="13"/>
  <c r="AAL4" i="13"/>
  <c r="AAK4" i="13"/>
  <c r="AAH4" i="13"/>
  <c r="ABC4" i="13"/>
  <c r="AAC4" i="13"/>
  <c r="ABB4" i="13"/>
  <c r="ZY4" i="13"/>
  <c r="AAU4" i="13"/>
  <c r="AAW4" i="13"/>
  <c r="AAO4" i="13"/>
  <c r="AAM4" i="13"/>
  <c r="ZW7" i="13"/>
  <c r="YS7" i="13"/>
  <c r="YL7" i="13" s="1"/>
  <c r="ZP7" i="13"/>
  <c r="ZV7" i="13"/>
  <c r="ZU7" i="13"/>
  <c r="ZO7" i="13"/>
  <c r="ZN7" i="13"/>
  <c r="ABD3" i="13"/>
  <c r="ACD4" i="13" l="1"/>
  <c r="ABE4" i="13"/>
  <c r="AAZ8" i="13"/>
  <c r="AAZ9" i="13"/>
  <c r="AAZ10" i="13"/>
  <c r="AAZ11" i="13"/>
  <c r="ABB9" i="13"/>
  <c r="ABB10" i="13"/>
  <c r="ABB11" i="13"/>
  <c r="ABB8" i="13"/>
  <c r="AAS8" i="13"/>
  <c r="AAS9" i="13"/>
  <c r="AAS10" i="13"/>
  <c r="AAS11" i="13"/>
  <c r="AAT9" i="13"/>
  <c r="AAT10" i="13"/>
  <c r="AAT11" i="13"/>
  <c r="AAT8" i="13"/>
  <c r="ZX8" i="13"/>
  <c r="ZQ8" i="13" s="1"/>
  <c r="ABA8" i="13"/>
  <c r="ABA9" i="13"/>
  <c r="ABA10" i="13"/>
  <c r="ABA11" i="13"/>
  <c r="ZX9" i="13"/>
  <c r="ZQ9" i="13" s="1"/>
  <c r="AAU8" i="13"/>
  <c r="AAU9" i="13"/>
  <c r="AAU10" i="13"/>
  <c r="AAU11" i="13"/>
  <c r="ZX11" i="13"/>
  <c r="ZQ11" i="13" s="1"/>
  <c r="ZX10" i="13"/>
  <c r="ZQ10" i="13" s="1"/>
  <c r="ABZ4" i="13"/>
  <c r="ABR4" i="13"/>
  <c r="ABJ4" i="13"/>
  <c r="ACH4" i="13"/>
  <c r="ABY4" i="13"/>
  <c r="ABQ4" i="13"/>
  <c r="ABI4" i="13"/>
  <c r="ACE4" i="13"/>
  <c r="ABV4" i="13"/>
  <c r="ABN4" i="13"/>
  <c r="ABF4" i="13"/>
  <c r="ABU4" i="13"/>
  <c r="ABH4" i="13"/>
  <c r="ACG4" i="13"/>
  <c r="ABT4" i="13"/>
  <c r="ABG4" i="13"/>
  <c r="ACF4" i="13"/>
  <c r="ABS4" i="13"/>
  <c r="ABD4" i="13"/>
  <c r="ACA4" i="13"/>
  <c r="ABM4" i="13"/>
  <c r="ABL4" i="13"/>
  <c r="ABK4" i="13"/>
  <c r="ACC4" i="13"/>
  <c r="ABW4" i="13"/>
  <c r="ACB4" i="13"/>
  <c r="ABX4" i="13"/>
  <c r="ABO4" i="13"/>
  <c r="ABP4" i="13"/>
  <c r="ABB7" i="13"/>
  <c r="ZX7" i="13"/>
  <c r="ZQ7" i="13" s="1"/>
  <c r="AAZ7" i="13"/>
  <c r="AAT7" i="13"/>
  <c r="ACI3" i="13"/>
  <c r="AAS7" i="13"/>
  <c r="ABA7" i="13"/>
  <c r="AAU7" i="13"/>
  <c r="ACJ4" i="13" l="1"/>
  <c r="ADI4" i="13"/>
  <c r="ABY8" i="13"/>
  <c r="ABY9" i="13"/>
  <c r="ABY11" i="13"/>
  <c r="ABY10" i="13"/>
  <c r="ABX11" i="13"/>
  <c r="ABX8" i="13"/>
  <c r="ABX9" i="13"/>
  <c r="ABX10" i="13"/>
  <c r="ABC11" i="13"/>
  <c r="AAV11" i="13" s="1"/>
  <c r="ABC10" i="13"/>
  <c r="AAV10" i="13" s="1"/>
  <c r="ABC9" i="13"/>
  <c r="AAV9" i="13" s="1"/>
  <c r="ABC8" i="13"/>
  <c r="AAV8" i="13" s="1"/>
  <c r="ACF8" i="13"/>
  <c r="ACF10" i="13"/>
  <c r="ACF11" i="13"/>
  <c r="ACF9" i="13"/>
  <c r="ABZ8" i="13"/>
  <c r="ABZ9" i="13"/>
  <c r="ABZ10" i="13"/>
  <c r="ABZ11" i="13"/>
  <c r="ACE10" i="13"/>
  <c r="ACE11" i="13"/>
  <c r="ACE8" i="13"/>
  <c r="ACE9" i="13"/>
  <c r="ACG8" i="13"/>
  <c r="ACG9" i="13"/>
  <c r="ACG10" i="13"/>
  <c r="ACG11" i="13"/>
  <c r="ADH4" i="13"/>
  <c r="ACZ4" i="13"/>
  <c r="ACR4" i="13"/>
  <c r="ACI4" i="13"/>
  <c r="ADG4" i="13"/>
  <c r="ACY4" i="13"/>
  <c r="ACQ4" i="13"/>
  <c r="ADM4" i="13"/>
  <c r="ADD4" i="13"/>
  <c r="ACV4" i="13"/>
  <c r="ACN4" i="13"/>
  <c r="ADK4" i="13"/>
  <c r="ACW4" i="13"/>
  <c r="ACK4" i="13"/>
  <c r="ADJ4" i="13"/>
  <c r="ACU4" i="13"/>
  <c r="ADF4" i="13"/>
  <c r="ACT4" i="13"/>
  <c r="ADB4" i="13"/>
  <c r="ACO4" i="13"/>
  <c r="ACM4" i="13"/>
  <c r="ADL4" i="13"/>
  <c r="ACL4" i="13"/>
  <c r="ADE4" i="13"/>
  <c r="ADC4" i="13"/>
  <c r="ADA4" i="13"/>
  <c r="ACX4" i="13"/>
  <c r="ACS4" i="13"/>
  <c r="ACP4" i="13"/>
  <c r="ACG7" i="13"/>
  <c r="ABC7" i="13"/>
  <c r="AAV7" i="13" s="1"/>
  <c r="ACE7" i="13"/>
  <c r="ADN3" i="13"/>
  <c r="ABX7" i="13"/>
  <c r="ABZ7" i="13"/>
  <c r="ACF7" i="13"/>
  <c r="ABY7" i="13"/>
  <c r="ADO4" i="13" l="1"/>
  <c r="AEN4" i="13"/>
  <c r="ADE10" i="13"/>
  <c r="ADE11" i="13"/>
  <c r="ADE8" i="13"/>
  <c r="ADE9" i="13"/>
  <c r="ADJ9" i="13"/>
  <c r="ADJ10" i="13"/>
  <c r="ADJ11" i="13"/>
  <c r="ADJ8" i="13"/>
  <c r="ACH11" i="13"/>
  <c r="ACA11" i="13" s="1"/>
  <c r="ADK8" i="13"/>
  <c r="ADK9" i="13"/>
  <c r="ADK10" i="13"/>
  <c r="ADK11" i="13"/>
  <c r="ACH8" i="13"/>
  <c r="ACA8" i="13" s="1"/>
  <c r="ADL11" i="13"/>
  <c r="ADL8" i="13"/>
  <c r="ADL9" i="13"/>
  <c r="ADL10" i="13"/>
  <c r="ACH10" i="13"/>
  <c r="ACA10" i="13" s="1"/>
  <c r="ACH9" i="13"/>
  <c r="ACA9" i="13" s="1"/>
  <c r="ADC8" i="13"/>
  <c r="ADC9" i="13"/>
  <c r="ADC11" i="13"/>
  <c r="ADC10" i="13"/>
  <c r="ADD9" i="13"/>
  <c r="ADD10" i="13"/>
  <c r="ADD11" i="13"/>
  <c r="ADD8" i="13"/>
  <c r="AEQ4" i="13"/>
  <c r="AEH4" i="13"/>
  <c r="ADZ4" i="13"/>
  <c r="ADR4" i="13"/>
  <c r="AEP4" i="13"/>
  <c r="AEG4" i="13"/>
  <c r="ADY4" i="13"/>
  <c r="ADQ4" i="13"/>
  <c r="AEL4" i="13"/>
  <c r="AED4" i="13"/>
  <c r="ADV4" i="13"/>
  <c r="AEK4" i="13"/>
  <c r="ADX4" i="13"/>
  <c r="AEJ4" i="13"/>
  <c r="ADW4" i="13"/>
  <c r="AEI4" i="13"/>
  <c r="ADU4" i="13"/>
  <c r="AER4" i="13"/>
  <c r="AEC4" i="13"/>
  <c r="ADP4" i="13"/>
  <c r="AEO4" i="13"/>
  <c r="ADN4" i="13"/>
  <c r="AEM4" i="13"/>
  <c r="AEF4" i="13"/>
  <c r="AEE4" i="13"/>
  <c r="AEA4" i="13"/>
  <c r="AEB4" i="13"/>
  <c r="ADT4" i="13"/>
  <c r="ADS4" i="13"/>
  <c r="ADL7" i="13"/>
  <c r="ACH7" i="13"/>
  <c r="ACA7" i="13" s="1"/>
  <c r="ADE7" i="13"/>
  <c r="ADK7" i="13"/>
  <c r="ADJ7" i="13"/>
  <c r="ADC7" i="13"/>
  <c r="ADD7" i="13"/>
  <c r="AES3" i="13"/>
  <c r="AET4" i="13" l="1"/>
  <c r="AFS4" i="13"/>
  <c r="AEJ8" i="13"/>
  <c r="AEJ9" i="13"/>
  <c r="AEJ11" i="13"/>
  <c r="AEJ10" i="13"/>
  <c r="ADM10" i="13"/>
  <c r="ADF10" i="13" s="1"/>
  <c r="AEO9" i="13"/>
  <c r="AEO10" i="13"/>
  <c r="AEO11" i="13"/>
  <c r="AEO8" i="13"/>
  <c r="AEP11" i="13"/>
  <c r="AEP8" i="13"/>
  <c r="AEP9" i="13"/>
  <c r="AEP10" i="13"/>
  <c r="ADM9" i="13"/>
  <c r="ADF9" i="13" s="1"/>
  <c r="ADM8" i="13"/>
  <c r="ADF8" i="13" s="1"/>
  <c r="AEH9" i="13"/>
  <c r="AEH10" i="13"/>
  <c r="AEH11" i="13"/>
  <c r="AEH8" i="13"/>
  <c r="AEI11" i="13"/>
  <c r="AEI8" i="13"/>
  <c r="AEI9" i="13"/>
  <c r="AEI10" i="13"/>
  <c r="AEQ8" i="13"/>
  <c r="AEQ9" i="13"/>
  <c r="AEQ11" i="13"/>
  <c r="AEQ10" i="13"/>
  <c r="ADM11" i="13"/>
  <c r="ADF11" i="13" s="1"/>
  <c r="AFP4" i="13"/>
  <c r="AFH4" i="13"/>
  <c r="AEZ4" i="13"/>
  <c r="AFO4" i="13"/>
  <c r="AFG4" i="13"/>
  <c r="AEY4" i="13"/>
  <c r="AFU4" i="13"/>
  <c r="AFL4" i="13"/>
  <c r="AFD4" i="13"/>
  <c r="AEV4" i="13"/>
  <c r="AFM4" i="13"/>
  <c r="AFA4" i="13"/>
  <c r="AFK4" i="13"/>
  <c r="AEX4" i="13"/>
  <c r="AFW4" i="13"/>
  <c r="AFJ4" i="13"/>
  <c r="AEW4" i="13"/>
  <c r="AFR4" i="13"/>
  <c r="AFE4" i="13"/>
  <c r="AFQ4" i="13"/>
  <c r="AFN4" i="13"/>
  <c r="AFI4" i="13"/>
  <c r="AFF4" i="13"/>
  <c r="AFC4" i="13"/>
  <c r="AFB4" i="13"/>
  <c r="AFT4" i="13"/>
  <c r="AEU4" i="13"/>
  <c r="AES4" i="13"/>
  <c r="AFV4" i="13"/>
  <c r="AEQ7" i="13"/>
  <c r="ADM7" i="13"/>
  <c r="ADF7" i="13" s="1"/>
  <c r="AEH7" i="13"/>
  <c r="AEP7" i="13"/>
  <c r="AEJ7" i="13"/>
  <c r="AEO7" i="13"/>
  <c r="AEI7" i="13"/>
  <c r="AFX3" i="13"/>
  <c r="AGX4" i="13" l="1"/>
  <c r="AFY4" i="13"/>
  <c r="AER11" i="13"/>
  <c r="AEK11" i="13" s="1"/>
  <c r="AFN8" i="13"/>
  <c r="AFN9" i="13"/>
  <c r="AFN11" i="13"/>
  <c r="AFN10" i="13"/>
  <c r="AFM11" i="13"/>
  <c r="AFM8" i="13"/>
  <c r="AFM9" i="13"/>
  <c r="AFM10" i="13"/>
  <c r="AFV9" i="13"/>
  <c r="AFV10" i="13"/>
  <c r="AFV11" i="13"/>
  <c r="AFV8" i="13"/>
  <c r="AFO8" i="13"/>
  <c r="AFO9" i="13"/>
  <c r="AFO10" i="13"/>
  <c r="AFO11" i="13"/>
  <c r="AFT8" i="13"/>
  <c r="AFT9" i="13"/>
  <c r="AFT10" i="13"/>
  <c r="AFT11" i="13"/>
  <c r="AER8" i="13"/>
  <c r="AEK8" i="13" s="1"/>
  <c r="AER10" i="13"/>
  <c r="AEK10" i="13" s="1"/>
  <c r="AER9" i="13"/>
  <c r="AEK9" i="13" s="1"/>
  <c r="AFU9" i="13"/>
  <c r="AFU10" i="13"/>
  <c r="AFU8" i="13"/>
  <c r="AFU11" i="13"/>
  <c r="AHC3" i="13"/>
  <c r="N30" i="16"/>
  <c r="AGY4" i="13"/>
  <c r="AGP4" i="13"/>
  <c r="AGH4" i="13"/>
  <c r="AFZ4" i="13"/>
  <c r="AGW4" i="13"/>
  <c r="AGO4" i="13"/>
  <c r="AGG4" i="13"/>
  <c r="AFX4" i="13"/>
  <c r="AGT4" i="13"/>
  <c r="AGL4" i="13"/>
  <c r="AGD4" i="13"/>
  <c r="AHB4" i="13"/>
  <c r="AGN4" i="13"/>
  <c r="AGB4" i="13"/>
  <c r="AHA4" i="13"/>
  <c r="AGM4" i="13"/>
  <c r="AGA4" i="13"/>
  <c r="AGZ4" i="13"/>
  <c r="AGK4" i="13"/>
  <c r="AGS4" i="13"/>
  <c r="AGF4" i="13"/>
  <c r="AGR4" i="13"/>
  <c r="AGQ4" i="13"/>
  <c r="AGJ4" i="13"/>
  <c r="AGC4" i="13"/>
  <c r="AGI4" i="13"/>
  <c r="AGE4" i="13"/>
  <c r="AGU4" i="13"/>
  <c r="AGV4" i="13"/>
  <c r="AFV7" i="13"/>
  <c r="AER7" i="13"/>
  <c r="AEK7" i="13" s="1"/>
  <c r="AFO7" i="13"/>
  <c r="AFT7" i="13"/>
  <c r="AFU7" i="13"/>
  <c r="AFN7" i="13"/>
  <c r="AFM7" i="13"/>
  <c r="AIC4" i="13" l="1"/>
  <c r="AHD4" i="13"/>
  <c r="AGZ8" i="13"/>
  <c r="AGZ9" i="13"/>
  <c r="AGZ10" i="13"/>
  <c r="AGZ11" i="13"/>
  <c r="AFW10" i="13"/>
  <c r="AFP10" i="13" s="1"/>
  <c r="AFW8" i="13"/>
  <c r="AFP8" i="13" s="1"/>
  <c r="AGS8" i="13"/>
  <c r="AGS9" i="13"/>
  <c r="AGS10" i="13"/>
  <c r="AGS11" i="13"/>
  <c r="AGY11" i="13"/>
  <c r="AGY8" i="13"/>
  <c r="AGY9" i="13"/>
  <c r="AGY10" i="13"/>
  <c r="AHH8" i="13"/>
  <c r="AHH9" i="13"/>
  <c r="AHH10" i="13"/>
  <c r="AHH11" i="13"/>
  <c r="AGR8" i="13"/>
  <c r="AGR11" i="13"/>
  <c r="AGR9" i="13"/>
  <c r="AGR10" i="13"/>
  <c r="AFW11" i="13"/>
  <c r="AFP11" i="13" s="1"/>
  <c r="AGT8" i="13"/>
  <c r="AGT9" i="13"/>
  <c r="AGT10" i="13"/>
  <c r="AGT11" i="13"/>
  <c r="AHA8" i="13"/>
  <c r="AHA9" i="13"/>
  <c r="AHA10" i="13"/>
  <c r="AHA11" i="13"/>
  <c r="AFW9" i="13"/>
  <c r="AFP9" i="13" s="1"/>
  <c r="AHC4" i="13"/>
  <c r="N31" i="16"/>
  <c r="AIG4" i="13"/>
  <c r="AHX4" i="13"/>
  <c r="AHP4" i="13"/>
  <c r="AHH4" i="13"/>
  <c r="AIF4" i="13"/>
  <c r="AHW4" i="13"/>
  <c r="AHO4" i="13"/>
  <c r="AHG4" i="13"/>
  <c r="AIB4" i="13"/>
  <c r="AHT4" i="13"/>
  <c r="AHL4" i="13"/>
  <c r="AID4" i="13"/>
  <c r="AHQ4" i="13"/>
  <c r="AIA4" i="13"/>
  <c r="AHN4" i="13"/>
  <c r="AHZ4" i="13"/>
  <c r="AHM4" i="13"/>
  <c r="AHU4" i="13"/>
  <c r="AHI4" i="13"/>
  <c r="AHS4" i="13"/>
  <c r="AHR4" i="13"/>
  <c r="AHK4" i="13"/>
  <c r="AHJ4" i="13"/>
  <c r="AIE4" i="13"/>
  <c r="AHF4" i="13"/>
  <c r="AHE4" i="13"/>
  <c r="AHY4" i="13"/>
  <c r="AHV4" i="13"/>
  <c r="AHH7" i="13"/>
  <c r="AHA7" i="13"/>
  <c r="AIH3" i="13"/>
  <c r="AFW7" i="13"/>
  <c r="AFP7" i="13" s="1"/>
  <c r="AGZ7" i="13"/>
  <c r="AGS7" i="13"/>
  <c r="AGR7" i="13"/>
  <c r="AGT7" i="13"/>
  <c r="AGY7" i="13"/>
  <c r="AJH4" i="13" l="1"/>
  <c r="AII4" i="13"/>
  <c r="AHB9" i="13"/>
  <c r="AHY11" i="13"/>
  <c r="AHY8" i="13"/>
  <c r="AHY9" i="13"/>
  <c r="AHY10" i="13"/>
  <c r="AIF11" i="13"/>
  <c r="AIF8" i="13"/>
  <c r="AIF9" i="13"/>
  <c r="AIF10" i="13"/>
  <c r="AGU9" i="13"/>
  <c r="AHB11" i="13"/>
  <c r="AGU11" i="13" s="1"/>
  <c r="AHB8" i="13"/>
  <c r="AGU8" i="13" s="1"/>
  <c r="AIM10" i="13"/>
  <c r="AIM11" i="13"/>
  <c r="AIM8" i="13"/>
  <c r="AIM9" i="13"/>
  <c r="AID9" i="13"/>
  <c r="AID10" i="13"/>
  <c r="AID8" i="13"/>
  <c r="AID11" i="13"/>
  <c r="AHX9" i="13"/>
  <c r="AHX10" i="13"/>
  <c r="AHX11" i="13"/>
  <c r="AHX8" i="13"/>
  <c r="AIE9" i="13"/>
  <c r="AIE10" i="13"/>
  <c r="AIE11" i="13"/>
  <c r="AIE8" i="13"/>
  <c r="AHB10" i="13"/>
  <c r="AGU10" i="13" s="1"/>
  <c r="AHW9" i="13"/>
  <c r="AHW10" i="13"/>
  <c r="AHW8" i="13"/>
  <c r="AHW11" i="13"/>
  <c r="N32" i="16"/>
  <c r="AJF4" i="13"/>
  <c r="AIX4" i="13"/>
  <c r="AIP4" i="13"/>
  <c r="AJE4" i="13"/>
  <c r="AIW4" i="13"/>
  <c r="AIO4" i="13"/>
  <c r="AJK4" i="13"/>
  <c r="AJB4" i="13"/>
  <c r="AIT4" i="13"/>
  <c r="AIL4" i="13"/>
  <c r="AJD4" i="13"/>
  <c r="AIR4" i="13"/>
  <c r="AJC4" i="13"/>
  <c r="AIQ4" i="13"/>
  <c r="AJA4" i="13"/>
  <c r="AIN4" i="13"/>
  <c r="AJJ4" i="13"/>
  <c r="AIV4" i="13"/>
  <c r="AIJ4" i="13"/>
  <c r="AIU4" i="13"/>
  <c r="AIS4" i="13"/>
  <c r="AIM4" i="13"/>
  <c r="AJL4" i="13"/>
  <c r="AIK4" i="13"/>
  <c r="AJI4" i="13"/>
  <c r="AIH4" i="13"/>
  <c r="AJG4" i="13"/>
  <c r="AIZ4" i="13"/>
  <c r="AIY4" i="13"/>
  <c r="AIM7" i="13"/>
  <c r="AIF7" i="13"/>
  <c r="AJM3" i="13"/>
  <c r="AHB7" i="13"/>
  <c r="AGU7" i="13" s="1"/>
  <c r="AHX7" i="13"/>
  <c r="AIE7" i="13"/>
  <c r="AID7" i="13"/>
  <c r="AHW7" i="13"/>
  <c r="AHY7" i="13"/>
  <c r="AJN4" i="13" l="1"/>
  <c r="AKM4" i="13"/>
  <c r="AJI10" i="13"/>
  <c r="AJI8" i="13"/>
  <c r="AJI9" i="13"/>
  <c r="AJI11" i="13"/>
  <c r="AJR8" i="13"/>
  <c r="AJR9" i="13"/>
  <c r="AJR10" i="13"/>
  <c r="AJR11" i="13"/>
  <c r="AJB8" i="13"/>
  <c r="AJB9" i="13"/>
  <c r="AJB10" i="13"/>
  <c r="AJB11" i="13"/>
  <c r="AJJ10" i="13"/>
  <c r="AJJ11" i="13"/>
  <c r="AJJ9" i="13"/>
  <c r="AJJ8" i="13"/>
  <c r="AJK9" i="13"/>
  <c r="AJK8" i="13"/>
  <c r="AJK10" i="13"/>
  <c r="AJK11" i="13"/>
  <c r="AJC9" i="13"/>
  <c r="AJC8" i="13"/>
  <c r="AJC10" i="13"/>
  <c r="AJC11" i="13"/>
  <c r="AIG9" i="13"/>
  <c r="AHZ9" i="13" s="1"/>
  <c r="AIG11" i="13"/>
  <c r="AHZ11" i="13" s="1"/>
  <c r="AIG10" i="13"/>
  <c r="AHZ10" i="13" s="1"/>
  <c r="AIG8" i="13"/>
  <c r="AHZ8" i="13" s="1"/>
  <c r="AJD9" i="13"/>
  <c r="AJD11" i="13"/>
  <c r="AJD8" i="13"/>
  <c r="AJD10" i="13"/>
  <c r="AKO4" i="13"/>
  <c r="AKF4" i="13"/>
  <c r="AJX4" i="13"/>
  <c r="AJP4" i="13"/>
  <c r="AKN4" i="13"/>
  <c r="AKE4" i="13"/>
  <c r="AJW4" i="13"/>
  <c r="AJO4" i="13"/>
  <c r="AKJ4" i="13"/>
  <c r="AKB4" i="13"/>
  <c r="AJT4" i="13"/>
  <c r="AKG4" i="13"/>
  <c r="AJS4" i="13"/>
  <c r="AKD4" i="13"/>
  <c r="AJR4" i="13"/>
  <c r="AKQ4" i="13"/>
  <c r="AKC4" i="13"/>
  <c r="AJQ4" i="13"/>
  <c r="AKK4" i="13"/>
  <c r="AJY4" i="13"/>
  <c r="AJV4" i="13"/>
  <c r="AJU4" i="13"/>
  <c r="AKP4" i="13"/>
  <c r="AJM4" i="13"/>
  <c r="AKL4" i="13"/>
  <c r="AKI4" i="13"/>
  <c r="AKH4" i="13"/>
  <c r="AJZ4" i="13"/>
  <c r="AKA4" i="13"/>
  <c r="AJR7" i="13"/>
  <c r="AJK7" i="13"/>
  <c r="AIG7" i="13"/>
  <c r="AHZ7" i="13" s="1"/>
  <c r="AJI7" i="13"/>
  <c r="AJB7" i="13"/>
  <c r="AJJ7" i="13"/>
  <c r="AJC7" i="13"/>
  <c r="AJD7" i="13"/>
  <c r="AJL11" i="13" l="1"/>
  <c r="AJE11" i="13" s="1"/>
  <c r="AKO9" i="13"/>
  <c r="AKO10" i="13"/>
  <c r="AKO11" i="13"/>
  <c r="AKO8" i="13"/>
  <c r="AKI8" i="13"/>
  <c r="AKI9" i="13"/>
  <c r="AKI10" i="13"/>
  <c r="AKI11" i="13"/>
  <c r="AKP8" i="13"/>
  <c r="AKP9" i="13"/>
  <c r="AKP10" i="13"/>
  <c r="AKP11" i="13"/>
  <c r="AKN11" i="13"/>
  <c r="AKN8" i="13"/>
  <c r="AKN9" i="13"/>
  <c r="AKN10" i="13"/>
  <c r="AKG8" i="13"/>
  <c r="AKG9" i="13"/>
  <c r="AKG10" i="13"/>
  <c r="AKG11" i="13"/>
  <c r="AKH10" i="13"/>
  <c r="AKH11" i="13"/>
  <c r="AKH8" i="13"/>
  <c r="AKH9" i="13"/>
  <c r="AJL10" i="13"/>
  <c r="AJE10" i="13" s="1"/>
  <c r="AJL9" i="13"/>
  <c r="AJE9" i="13" s="1"/>
  <c r="AJL8" i="13"/>
  <c r="AJE8" i="13" s="1"/>
  <c r="AKP7" i="13"/>
  <c r="AJL7" i="13"/>
  <c r="AJE7" i="13" s="1"/>
  <c r="AKN7" i="13"/>
  <c r="AKO7" i="13"/>
  <c r="AKI7" i="13"/>
  <c r="AKH7" i="13"/>
  <c r="AKG7" i="13"/>
  <c r="AKQ11" i="13" l="1"/>
  <c r="AKJ11" i="13" s="1"/>
  <c r="AKQ8" i="13"/>
  <c r="AKJ8" i="13" s="1"/>
  <c r="AKQ10" i="13"/>
  <c r="AKJ10" i="13" s="1"/>
  <c r="AKQ9" i="13"/>
  <c r="AKJ9" i="13" s="1"/>
  <c r="AKQ7" i="13"/>
  <c r="AKJ7"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Nicolas RENAULT</author>
  </authors>
  <commentList>
    <comment ref="F2" authorId="0" shapeId="0" xr:uid="{00000000-0006-0000-0400-000001000000}">
      <text>
        <r>
          <rPr>
            <b/>
            <sz val="9"/>
            <color indexed="81"/>
            <rFont val="Tahoma"/>
            <family val="2"/>
          </rPr>
          <t>Nicolas RENAULT:</t>
        </r>
        <r>
          <rPr>
            <sz val="9"/>
            <color indexed="81"/>
            <rFont val="Tahoma"/>
            <family val="2"/>
          </rPr>
          <t xml:space="preserve">
Coller les données depuis TX SOCIAL dans cette colonne en valeurs.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n.renault</author>
  </authors>
  <commentList>
    <comment ref="A1" authorId="0" shapeId="0" xr:uid="{00000000-0006-0000-0500-000001000000}">
      <text>
        <r>
          <rPr>
            <b/>
            <sz val="10"/>
            <color indexed="81"/>
            <rFont val="Tahoma"/>
            <family val="2"/>
          </rPr>
          <t xml:space="preserve">n.renault:
Pour l'extraction depuis TX SOCIAL cocher :
Édition de rapport
Rapport d'activité conducteur - Résumé
Correction d'activité - Détail
</t>
        </r>
        <r>
          <rPr>
            <sz val="10"/>
            <color indexed="81"/>
            <rFont val="Tahoma"/>
            <family val="2"/>
          </rPr>
          <t xml:space="preserve">
1 - Vider le tableau avec la macro
2 - Coller depuis TX SOCIAL export KMS totaux et matricules sous format XLS en B5.
Formule en A5 → =SI([@Matricule]&lt;&gt;"";DROITE("000000000" &amp; [@Matricule];9);DROITE("000000000" &amp; [@[Code externe]];9))</t>
        </r>
      </text>
    </comment>
    <comment ref="B4" authorId="0" shapeId="0" xr:uid="{00000000-0006-0000-0500-000002000000}">
      <text>
        <r>
          <rPr>
            <b/>
            <sz val="10"/>
            <color indexed="81"/>
            <rFont val="Tahoma"/>
            <family val="2"/>
          </rPr>
          <t>n.renault:</t>
        </r>
        <r>
          <rPr>
            <sz val="10"/>
            <color indexed="81"/>
            <rFont val="Tahoma"/>
            <family val="2"/>
          </rPr>
          <t xml:space="preserve">
Coller en B5.</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1A02627-A0C7-47D1-A374-51F7E6AD0FD6}" keepAlive="1" name="Requête - Data1" description="Connexion à la requête « Data » dans le classeur." type="5" refreshedVersion="8" background="1" saveData="1">
    <dbPr connection="Provider=Microsoft.Mashup.OleDb.1;Data Source=$Workbook$;Location=Data;Extended Properties=&quot;&quot;" command="SELECT * FROM [Data]"/>
  </connection>
</connections>
</file>

<file path=xl/sharedStrings.xml><?xml version="1.0" encoding="utf-8"?>
<sst xmlns="http://schemas.openxmlformats.org/spreadsheetml/2006/main" count="7337" uniqueCount="1137">
  <si>
    <t>GRIMONPREZ</t>
  </si>
  <si>
    <t>Société conducteur</t>
  </si>
  <si>
    <t>Immatriculation tracteur</t>
  </si>
  <si>
    <t>Société tracteur</t>
  </si>
  <si>
    <t>Affectation  Tournée</t>
  </si>
  <si>
    <t>Contrat client</t>
  </si>
  <si>
    <t>Immatriculation SEMI</t>
  </si>
  <si>
    <t>Société semi</t>
  </si>
  <si>
    <t>Matricule</t>
  </si>
  <si>
    <t>Exploitant</t>
  </si>
  <si>
    <t>Nom</t>
  </si>
  <si>
    <t>Prénom</t>
  </si>
  <si>
    <t>Code externe</t>
  </si>
  <si>
    <t>Début édition</t>
  </si>
  <si>
    <t>Fin édition</t>
  </si>
  <si>
    <t>Départ</t>
  </si>
  <si>
    <t>Arrivée</t>
  </si>
  <si>
    <t>Conduite</t>
  </si>
  <si>
    <t>Travail</t>
  </si>
  <si>
    <t>Dispo</t>
  </si>
  <si>
    <t>Dispo double</t>
  </si>
  <si>
    <t>Repos</t>
  </si>
  <si>
    <t>effectif</t>
  </si>
  <si>
    <t>Service</t>
  </si>
  <si>
    <t>Service (ext)</t>
  </si>
  <si>
    <t>Service AN</t>
  </si>
  <si>
    <t>Amplitude</t>
  </si>
  <si>
    <t>Jours</t>
  </si>
  <si>
    <t>Kilomètres</t>
  </si>
  <si>
    <t>Date remake</t>
  </si>
  <si>
    <t>Départ remake</t>
  </si>
  <si>
    <t>Arrivée remake</t>
  </si>
  <si>
    <t>Date &amp; Matricule perso</t>
  </si>
  <si>
    <t>Matricule perso</t>
  </si>
  <si>
    <t>Moteur</t>
  </si>
  <si>
    <t>Remorque</t>
  </si>
  <si>
    <t>Heure départ</t>
  </si>
  <si>
    <t>Heure arrivée</t>
  </si>
  <si>
    <t>Ratio</t>
  </si>
  <si>
    <t>Année :</t>
  </si>
  <si>
    <t>Mois :</t>
  </si>
  <si>
    <t>années</t>
  </si>
  <si>
    <t>Dates</t>
  </si>
  <si>
    <t>mois</t>
  </si>
  <si>
    <t>N°</t>
  </si>
  <si>
    <t>nb jours</t>
  </si>
  <si>
    <t>Début mois</t>
  </si>
  <si>
    <t>Fin mois</t>
  </si>
  <si>
    <t>Nb jours ouvrés</t>
  </si>
  <si>
    <t>Avec JF</t>
  </si>
  <si>
    <t>nb ouvré - aujourd'hui</t>
  </si>
  <si>
    <t>Janvier</t>
  </si>
  <si>
    <t>Février</t>
  </si>
  <si>
    <t>Mars</t>
  </si>
  <si>
    <t>Avril</t>
  </si>
  <si>
    <t>Mai</t>
  </si>
  <si>
    <t>Juin</t>
  </si>
  <si>
    <t>Juillet</t>
  </si>
  <si>
    <t>Août</t>
  </si>
  <si>
    <t>Septembre</t>
  </si>
  <si>
    <t>Octobre</t>
  </si>
  <si>
    <t>Novembre</t>
  </si>
  <si>
    <t>Décembre</t>
  </si>
  <si>
    <t>Site/Ville</t>
  </si>
  <si>
    <t>Base contrat</t>
  </si>
  <si>
    <t>Heures &gt; base contrat</t>
  </si>
  <si>
    <t>% heures &gt; base contrat</t>
  </si>
  <si>
    <t>Client affecté</t>
  </si>
  <si>
    <t/>
  </si>
  <si>
    <t>Ton&amp;Jor</t>
  </si>
  <si>
    <t>MOTEURS</t>
  </si>
  <si>
    <t>REMORQUES</t>
  </si>
  <si>
    <t>Moteur2</t>
  </si>
  <si>
    <t>Remorque3</t>
  </si>
  <si>
    <t>EXPLOITANTS</t>
  </si>
  <si>
    <t>Total heures</t>
  </si>
  <si>
    <t>Statut chauffeur</t>
  </si>
  <si>
    <t>statuts</t>
  </si>
  <si>
    <t>FORMATION</t>
  </si>
  <si>
    <t>MALADIE</t>
  </si>
  <si>
    <t>CONGÉS</t>
  </si>
  <si>
    <t>CONDUITE</t>
  </si>
  <si>
    <t>AUTRE</t>
  </si>
  <si>
    <t>Remorque87</t>
  </si>
  <si>
    <t>Moteur242</t>
  </si>
  <si>
    <t>sociétés</t>
  </si>
  <si>
    <t>Horaire mensuel</t>
  </si>
  <si>
    <t>152:00</t>
  </si>
  <si>
    <t>heures</t>
  </si>
  <si>
    <t>Colonne1</t>
  </si>
  <si>
    <t>Colonne2</t>
  </si>
  <si>
    <t>Colonne3</t>
  </si>
  <si>
    <t>Colonne4</t>
  </si>
  <si>
    <t>Moteur1</t>
  </si>
  <si>
    <t>Moteur3</t>
  </si>
  <si>
    <t>Remorque1</t>
  </si>
  <si>
    <t>Remorque2</t>
  </si>
  <si>
    <t>Colonne5</t>
  </si>
  <si>
    <t>Client réel3</t>
  </si>
  <si>
    <t>Client réel1</t>
  </si>
  <si>
    <t>Client réel2</t>
  </si>
  <si>
    <t>Colonne7</t>
  </si>
  <si>
    <t>Site/Ville1</t>
  </si>
  <si>
    <t>Site/Ville2</t>
  </si>
  <si>
    <t>Site/Ville3</t>
  </si>
  <si>
    <t>Colonne22</t>
  </si>
  <si>
    <t>Colonne23</t>
  </si>
  <si>
    <t>Colonne8</t>
  </si>
  <si>
    <t>Colonne9</t>
  </si>
  <si>
    <t>Colonne10</t>
  </si>
  <si>
    <t>Colonne11</t>
  </si>
  <si>
    <t>Colonne24</t>
  </si>
  <si>
    <t>Colonne235</t>
  </si>
  <si>
    <t>Colonne226</t>
  </si>
  <si>
    <t>Colonne17</t>
  </si>
  <si>
    <t>Remorque8</t>
  </si>
  <si>
    <t>Colonne89</t>
  </si>
  <si>
    <t>Colonne710</t>
  </si>
  <si>
    <t>Colonne411</t>
  </si>
  <si>
    <t>Colonne312</t>
  </si>
  <si>
    <t>Colonne513</t>
  </si>
  <si>
    <t>Site/Ville14</t>
  </si>
  <si>
    <t>Colonne1115</t>
  </si>
  <si>
    <t>Colonne1016</t>
  </si>
  <si>
    <t>Colonne917</t>
  </si>
  <si>
    <t>Statut chauffeur19</t>
  </si>
  <si>
    <t>Heure départ20</t>
  </si>
  <si>
    <t>Heure arrivée21</t>
  </si>
  <si>
    <t>Total heures22</t>
  </si>
  <si>
    <t>Moteur22</t>
  </si>
  <si>
    <t>Colonne243</t>
  </si>
  <si>
    <t>Colonne2354</t>
  </si>
  <si>
    <t>Colonne2265</t>
  </si>
  <si>
    <t>Colonne176</t>
  </si>
  <si>
    <t>Colonne898</t>
  </si>
  <si>
    <t>Colonne7109</t>
  </si>
  <si>
    <t>Colonne41110</t>
  </si>
  <si>
    <t>Colonne31211</t>
  </si>
  <si>
    <t>Colonne51312</t>
  </si>
  <si>
    <t>Site/Ville1413</t>
  </si>
  <si>
    <t>Colonne111514</t>
  </si>
  <si>
    <t>Colonne101615</t>
  </si>
  <si>
    <t>Colonne91716</t>
  </si>
  <si>
    <t>Statut chauffeur1918</t>
  </si>
  <si>
    <t>Heure départ2019</t>
  </si>
  <si>
    <t>Heure arrivée2120</t>
  </si>
  <si>
    <t>Total heures2221</t>
  </si>
  <si>
    <t>Moteur222</t>
  </si>
  <si>
    <t>Colonne2423</t>
  </si>
  <si>
    <t>Colonne23524</t>
  </si>
  <si>
    <t>Colonne22625</t>
  </si>
  <si>
    <t>Colonne1726</t>
  </si>
  <si>
    <t>Remorque827</t>
  </si>
  <si>
    <t>Colonne8928</t>
  </si>
  <si>
    <t>Colonne71029</t>
  </si>
  <si>
    <t>Colonne41130</t>
  </si>
  <si>
    <t>Colonne31231</t>
  </si>
  <si>
    <t>Colonne51332</t>
  </si>
  <si>
    <t>Site/Ville1433</t>
  </si>
  <si>
    <t>Colonne111534</t>
  </si>
  <si>
    <t>Colonne101635</t>
  </si>
  <si>
    <t>Colonne91736</t>
  </si>
  <si>
    <t>Statut chauffeur1938</t>
  </si>
  <si>
    <t>Heure départ2039</t>
  </si>
  <si>
    <t>Heure arrivée2140</t>
  </si>
  <si>
    <t>Total heures2241</t>
  </si>
  <si>
    <t>Colonne2443</t>
  </si>
  <si>
    <t>Colonne23544</t>
  </si>
  <si>
    <t>Colonne22645</t>
  </si>
  <si>
    <t>Colonne1746</t>
  </si>
  <si>
    <t>Remorque847</t>
  </si>
  <si>
    <t>Colonne8948</t>
  </si>
  <si>
    <t>Colonne71049</t>
  </si>
  <si>
    <t>Colonne41150</t>
  </si>
  <si>
    <t>Colonne31251</t>
  </si>
  <si>
    <t>Colonne51352</t>
  </si>
  <si>
    <t>Site/Ville1453</t>
  </si>
  <si>
    <t>Colonne111554</t>
  </si>
  <si>
    <t>Colonne101655</t>
  </si>
  <si>
    <t>Colonne91756</t>
  </si>
  <si>
    <t>Statut chauffeur1958</t>
  </si>
  <si>
    <t>Heure départ2059</t>
  </si>
  <si>
    <t>Heure arrivée2160</t>
  </si>
  <si>
    <t>Total heures2261</t>
  </si>
  <si>
    <t>Moteur262</t>
  </si>
  <si>
    <t>Colonne2463</t>
  </si>
  <si>
    <t>Colonne23564</t>
  </si>
  <si>
    <t>Colonne22665</t>
  </si>
  <si>
    <t>Colonne1766</t>
  </si>
  <si>
    <t>Remorque867</t>
  </si>
  <si>
    <t>Colonne8968</t>
  </si>
  <si>
    <t>Colonne71069</t>
  </si>
  <si>
    <t>Colonne41170</t>
  </si>
  <si>
    <t>Colonne31271</t>
  </si>
  <si>
    <t>Colonne51372</t>
  </si>
  <si>
    <t>Site/Ville1473</t>
  </si>
  <si>
    <t>Colonne111574</t>
  </si>
  <si>
    <t>Colonne101675</t>
  </si>
  <si>
    <t>Colonne91776</t>
  </si>
  <si>
    <t>Statut chauffeur1978</t>
  </si>
  <si>
    <t>Heure départ2079</t>
  </si>
  <si>
    <t>Heure arrivée2180</t>
  </si>
  <si>
    <t>Total heures2281</t>
  </si>
  <si>
    <t>Moteur282</t>
  </si>
  <si>
    <t>Colonne2483</t>
  </si>
  <si>
    <t>Colonne23584</t>
  </si>
  <si>
    <t>Colonne22685</t>
  </si>
  <si>
    <t>Colonne1786</t>
  </si>
  <si>
    <t>Remorque887</t>
  </si>
  <si>
    <t>Colonne8988</t>
  </si>
  <si>
    <t>Colonne71089</t>
  </si>
  <si>
    <t>Colonne41190</t>
  </si>
  <si>
    <t>Colonne31291</t>
  </si>
  <si>
    <t>Colonne51392</t>
  </si>
  <si>
    <t>Site/Ville1493</t>
  </si>
  <si>
    <t>Colonne111594</t>
  </si>
  <si>
    <t>Colonne101695</t>
  </si>
  <si>
    <t>Colonne91796</t>
  </si>
  <si>
    <t>Statut chauffeur1998</t>
  </si>
  <si>
    <t>Heure départ2099</t>
  </si>
  <si>
    <t>Heure arrivée21100</t>
  </si>
  <si>
    <t>Total heures22101</t>
  </si>
  <si>
    <t>Moteur2102</t>
  </si>
  <si>
    <t>Colonne24103</t>
  </si>
  <si>
    <t>Colonne235104</t>
  </si>
  <si>
    <t>Colonne226105</t>
  </si>
  <si>
    <t>Colonne17106</t>
  </si>
  <si>
    <t>Remorque8107</t>
  </si>
  <si>
    <t>Colonne89108</t>
  </si>
  <si>
    <t>Colonne710109</t>
  </si>
  <si>
    <t>Colonne411110</t>
  </si>
  <si>
    <t>Colonne312111</t>
  </si>
  <si>
    <t>Colonne513112</t>
  </si>
  <si>
    <t>Site/Ville14113</t>
  </si>
  <si>
    <t>Colonne1115114</t>
  </si>
  <si>
    <t>Colonne1016115</t>
  </si>
  <si>
    <t>Colonne917116</t>
  </si>
  <si>
    <t>Statut chauffeur19118</t>
  </si>
  <si>
    <t>Heure départ20119</t>
  </si>
  <si>
    <t>Heure arrivée21120</t>
  </si>
  <si>
    <t>Total heures22121</t>
  </si>
  <si>
    <t>Moteur2122</t>
  </si>
  <si>
    <t>Colonne24123</t>
  </si>
  <si>
    <t>Colonne235124</t>
  </si>
  <si>
    <t>Colonne226125</t>
  </si>
  <si>
    <t>Colonne17126</t>
  </si>
  <si>
    <t>Remorque8127</t>
  </si>
  <si>
    <t>Colonne89128</t>
  </si>
  <si>
    <t>Colonne710129</t>
  </si>
  <si>
    <t>Colonne411130</t>
  </si>
  <si>
    <t>Colonne312131</t>
  </si>
  <si>
    <t>Colonne513132</t>
  </si>
  <si>
    <t>Site/Ville14133</t>
  </si>
  <si>
    <t>Colonne1115134</t>
  </si>
  <si>
    <t>Colonne1016135</t>
  </si>
  <si>
    <t>Colonne917136</t>
  </si>
  <si>
    <t>Statut chauffeur19138</t>
  </si>
  <si>
    <t>Heure départ20139</t>
  </si>
  <si>
    <t>Heure arrivée21140</t>
  </si>
  <si>
    <t>Total heures22141</t>
  </si>
  <si>
    <t>Moteur2142</t>
  </si>
  <si>
    <t>Colonne24143</t>
  </si>
  <si>
    <t>Colonne235144</t>
  </si>
  <si>
    <t>Colonne226145</t>
  </si>
  <si>
    <t>Colonne17146</t>
  </si>
  <si>
    <t>Remorque8147</t>
  </si>
  <si>
    <t>Colonne89148</t>
  </si>
  <si>
    <t>Colonne710149</t>
  </si>
  <si>
    <t>Colonne411150</t>
  </si>
  <si>
    <t>Colonne312151</t>
  </si>
  <si>
    <t>Colonne513152</t>
  </si>
  <si>
    <t>Site/Ville14153</t>
  </si>
  <si>
    <t>Colonne1115154</t>
  </si>
  <si>
    <t>Colonne1016155</t>
  </si>
  <si>
    <t>Colonne917156</t>
  </si>
  <si>
    <t>Statut chauffeur19158</t>
  </si>
  <si>
    <t>Heure départ20159</t>
  </si>
  <si>
    <t>Heure arrivée21160</t>
  </si>
  <si>
    <t>Total heures22161</t>
  </si>
  <si>
    <t>Moteur2162</t>
  </si>
  <si>
    <t>Colonne24163</t>
  </si>
  <si>
    <t>Colonne235164</t>
  </si>
  <si>
    <t>Colonne226165</t>
  </si>
  <si>
    <t>Colonne17166</t>
  </si>
  <si>
    <t>Remorque8167</t>
  </si>
  <si>
    <t>Colonne89168</t>
  </si>
  <si>
    <t>Colonne710169</t>
  </si>
  <si>
    <t>Colonne411170</t>
  </si>
  <si>
    <t>Colonne312171</t>
  </si>
  <si>
    <t>Colonne513172</t>
  </si>
  <si>
    <t>Site/Ville14173</t>
  </si>
  <si>
    <t>Colonne1115174</t>
  </si>
  <si>
    <t>Colonne1016175</t>
  </si>
  <si>
    <t>Colonne917176</t>
  </si>
  <si>
    <t>Statut chauffeur19178</t>
  </si>
  <si>
    <t>Heure départ20179</t>
  </si>
  <si>
    <t>Heure arrivée21180</t>
  </si>
  <si>
    <t>Total heures22181</t>
  </si>
  <si>
    <t>Moteur2182</t>
  </si>
  <si>
    <t>Colonne24183</t>
  </si>
  <si>
    <t>Colonne235184</t>
  </si>
  <si>
    <t>Colonne226185</t>
  </si>
  <si>
    <t>Colonne17186</t>
  </si>
  <si>
    <t>Remorque8187</t>
  </si>
  <si>
    <t>Colonne89188</t>
  </si>
  <si>
    <t>Colonne710189</t>
  </si>
  <si>
    <t>Colonne411190</t>
  </si>
  <si>
    <t>Colonne312191</t>
  </si>
  <si>
    <t>Colonne513192</t>
  </si>
  <si>
    <t>Site/Ville14193</t>
  </si>
  <si>
    <t>Colonne1115194</t>
  </si>
  <si>
    <t>Colonne1016195</t>
  </si>
  <si>
    <t>Colonne917196</t>
  </si>
  <si>
    <t>Statut chauffeur19198</t>
  </si>
  <si>
    <t>Heure départ20199</t>
  </si>
  <si>
    <t>Heure arrivée21200</t>
  </si>
  <si>
    <t>Total heures22201</t>
  </si>
  <si>
    <t>Moteur2202</t>
  </si>
  <si>
    <t>Colonne24203</t>
  </si>
  <si>
    <t>Colonne235204</t>
  </si>
  <si>
    <t>Colonne226205</t>
  </si>
  <si>
    <t>Colonne17206</t>
  </si>
  <si>
    <t>Remorque8207</t>
  </si>
  <si>
    <t>Colonne89208</t>
  </si>
  <si>
    <t>Colonne710209</t>
  </si>
  <si>
    <t>Colonne411210</t>
  </si>
  <si>
    <t>Colonne312211</t>
  </si>
  <si>
    <t>Colonne513212</t>
  </si>
  <si>
    <t>Site/Ville14213</t>
  </si>
  <si>
    <t>Colonne1115214</t>
  </si>
  <si>
    <t>Colonne1016215</t>
  </si>
  <si>
    <t>Colonne917216</t>
  </si>
  <si>
    <t>Statut chauffeur19218</t>
  </si>
  <si>
    <t>Heure départ20219</t>
  </si>
  <si>
    <t>Heure arrivée21220</t>
  </si>
  <si>
    <t>Total heures22221</t>
  </si>
  <si>
    <t>Moteur2222</t>
  </si>
  <si>
    <t>Colonne24223</t>
  </si>
  <si>
    <t>Colonne235224</t>
  </si>
  <si>
    <t>Colonne226225</t>
  </si>
  <si>
    <t>Colonne17226</t>
  </si>
  <si>
    <t>Remorque8227</t>
  </si>
  <si>
    <t>Colonne89228</t>
  </si>
  <si>
    <t>Colonne710229</t>
  </si>
  <si>
    <t>Colonne411230</t>
  </si>
  <si>
    <t>Colonne312231</t>
  </si>
  <si>
    <t>Colonne513232</t>
  </si>
  <si>
    <t>Site/Ville14233</t>
  </si>
  <si>
    <t>Colonne1115234</t>
  </si>
  <si>
    <t>Colonne1016235</t>
  </si>
  <si>
    <t>Colonne917236</t>
  </si>
  <si>
    <t>Statut chauffeur19238</t>
  </si>
  <si>
    <t>Heure départ20239</t>
  </si>
  <si>
    <t>Heure arrivée21240</t>
  </si>
  <si>
    <t>Total heures22241</t>
  </si>
  <si>
    <t>Moteur2242</t>
  </si>
  <si>
    <t>Colonne24243</t>
  </si>
  <si>
    <t>Colonne235244</t>
  </si>
  <si>
    <t>Colonne226245</t>
  </si>
  <si>
    <t>Colonne17246</t>
  </si>
  <si>
    <t>Remorque8247</t>
  </si>
  <si>
    <t>Colonne89248</t>
  </si>
  <si>
    <t>Colonne710249</t>
  </si>
  <si>
    <t>Colonne411250</t>
  </si>
  <si>
    <t>Colonne312251</t>
  </si>
  <si>
    <t>Colonne513252</t>
  </si>
  <si>
    <t>Site/Ville14253</t>
  </si>
  <si>
    <t>Colonne1115254</t>
  </si>
  <si>
    <t>Colonne1016255</t>
  </si>
  <si>
    <t>Colonne917256</t>
  </si>
  <si>
    <t>Statut chauffeur19258</t>
  </si>
  <si>
    <t>Heure départ20259</t>
  </si>
  <si>
    <t>Heure arrivée21260</t>
  </si>
  <si>
    <t>Total heures22261</t>
  </si>
  <si>
    <t>Moteur2262</t>
  </si>
  <si>
    <t>Colonne24263</t>
  </si>
  <si>
    <t>Colonne235264</t>
  </si>
  <si>
    <t>Colonne226265</t>
  </si>
  <si>
    <t>Colonne17266</t>
  </si>
  <si>
    <t>Remorque8267</t>
  </si>
  <si>
    <t>Colonne89268</t>
  </si>
  <si>
    <t>Colonne710269</t>
  </si>
  <si>
    <t>Colonne411270</t>
  </si>
  <si>
    <t>Colonne312271</t>
  </si>
  <si>
    <t>Colonne513272</t>
  </si>
  <si>
    <t>Site/Ville14273</t>
  </si>
  <si>
    <t>Colonne1115274</t>
  </si>
  <si>
    <t>Colonne1016275</t>
  </si>
  <si>
    <t>Colonne917276</t>
  </si>
  <si>
    <t>Statut chauffeur19278</t>
  </si>
  <si>
    <t>Heure départ20279</t>
  </si>
  <si>
    <t>Heure arrivée21280</t>
  </si>
  <si>
    <t>Total heures22281</t>
  </si>
  <si>
    <t>Moteur2282</t>
  </si>
  <si>
    <t>Colonne24283</t>
  </si>
  <si>
    <t>Colonne235284</t>
  </si>
  <si>
    <t>Colonne226285</t>
  </si>
  <si>
    <t>Colonne17286</t>
  </si>
  <si>
    <t>Remorque8287</t>
  </si>
  <si>
    <t>Colonne89288</t>
  </si>
  <si>
    <t>Colonne710289</t>
  </si>
  <si>
    <t>Colonne411290</t>
  </si>
  <si>
    <t>Colonne312291</t>
  </si>
  <si>
    <t>Colonne513292</t>
  </si>
  <si>
    <t>Site/Ville14293</t>
  </si>
  <si>
    <t>Colonne1115294</t>
  </si>
  <si>
    <t>Colonne1016295</t>
  </si>
  <si>
    <t>Colonne917296</t>
  </si>
  <si>
    <t>Statut chauffeur19298</t>
  </si>
  <si>
    <t>Heure départ20299</t>
  </si>
  <si>
    <t>Heure arrivée21300</t>
  </si>
  <si>
    <t>Total heures22301</t>
  </si>
  <si>
    <t>Moteur2302</t>
  </si>
  <si>
    <t>Colonne24303</t>
  </si>
  <si>
    <t>Colonne235304</t>
  </si>
  <si>
    <t>Colonne226305</t>
  </si>
  <si>
    <t>Colonne17306</t>
  </si>
  <si>
    <t>Remorque8307</t>
  </si>
  <si>
    <t>Colonne89308</t>
  </si>
  <si>
    <t>Colonne710309</t>
  </si>
  <si>
    <t>Colonne411310</t>
  </si>
  <si>
    <t>Colonne312311</t>
  </si>
  <si>
    <t>Colonne513312</t>
  </si>
  <si>
    <t>Site/Ville14313</t>
  </si>
  <si>
    <t>Colonne1115314</t>
  </si>
  <si>
    <t>Colonne1016315</t>
  </si>
  <si>
    <t>Colonne917316</t>
  </si>
  <si>
    <t>Statut chauffeur19318</t>
  </si>
  <si>
    <t>Heure départ20319</t>
  </si>
  <si>
    <t>Heure arrivée21320</t>
  </si>
  <si>
    <t>Total heures22321</t>
  </si>
  <si>
    <t>Moteur2322</t>
  </si>
  <si>
    <t>Colonne24323</t>
  </si>
  <si>
    <t>Colonne235324</t>
  </si>
  <si>
    <t>Colonne226325</t>
  </si>
  <si>
    <t>Colonne17326</t>
  </si>
  <si>
    <t>Remorque8327</t>
  </si>
  <si>
    <t>Colonne89328</t>
  </si>
  <si>
    <t>Colonne710329</t>
  </si>
  <si>
    <t>Colonne411330</t>
  </si>
  <si>
    <t>Colonne312331</t>
  </si>
  <si>
    <t>Colonne513332</t>
  </si>
  <si>
    <t>Site/Ville14333</t>
  </si>
  <si>
    <t>Colonne1115334</t>
  </si>
  <si>
    <t>Colonne1016335</t>
  </si>
  <si>
    <t>Colonne917336</t>
  </si>
  <si>
    <t>Statut chauffeur19338</t>
  </si>
  <si>
    <t>Heure départ20339</t>
  </si>
  <si>
    <t>Heure arrivée21340</t>
  </si>
  <si>
    <t>Total heures22341</t>
  </si>
  <si>
    <t>Moteur2342</t>
  </si>
  <si>
    <t>Colonne24343</t>
  </si>
  <si>
    <t>Colonne235344</t>
  </si>
  <si>
    <t>Colonne226345</t>
  </si>
  <si>
    <t>Colonne17346</t>
  </si>
  <si>
    <t>Remorque8347</t>
  </si>
  <si>
    <t>Colonne89348</t>
  </si>
  <si>
    <t>Colonne710349</t>
  </si>
  <si>
    <t>Colonne411350</t>
  </si>
  <si>
    <t>Colonne312351</t>
  </si>
  <si>
    <t>Colonne513352</t>
  </si>
  <si>
    <t>Site/Ville14353</t>
  </si>
  <si>
    <t>Colonne1115354</t>
  </si>
  <si>
    <t>Colonne1016355</t>
  </si>
  <si>
    <t>Colonne917356</t>
  </si>
  <si>
    <t>Statut chauffeur19358</t>
  </si>
  <si>
    <t>Heure départ20359</t>
  </si>
  <si>
    <t>Heure arrivée21360</t>
  </si>
  <si>
    <t>Total heures22361</t>
  </si>
  <si>
    <t>Moteur2362</t>
  </si>
  <si>
    <t>Colonne24363</t>
  </si>
  <si>
    <t>Colonne235364</t>
  </si>
  <si>
    <t>Colonne226365</t>
  </si>
  <si>
    <t>Colonne17366</t>
  </si>
  <si>
    <t>Remorque8367</t>
  </si>
  <si>
    <t>Colonne89368</t>
  </si>
  <si>
    <t>Colonne710369</t>
  </si>
  <si>
    <t>Colonne411370</t>
  </si>
  <si>
    <t>Colonne312371</t>
  </si>
  <si>
    <t>Colonne513372</t>
  </si>
  <si>
    <t>Site/Ville14373</t>
  </si>
  <si>
    <t>Colonne1115374</t>
  </si>
  <si>
    <t>Colonne1016375</t>
  </si>
  <si>
    <t>Colonne917376</t>
  </si>
  <si>
    <t>Statut chauffeur19378</t>
  </si>
  <si>
    <t>Heure départ20379</t>
  </si>
  <si>
    <t>Heure arrivée21380</t>
  </si>
  <si>
    <t>Total heures22381</t>
  </si>
  <si>
    <t>Moteur2382</t>
  </si>
  <si>
    <t>Colonne24383</t>
  </si>
  <si>
    <t>Colonne235384</t>
  </si>
  <si>
    <t>Colonne226385</t>
  </si>
  <si>
    <t>Colonne17386</t>
  </si>
  <si>
    <t>Remorque8387</t>
  </si>
  <si>
    <t>Colonne89388</t>
  </si>
  <si>
    <t>Colonne710389</t>
  </si>
  <si>
    <t>Colonne411390</t>
  </si>
  <si>
    <t>Colonne312391</t>
  </si>
  <si>
    <t>Colonne513392</t>
  </si>
  <si>
    <t>Site/Ville14393</t>
  </si>
  <si>
    <t>Colonne1115394</t>
  </si>
  <si>
    <t>Colonne1016395</t>
  </si>
  <si>
    <t>Colonne917396</t>
  </si>
  <si>
    <t>Statut chauffeur19398</t>
  </si>
  <si>
    <t>Heure départ20399</t>
  </si>
  <si>
    <t>Heure arrivée21400</t>
  </si>
  <si>
    <t>Total heures22401</t>
  </si>
  <si>
    <t>Moteur2402</t>
  </si>
  <si>
    <t>Colonne24403</t>
  </si>
  <si>
    <t>Colonne235404</t>
  </si>
  <si>
    <t>Colonne226405</t>
  </si>
  <si>
    <t>Colonne17406</t>
  </si>
  <si>
    <t>Remorque8407</t>
  </si>
  <si>
    <t>Colonne89408</t>
  </si>
  <si>
    <t>Colonne710409</t>
  </si>
  <si>
    <t>Colonne411410</t>
  </si>
  <si>
    <t>Colonne312411</t>
  </si>
  <si>
    <t>Colonne513412</t>
  </si>
  <si>
    <t>Site/Ville14413</t>
  </si>
  <si>
    <t>Colonne1115414</t>
  </si>
  <si>
    <t>Colonne1016415</t>
  </si>
  <si>
    <t>Colonne917416</t>
  </si>
  <si>
    <t>Statut chauffeur19418</t>
  </si>
  <si>
    <t>Heure départ20419</t>
  </si>
  <si>
    <t>Heure arrivée21420</t>
  </si>
  <si>
    <t>Total heures22421</t>
  </si>
  <si>
    <t>Moteur2422</t>
  </si>
  <si>
    <t>Colonne24423</t>
  </si>
  <si>
    <t>Colonne235424</t>
  </si>
  <si>
    <t>Colonne226425</t>
  </si>
  <si>
    <t>Colonne17426</t>
  </si>
  <si>
    <t>Remorque8427</t>
  </si>
  <si>
    <t>Colonne89428</t>
  </si>
  <si>
    <t>Colonne710429</t>
  </si>
  <si>
    <t>Colonne411430</t>
  </si>
  <si>
    <t>Colonne312431</t>
  </si>
  <si>
    <t>Colonne513432</t>
  </si>
  <si>
    <t>Site/Ville14433</t>
  </si>
  <si>
    <t>Colonne1115434</t>
  </si>
  <si>
    <t>Colonne1016435</t>
  </si>
  <si>
    <t>Colonne917436</t>
  </si>
  <si>
    <t>Statut chauffeur19438</t>
  </si>
  <si>
    <t>Heure départ20439</t>
  </si>
  <si>
    <t>Heure arrivée21440</t>
  </si>
  <si>
    <t>Total heures22441</t>
  </si>
  <si>
    <t>Moteur2442</t>
  </si>
  <si>
    <t>Colonne24443</t>
  </si>
  <si>
    <t>Colonne235444</t>
  </si>
  <si>
    <t>Colonne226445</t>
  </si>
  <si>
    <t>Colonne17446</t>
  </si>
  <si>
    <t>Remorque8447</t>
  </si>
  <si>
    <t>Colonne89448</t>
  </si>
  <si>
    <t>Colonne710449</t>
  </si>
  <si>
    <t>Colonne411450</t>
  </si>
  <si>
    <t>Colonne312451</t>
  </si>
  <si>
    <t>Colonne513452</t>
  </si>
  <si>
    <t>Site/Ville14453</t>
  </si>
  <si>
    <t>Colonne1115454</t>
  </si>
  <si>
    <t>Colonne1016455</t>
  </si>
  <si>
    <t>Colonne917456</t>
  </si>
  <si>
    <t>Statut chauffeur19458</t>
  </si>
  <si>
    <t>Heure départ20459</t>
  </si>
  <si>
    <t>Heure arrivée21460</t>
  </si>
  <si>
    <t>Total heures22461</t>
  </si>
  <si>
    <t>Moteur2462</t>
  </si>
  <si>
    <t>Colonne24463</t>
  </si>
  <si>
    <t>Colonne235464</t>
  </si>
  <si>
    <t>Colonne226465</t>
  </si>
  <si>
    <t>Colonne17466</t>
  </si>
  <si>
    <t>Remorque8467</t>
  </si>
  <si>
    <t>Colonne89468</t>
  </si>
  <si>
    <t>Colonne710469</t>
  </si>
  <si>
    <t>Colonne411470</t>
  </si>
  <si>
    <t>Colonne312471</t>
  </si>
  <si>
    <t>Colonne513472</t>
  </si>
  <si>
    <t>Site/Ville14473</t>
  </si>
  <si>
    <t>Colonne1115474</t>
  </si>
  <si>
    <t>Colonne1016475</t>
  </si>
  <si>
    <t>Colonne917476</t>
  </si>
  <si>
    <t>Statut chauffeur19478</t>
  </si>
  <si>
    <t>Heure départ20479</t>
  </si>
  <si>
    <t>Heure arrivée21480</t>
  </si>
  <si>
    <t>Total heures22481</t>
  </si>
  <si>
    <t>Moteur2482</t>
  </si>
  <si>
    <t>Colonne24483</t>
  </si>
  <si>
    <t>Colonne235484</t>
  </si>
  <si>
    <t>Colonne226485</t>
  </si>
  <si>
    <t>Colonne17486</t>
  </si>
  <si>
    <t>Remorque8487</t>
  </si>
  <si>
    <t>Colonne89488</t>
  </si>
  <si>
    <t>Colonne710489</t>
  </si>
  <si>
    <t>Colonne411490</t>
  </si>
  <si>
    <t>Colonne312491</t>
  </si>
  <si>
    <t>Colonne513492</t>
  </si>
  <si>
    <t>Site/Ville14493</t>
  </si>
  <si>
    <t>Colonne1115494</t>
  </si>
  <si>
    <t>Colonne1016495</t>
  </si>
  <si>
    <t>Colonne917496</t>
  </si>
  <si>
    <t>Statut chauffeur19498</t>
  </si>
  <si>
    <t>Heure départ20499</t>
  </si>
  <si>
    <t>Heure arrivée21500</t>
  </si>
  <si>
    <t>Total heures22501</t>
  </si>
  <si>
    <t>Moteur2502</t>
  </si>
  <si>
    <t>Colonne24503</t>
  </si>
  <si>
    <t>Colonne235504</t>
  </si>
  <si>
    <t>Colonne226505</t>
  </si>
  <si>
    <t>Colonne17506</t>
  </si>
  <si>
    <t>Remorque8507</t>
  </si>
  <si>
    <t>Colonne89508</t>
  </si>
  <si>
    <t>Colonne710509</t>
  </si>
  <si>
    <t>Colonne411510</t>
  </si>
  <si>
    <t>Colonne312511</t>
  </si>
  <si>
    <t>Colonne513512</t>
  </si>
  <si>
    <t>Site/Ville14513</t>
  </si>
  <si>
    <t>Colonne1115514</t>
  </si>
  <si>
    <t>Colonne1016515</t>
  </si>
  <si>
    <t>Colonne917516</t>
  </si>
  <si>
    <t>Statut chauffeur19518</t>
  </si>
  <si>
    <t>Heure départ20519</t>
  </si>
  <si>
    <t>Heure arrivée21520</t>
  </si>
  <si>
    <t>Total heures22521</t>
  </si>
  <si>
    <t>Moteur2522</t>
  </si>
  <si>
    <t>Colonne24523</t>
  </si>
  <si>
    <t>Colonne235524</t>
  </si>
  <si>
    <t>Colonne226525</t>
  </si>
  <si>
    <t>Colonne17526</t>
  </si>
  <si>
    <t>Remorque8527</t>
  </si>
  <si>
    <t>Colonne89528</t>
  </si>
  <si>
    <t>Colonne710529</t>
  </si>
  <si>
    <t>Colonne411530</t>
  </si>
  <si>
    <t>Colonne312531</t>
  </si>
  <si>
    <t>Colonne513532</t>
  </si>
  <si>
    <t>Site/Ville14533</t>
  </si>
  <si>
    <t>Colonne1115534</t>
  </si>
  <si>
    <t>Colonne1016535</t>
  </si>
  <si>
    <t>Colonne917536</t>
  </si>
  <si>
    <t>Statut chauffeur19538</t>
  </si>
  <si>
    <t>Heure départ20539</t>
  </si>
  <si>
    <t>Heure arrivée21540</t>
  </si>
  <si>
    <t>Total heures22541</t>
  </si>
  <si>
    <t>Moteur2542</t>
  </si>
  <si>
    <t>Colonne24543</t>
  </si>
  <si>
    <t>Colonne235544</t>
  </si>
  <si>
    <t>Colonne226545</t>
  </si>
  <si>
    <t>Colonne17546</t>
  </si>
  <si>
    <t>Remorque8547</t>
  </si>
  <si>
    <t>Colonne89548</t>
  </si>
  <si>
    <t>Colonne710549</t>
  </si>
  <si>
    <t>Colonne411550</t>
  </si>
  <si>
    <t>Colonne312551</t>
  </si>
  <si>
    <t>Colonne513552</t>
  </si>
  <si>
    <t>Site/Ville14553</t>
  </si>
  <si>
    <t>Colonne1115554</t>
  </si>
  <si>
    <t>Colonne1016555</t>
  </si>
  <si>
    <t>Colonne917556</t>
  </si>
  <si>
    <t>Statut chauffeur19558</t>
  </si>
  <si>
    <t>Heure départ20559</t>
  </si>
  <si>
    <t>Heure arrivée21560</t>
  </si>
  <si>
    <t>Total heures22561</t>
  </si>
  <si>
    <t>Moteur2562</t>
  </si>
  <si>
    <t>Colonne24563</t>
  </si>
  <si>
    <t>Colonne235564</t>
  </si>
  <si>
    <t>Colonne226565</t>
  </si>
  <si>
    <t>Colonne17566</t>
  </si>
  <si>
    <t>Remorque8567</t>
  </si>
  <si>
    <t>Colonne89568</t>
  </si>
  <si>
    <t>Colonne710569</t>
  </si>
  <si>
    <t>Colonne411570</t>
  </si>
  <si>
    <t>Colonne312571</t>
  </si>
  <si>
    <t>Colonne513572</t>
  </si>
  <si>
    <t>Site/Ville14573</t>
  </si>
  <si>
    <t>Colonne1115574</t>
  </si>
  <si>
    <t>Colonne1016575</t>
  </si>
  <si>
    <t>Colonne917576</t>
  </si>
  <si>
    <t>Statut chauffeur19578</t>
  </si>
  <si>
    <t>Heure départ20579</t>
  </si>
  <si>
    <t>Heure arrivée21580</t>
  </si>
  <si>
    <t>Total heures22581</t>
  </si>
  <si>
    <t>PROCESS</t>
  </si>
  <si>
    <t>TX SOCIAL</t>
  </si>
  <si>
    <t>MOIS</t>
  </si>
  <si>
    <t>MATRICULE PERSO</t>
  </si>
  <si>
    <t>Début Edition</t>
  </si>
  <si>
    <t>Fin Edition</t>
  </si>
  <si>
    <t>Effectif</t>
  </si>
  <si>
    <t>Service (Ext)</t>
  </si>
  <si>
    <t>Colonne12</t>
  </si>
  <si>
    <t>Total mois</t>
  </si>
  <si>
    <t>Colonne72</t>
  </si>
  <si>
    <t>Colonne13</t>
  </si>
  <si>
    <t>Colonne62</t>
  </si>
  <si>
    <t>Colonne14</t>
  </si>
  <si>
    <t>Colonne711</t>
  </si>
  <si>
    <t>Site/Ville15</t>
  </si>
  <si>
    <t>Colonne619</t>
  </si>
  <si>
    <t>Heure arrivée22</t>
  </si>
  <si>
    <t>Colonne7110</t>
  </si>
  <si>
    <t>Site/Ville1414</t>
  </si>
  <si>
    <t>Colonne61818</t>
  </si>
  <si>
    <t>Heure arrivée2121</t>
  </si>
  <si>
    <t>Colonne71030</t>
  </si>
  <si>
    <t>Site/Ville1434</t>
  </si>
  <si>
    <t>Heure arrivée2141</t>
  </si>
  <si>
    <t>Colonne61838</t>
  </si>
  <si>
    <t>Colonne71050</t>
  </si>
  <si>
    <t>Site/Ville1454</t>
  </si>
  <si>
    <t>Colonne61858</t>
  </si>
  <si>
    <t>Heure arrivée2161</t>
  </si>
  <si>
    <t>Colonne71070</t>
  </si>
  <si>
    <t>Site/Ville1474</t>
  </si>
  <si>
    <t>Colonne61878</t>
  </si>
  <si>
    <t>Heure arrivée2181</t>
  </si>
  <si>
    <t>Colonne71090</t>
  </si>
  <si>
    <t>Site/Ville1494</t>
  </si>
  <si>
    <t>Colonne61898</t>
  </si>
  <si>
    <t>Heure arrivée21101</t>
  </si>
  <si>
    <t>Colonne710110</t>
  </si>
  <si>
    <t>Site/Ville14114</t>
  </si>
  <si>
    <t>Colonne618118</t>
  </si>
  <si>
    <t>Heure arrivée21121</t>
  </si>
  <si>
    <t>Colonne710130</t>
  </si>
  <si>
    <t>Site/Ville14134</t>
  </si>
  <si>
    <t>Colonne618138</t>
  </si>
  <si>
    <t>Heure arrivée21141</t>
  </si>
  <si>
    <t>Colonne710150</t>
  </si>
  <si>
    <t>Site/Ville14154</t>
  </si>
  <si>
    <t>Colonne618158</t>
  </si>
  <si>
    <t>Heure arrivée21161</t>
  </si>
  <si>
    <t>Colonne710170</t>
  </si>
  <si>
    <t>Site/Ville14174</t>
  </si>
  <si>
    <t>Colonne618178</t>
  </si>
  <si>
    <t>Heure arrivée21181</t>
  </si>
  <si>
    <t>Colonne710190</t>
  </si>
  <si>
    <t>Site/Ville14194</t>
  </si>
  <si>
    <t>Colonne618198</t>
  </si>
  <si>
    <t>Heure arrivée21201</t>
  </si>
  <si>
    <t>Colonne710210</t>
  </si>
  <si>
    <t>Site/Ville14214</t>
  </si>
  <si>
    <t>Colonne618218</t>
  </si>
  <si>
    <t>Heure arrivée21221</t>
  </si>
  <si>
    <t>Colonne710230</t>
  </si>
  <si>
    <t>Site/Ville14234</t>
  </si>
  <si>
    <t>Colonne618238</t>
  </si>
  <si>
    <t>Heure arrivée21241</t>
  </si>
  <si>
    <t>Colonne710250</t>
  </si>
  <si>
    <t>Site/Ville14254</t>
  </si>
  <si>
    <t>Colonne618258</t>
  </si>
  <si>
    <t>Heure arrivée21261</t>
  </si>
  <si>
    <t>Colonne710270</t>
  </si>
  <si>
    <t>Site/Ville14274</t>
  </si>
  <si>
    <t>Colonne618278</t>
  </si>
  <si>
    <t>Heure arrivée21281</t>
  </si>
  <si>
    <t>Colonne710290</t>
  </si>
  <si>
    <t>Site/Ville14294</t>
  </si>
  <si>
    <t>Colonne618298</t>
  </si>
  <si>
    <t>Heure arrivée21301</t>
  </si>
  <si>
    <t>Colonne710310</t>
  </si>
  <si>
    <t>Site/Ville14314</t>
  </si>
  <si>
    <t>Colonne618318</t>
  </si>
  <si>
    <t>Heure arrivée21321</t>
  </si>
  <si>
    <t>Colonne710330</t>
  </si>
  <si>
    <t>Site/Ville14334</t>
  </si>
  <si>
    <t>Colonne618338</t>
  </si>
  <si>
    <t>Heure arrivée21341</t>
  </si>
  <si>
    <t>Colonne710350</t>
  </si>
  <si>
    <t>Site/Ville14354</t>
  </si>
  <si>
    <t>Colonne618358</t>
  </si>
  <si>
    <t>Heure arrivée21361</t>
  </si>
  <si>
    <t>Colonne710370</t>
  </si>
  <si>
    <t>Site/Ville14374</t>
  </si>
  <si>
    <t>Colonne618378</t>
  </si>
  <si>
    <t>Heure arrivée21381</t>
  </si>
  <si>
    <t>Colonne710390</t>
  </si>
  <si>
    <t>Site/Ville14394</t>
  </si>
  <si>
    <t>Colonne618398</t>
  </si>
  <si>
    <t>Heure arrivée21401</t>
  </si>
  <si>
    <t>Colonne710410</t>
  </si>
  <si>
    <t>Site/Ville14414</t>
  </si>
  <si>
    <t>Colonne618418</t>
  </si>
  <si>
    <t>Heure arrivée21421</t>
  </si>
  <si>
    <t>Colonne710430</t>
  </si>
  <si>
    <t>Site/Ville14434</t>
  </si>
  <si>
    <t>Colonne618438</t>
  </si>
  <si>
    <t>Heure arrivée21441</t>
  </si>
  <si>
    <t>Colonne710450</t>
  </si>
  <si>
    <t>Site/Ville14454</t>
  </si>
  <si>
    <t>Colonne618458</t>
  </si>
  <si>
    <t>Heure arrivée21461</t>
  </si>
  <si>
    <t>Colonne710470</t>
  </si>
  <si>
    <t>Site/Ville14474</t>
  </si>
  <si>
    <t>Colonne618478</t>
  </si>
  <si>
    <t>Heure arrivée21481</t>
  </si>
  <si>
    <t>Colonne710490</t>
  </si>
  <si>
    <t>Site/Ville14494</t>
  </si>
  <si>
    <t>Colonne618498</t>
  </si>
  <si>
    <t>Heure arrivée21501</t>
  </si>
  <si>
    <t>Colonne710510</t>
  </si>
  <si>
    <t>Site/Ville14514</t>
  </si>
  <si>
    <t>Colonne618518</t>
  </si>
  <si>
    <t>Heure arrivée21521</t>
  </si>
  <si>
    <t>Colonne710530</t>
  </si>
  <si>
    <t>Site/Ville14534</t>
  </si>
  <si>
    <t>Colonne618538</t>
  </si>
  <si>
    <t>Heure arrivée21541</t>
  </si>
  <si>
    <t>Colonne710550</t>
  </si>
  <si>
    <t>Site/Ville14554</t>
  </si>
  <si>
    <t>Colonne618558</t>
  </si>
  <si>
    <t>Heure arrivée21561</t>
  </si>
  <si>
    <t>Colonne710570</t>
  </si>
  <si>
    <t>Site/Ville14574</t>
  </si>
  <si>
    <t>Colonne618578</t>
  </si>
  <si>
    <t>Heure arrivée21581</t>
  </si>
  <si>
    <t>Kms2</t>
  </si>
  <si>
    <t>Kms3</t>
  </si>
  <si>
    <t>Kms jour</t>
  </si>
  <si>
    <t>REPOS</t>
  </si>
  <si>
    <t>BUREAU</t>
  </si>
  <si>
    <t>Colonne710231</t>
  </si>
  <si>
    <t>Site/Ville14235</t>
  </si>
  <si>
    <t>Colonne710251</t>
  </si>
  <si>
    <t>Site/Ville14255</t>
  </si>
  <si>
    <t>Colonne710271</t>
  </si>
  <si>
    <t>Site/Ville14275</t>
  </si>
  <si>
    <t>Colonne710291</t>
  </si>
  <si>
    <t>Site/Ville14295</t>
  </si>
  <si>
    <t>Colonne710311</t>
  </si>
  <si>
    <t>Site/Ville14315</t>
  </si>
  <si>
    <t>Colonne710331</t>
  </si>
  <si>
    <t>Site/Ville14335</t>
  </si>
  <si>
    <t>Colonne710351</t>
  </si>
  <si>
    <t>Site/Ville14355</t>
  </si>
  <si>
    <t>Colonne710371</t>
  </si>
  <si>
    <t>Site/Ville14375</t>
  </si>
  <si>
    <t>Colonne710391</t>
  </si>
  <si>
    <t>Site/Ville14395</t>
  </si>
  <si>
    <t>Colonne710411</t>
  </si>
  <si>
    <t>Site/Ville14415</t>
  </si>
  <si>
    <t>Colonne710431</t>
  </si>
  <si>
    <t>Site/Ville14435</t>
  </si>
  <si>
    <t>Colonne710451</t>
  </si>
  <si>
    <t>Site/Ville14455</t>
  </si>
  <si>
    <t>Colonne710471</t>
  </si>
  <si>
    <t>Site/Ville14475</t>
  </si>
  <si>
    <t>Colonne710491</t>
  </si>
  <si>
    <t>Site/Ville14495</t>
  </si>
  <si>
    <t>Colonne710511</t>
  </si>
  <si>
    <t>Site/Ville14515</t>
  </si>
  <si>
    <t>Colonne710531</t>
  </si>
  <si>
    <t>Site/Ville14535</t>
  </si>
  <si>
    <t>Colonne710551</t>
  </si>
  <si>
    <t>Site/Ville14555</t>
  </si>
  <si>
    <t>Colonne710571</t>
  </si>
  <si>
    <t>Site/Ville14575</t>
  </si>
  <si>
    <t>Colonne73</t>
  </si>
  <si>
    <t>Colonne132</t>
  </si>
  <si>
    <t>Colonne712</t>
  </si>
  <si>
    <t>Site/Ville16</t>
  </si>
  <si>
    <t>Colonne227</t>
  </si>
  <si>
    <t>kms1</t>
  </si>
  <si>
    <t>Colonne228</t>
  </si>
  <si>
    <t>Heures1</t>
  </si>
  <si>
    <t>Heures2</t>
  </si>
  <si>
    <t>Heures3</t>
  </si>
  <si>
    <t>Colonne222</t>
  </si>
  <si>
    <t>Colonne223</t>
  </si>
  <si>
    <t>Colonne2266</t>
  </si>
  <si>
    <t>Colonne22652</t>
  </si>
  <si>
    <t>Colonne7111</t>
  </si>
  <si>
    <t>Site/Ville1415</t>
  </si>
  <si>
    <t>Colonne22626</t>
  </si>
  <si>
    <t>Colonne226252</t>
  </si>
  <si>
    <t>Colonne71031</t>
  </si>
  <si>
    <t>Colonne22646</t>
  </si>
  <si>
    <t>Colonne226452</t>
  </si>
  <si>
    <t>Colonne71051</t>
  </si>
  <si>
    <t>Site/Ville1455</t>
  </si>
  <si>
    <t>Site/Ville1435</t>
  </si>
  <si>
    <t>Colonne22666</t>
  </si>
  <si>
    <t>Colonne226652</t>
  </si>
  <si>
    <t>Colonne71071</t>
  </si>
  <si>
    <t>Site/Ville1475</t>
  </si>
  <si>
    <t>Colonne22686</t>
  </si>
  <si>
    <t>Colonne226852</t>
  </si>
  <si>
    <t>Colonne71091</t>
  </si>
  <si>
    <t>Site/Ville1495</t>
  </si>
  <si>
    <t>Colonne226106</t>
  </si>
  <si>
    <t>Colonne2261052</t>
  </si>
  <si>
    <t>Colonne710111</t>
  </si>
  <si>
    <t>Site/Ville14115</t>
  </si>
  <si>
    <t>Colonne226126</t>
  </si>
  <si>
    <t>Colonne2261252</t>
  </si>
  <si>
    <t>Colonne710131</t>
  </si>
  <si>
    <t>Site/Ville14135</t>
  </si>
  <si>
    <t>Colonne226146</t>
  </si>
  <si>
    <t>Colonne2261452</t>
  </si>
  <si>
    <t>Colonne710151</t>
  </si>
  <si>
    <t>Site/Ville14155</t>
  </si>
  <si>
    <t>Colonne226166</t>
  </si>
  <si>
    <t>Colonne2261652</t>
  </si>
  <si>
    <t>Colonne710171</t>
  </si>
  <si>
    <t>Site/Ville14175</t>
  </si>
  <si>
    <t>Colonne226186</t>
  </si>
  <si>
    <t>Colonne2261852</t>
  </si>
  <si>
    <t>Colonne710191</t>
  </si>
  <si>
    <t>Site/Ville14195</t>
  </si>
  <si>
    <t>Colonne226206</t>
  </si>
  <si>
    <t>Colonne2262052</t>
  </si>
  <si>
    <t>Colonne710211</t>
  </si>
  <si>
    <t>Site/Ville14215</t>
  </si>
  <si>
    <t>Colonne226226</t>
  </si>
  <si>
    <t>Colonne2262252</t>
  </si>
  <si>
    <t>Colonne226246</t>
  </si>
  <si>
    <t>Colonne2262452</t>
  </si>
  <si>
    <t>Colonne226266</t>
  </si>
  <si>
    <t>Colonne2262652</t>
  </si>
  <si>
    <t>Colonne226286</t>
  </si>
  <si>
    <t>Colonne2262852</t>
  </si>
  <si>
    <t>Colonne226306</t>
  </si>
  <si>
    <t>Colonne2263052</t>
  </si>
  <si>
    <t>Colonne226326</t>
  </si>
  <si>
    <t>Colonne2263252</t>
  </si>
  <si>
    <t>Colonne226346</t>
  </si>
  <si>
    <t>Colonne2263452</t>
  </si>
  <si>
    <t>Colonne226366</t>
  </si>
  <si>
    <t>Colonne2263652</t>
  </si>
  <si>
    <t>Colonne226386</t>
  </si>
  <si>
    <t>Colonne2263852</t>
  </si>
  <si>
    <t>Colonne226406</t>
  </si>
  <si>
    <t>Colonne2264052</t>
  </si>
  <si>
    <t>Colonne226426</t>
  </si>
  <si>
    <t>Colonne2264252</t>
  </si>
  <si>
    <t>Colonne226446</t>
  </si>
  <si>
    <t>Colonne2264452</t>
  </si>
  <si>
    <t>Colonne226466</t>
  </si>
  <si>
    <t>Colonne2264652</t>
  </si>
  <si>
    <t>Colonne226486</t>
  </si>
  <si>
    <t>Colonne2264852</t>
  </si>
  <si>
    <t>Colonne226506</t>
  </si>
  <si>
    <t>Colonne2265052</t>
  </si>
  <si>
    <t>Colonne226526</t>
  </si>
  <si>
    <t>Colonne2265252</t>
  </si>
  <si>
    <t>Colonne226546</t>
  </si>
  <si>
    <t>Colonne2265452</t>
  </si>
  <si>
    <t>Colonne226566</t>
  </si>
  <si>
    <t>Colonne2265652</t>
  </si>
  <si>
    <t>Société utilisatrice tracteur</t>
  </si>
  <si>
    <t>Société utilisatrice semi</t>
  </si>
  <si>
    <t>Colonne6</t>
  </si>
  <si>
    <r>
      <t xml:space="preserve">!!!!
Sté
</t>
    </r>
    <r>
      <rPr>
        <b/>
        <sz val="9"/>
        <color theme="9" tint="-0.249977111117893"/>
        <rFont val="Calibri"/>
        <family val="2"/>
      </rPr>
      <t>≠</t>
    </r>
  </si>
  <si>
    <t>Colonne63</t>
  </si>
  <si>
    <t>Contrat loc OK ?</t>
  </si>
  <si>
    <t>choix</t>
  </si>
  <si>
    <t>Yes</t>
  </si>
  <si>
    <t>No</t>
  </si>
  <si>
    <t>Colonne15</t>
  </si>
  <si>
    <t>Colonne224</t>
  </si>
  <si>
    <t>Multi client ?</t>
  </si>
  <si>
    <t>Colonne2262</t>
  </si>
  <si>
    <t>Colonne22653</t>
  </si>
  <si>
    <t>Colonne226253</t>
  </si>
  <si>
    <t>Colonne226453</t>
  </si>
  <si>
    <t>Colonne226653</t>
  </si>
  <si>
    <t>Colonne226853</t>
  </si>
  <si>
    <t>Colonne2261053</t>
  </si>
  <si>
    <t>Colonne2261253</t>
  </si>
  <si>
    <t>Colonne2261453</t>
  </si>
  <si>
    <t>Colonne2261653</t>
  </si>
  <si>
    <t>Colonne2261853</t>
  </si>
  <si>
    <t>Colonne2262053</t>
  </si>
  <si>
    <t>Colonne2262253</t>
  </si>
  <si>
    <t>Colonne2262453</t>
  </si>
  <si>
    <t>Colonne2262653</t>
  </si>
  <si>
    <t>Colonne2262853</t>
  </si>
  <si>
    <t>Colonne2263053</t>
  </si>
  <si>
    <t>Colonne2263253</t>
  </si>
  <si>
    <t>Colonne2263453</t>
  </si>
  <si>
    <t>Colonne2263653</t>
  </si>
  <si>
    <t>Colonne2263853</t>
  </si>
  <si>
    <t>Colonne2264053</t>
  </si>
  <si>
    <t>Colonne2264253</t>
  </si>
  <si>
    <t>Colonne2264453</t>
  </si>
  <si>
    <t>Colonne2264653</t>
  </si>
  <si>
    <t>Colonne2264853</t>
  </si>
  <si>
    <t>Colonne2265053</t>
  </si>
  <si>
    <t>Colonne2265253</t>
  </si>
  <si>
    <t>Colonne2265453</t>
  </si>
  <si>
    <t>Colonne2265653</t>
  </si>
  <si>
    <t>Ordre mise en route</t>
  </si>
  <si>
    <t>Statut chauffeur20</t>
  </si>
  <si>
    <t>Statut chauffeur1919</t>
  </si>
  <si>
    <t>Statut chauffeur1939</t>
  </si>
  <si>
    <t>Statut chauffeur1959</t>
  </si>
  <si>
    <t>Statut chauffeur1979</t>
  </si>
  <si>
    <t>Statut chauffeur1999</t>
  </si>
  <si>
    <t>Statut chauffeur19119</t>
  </si>
  <si>
    <t>Statut chauffeur19139</t>
  </si>
  <si>
    <t>Statut chauffeur19159</t>
  </si>
  <si>
    <t>Statut chauffeur19179</t>
  </si>
  <si>
    <t>Statut chauffeur19199</t>
  </si>
  <si>
    <t>Statut chauffeur19219</t>
  </si>
  <si>
    <t>Statut chauffeur19239</t>
  </si>
  <si>
    <t>Statut chauffeur19259</t>
  </si>
  <si>
    <t>Statut chauffeur19279</t>
  </si>
  <si>
    <t>Statut chauffeur19299</t>
  </si>
  <si>
    <t>Statut chauffeur19319</t>
  </si>
  <si>
    <t>Statut chauffeur19339</t>
  </si>
  <si>
    <t>Statut chauffeur19359</t>
  </si>
  <si>
    <t>Statut chauffeur19379</t>
  </si>
  <si>
    <t>Statut chauffeur19399</t>
  </si>
  <si>
    <t>Statut chauffeur19419</t>
  </si>
  <si>
    <t>Statut chauffeur19439</t>
  </si>
  <si>
    <t>Statut chauffeur19459</t>
  </si>
  <si>
    <t>Statut chauffeur19479</t>
  </si>
  <si>
    <t>Statut chauffeur19499</t>
  </si>
  <si>
    <t>Statut chauffeur19519</t>
  </si>
  <si>
    <t>Statut chauffeur19539</t>
  </si>
  <si>
    <t>Statut chauffeur19559</t>
  </si>
  <si>
    <t>Statut chauffeur19579</t>
  </si>
  <si>
    <t>FIN</t>
  </si>
  <si>
    <t>AT</t>
  </si>
  <si>
    <t>AA</t>
  </si>
  <si>
    <t>KIABI DOURGES</t>
  </si>
  <si>
    <t>EARTHMINDED DOUVRIN</t>
  </si>
  <si>
    <t>ISOMO HEULE</t>
  </si>
  <si>
    <t>DASSAULT LESQUIN</t>
  </si>
  <si>
    <t>jours</t>
  </si>
  <si>
    <t>DEL</t>
  </si>
  <si>
    <t>DECOUCHE</t>
  </si>
  <si>
    <t>AI</t>
  </si>
  <si>
    <t>Tony D</t>
  </si>
  <si>
    <t>Jordan</t>
  </si>
  <si>
    <t>RC</t>
  </si>
  <si>
    <t>ARTEMBAL</t>
  </si>
  <si>
    <t>clients</t>
  </si>
  <si>
    <t>PARC</t>
  </si>
  <si>
    <t>L&amp;O</t>
  </si>
  <si>
    <t xml:space="preserve">NEUVILLE EN FERRAIN </t>
  </si>
  <si>
    <t>JOHANN</t>
  </si>
  <si>
    <t>DOUBLE</t>
  </si>
  <si>
    <t xml:space="preserve">Conducteurs </t>
  </si>
  <si>
    <t>Conducteurs</t>
  </si>
  <si>
    <t>Guillaume</t>
  </si>
  <si>
    <t>Fabrice</t>
  </si>
  <si>
    <t>Site/ville</t>
  </si>
  <si>
    <t>Colonne16</t>
  </si>
  <si>
    <t>Statut chauffeur21</t>
  </si>
  <si>
    <t>Statut chauffeur1920</t>
  </si>
  <si>
    <t>Statut chauffeur1940</t>
  </si>
  <si>
    <t>Statut chauffeur1960</t>
  </si>
  <si>
    <t>Statut chauffeur1980</t>
  </si>
  <si>
    <t>Statut chauffeur2000</t>
  </si>
  <si>
    <t>Statut chauffeur19120</t>
  </si>
  <si>
    <t>Statut chauffeur19140</t>
  </si>
  <si>
    <t>Statut chauffeur19160</t>
  </si>
  <si>
    <t>Statut chauffeur19180</t>
  </si>
  <si>
    <t>Statut chauffeur19200</t>
  </si>
  <si>
    <t>Statut chauffeur19220</t>
  </si>
  <si>
    <t>Statut chauffeur19240</t>
  </si>
  <si>
    <t>Statut chauffeur19260</t>
  </si>
  <si>
    <t>Statut chauffeur19280</t>
  </si>
  <si>
    <t>Statut chauffeur19320</t>
  </si>
  <si>
    <t>Statut chauffeur19340</t>
  </si>
  <si>
    <t>Statut chauffeur19360</t>
  </si>
  <si>
    <t>Statut chauffeur19380</t>
  </si>
  <si>
    <t>Statut chauffeur19400</t>
  </si>
  <si>
    <t>Statut chauffeur19420</t>
  </si>
  <si>
    <t>Statut chauffeur19440</t>
  </si>
  <si>
    <t>Statut chauffeur19460</t>
  </si>
  <si>
    <t>Statut chauffeur19480</t>
  </si>
  <si>
    <t>Statut chauffeur19500</t>
  </si>
  <si>
    <t>Statut chauffeur19520</t>
  </si>
  <si>
    <t>Statut chauffeur19540</t>
  </si>
  <si>
    <t>Statut chauffeur19560</t>
  </si>
  <si>
    <t>Statut chauffeur19580</t>
  </si>
  <si>
    <t>Colonne18</t>
  </si>
  <si>
    <t>Moteur23</t>
  </si>
  <si>
    <t>Moteur223</t>
  </si>
  <si>
    <t>Moteur243</t>
  </si>
  <si>
    <t>Moteur263</t>
  </si>
  <si>
    <t>Moteur283</t>
  </si>
  <si>
    <t>Moteur2103</t>
  </si>
  <si>
    <t>Moteur2123</t>
  </si>
  <si>
    <t>Moteur2143</t>
  </si>
  <si>
    <t>Moteur2163</t>
  </si>
  <si>
    <t>Moteur2183</t>
  </si>
  <si>
    <t>Moteur2203</t>
  </si>
  <si>
    <t>Moteur2223</t>
  </si>
  <si>
    <t>Moteur2243</t>
  </si>
  <si>
    <t>Moteur2263</t>
  </si>
  <si>
    <t>Moteur2283</t>
  </si>
  <si>
    <t>Moteur2303</t>
  </si>
  <si>
    <t>Moteur2323</t>
  </si>
  <si>
    <t>Moteur2343</t>
  </si>
  <si>
    <t>Moteur2363</t>
  </si>
  <si>
    <t>Moteur2383</t>
  </si>
  <si>
    <t>Moteur2403</t>
  </si>
  <si>
    <t>Moteur2443</t>
  </si>
  <si>
    <t>Moteur2463</t>
  </si>
  <si>
    <t>Moteur2483</t>
  </si>
  <si>
    <t>Moteur2503</t>
  </si>
  <si>
    <t>Moteur2523</t>
  </si>
  <si>
    <t>Moteur2543</t>
  </si>
  <si>
    <t>Moteur2563</t>
  </si>
  <si>
    <t>Précision contrat</t>
  </si>
  <si>
    <t>Moteur2423</t>
  </si>
  <si>
    <t>Horaire client</t>
  </si>
  <si>
    <t>Statut chauffeur19300</t>
  </si>
  <si>
    <t>Dédié</t>
  </si>
  <si>
    <t>DASSAULT SECLIN</t>
  </si>
  <si>
    <t>aaa</t>
  </si>
  <si>
    <t>bbb</t>
  </si>
  <si>
    <t>ccc</t>
  </si>
  <si>
    <t>Jean</t>
  </si>
  <si>
    <t>Benoit</t>
  </si>
  <si>
    <t>Eric</t>
  </si>
  <si>
    <t>SOCIETE 1</t>
  </si>
  <si>
    <t>SOCIETE 2</t>
  </si>
  <si>
    <t>SOCIETE 3</t>
  </si>
  <si>
    <t>ddd</t>
  </si>
  <si>
    <t>eee</t>
  </si>
  <si>
    <t>fff</t>
  </si>
  <si>
    <t>VHL 1</t>
  </si>
  <si>
    <t>RMQ 1</t>
  </si>
  <si>
    <t>VHL 2</t>
  </si>
  <si>
    <t>VHL 3</t>
  </si>
  <si>
    <t>VHL 4</t>
  </si>
  <si>
    <t>VHL 5</t>
  </si>
  <si>
    <t>VHL 6</t>
  </si>
  <si>
    <t>VHL 7</t>
  </si>
  <si>
    <t>RMQ 2</t>
  </si>
  <si>
    <t>RMQ 3</t>
  </si>
  <si>
    <t>RMQ 4</t>
  </si>
  <si>
    <t>RMQ 5</t>
  </si>
  <si>
    <t>RMQ 6</t>
  </si>
  <si>
    <t>RMQ 7</t>
  </si>
  <si>
    <t>Date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</si>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</sst>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_-* #,##0.00\ &quot;F&quot;_-;\-* #,##0.00\ &quot;F&quot;_-;_-* &quot;-&quot;??\ &quot;F&quot;_-;_-@_-"/>
    <numFmt numFmtId="165" formatCode="[h]:mm"/>
    <numFmt numFmtId="166" formatCode="[$-F800]dddd\,\ mmmm\ dd\,\ yyyy"/>
    <numFmt numFmtId="167" formatCode="ddd\ dd\ mmm"/>
    <numFmt numFmtId="168" formatCode="dd/mm/yy"/>
    <numFmt numFmtId="169" formatCode="[$-F400]h:mm:ss\ AM/PM"/>
    <numFmt numFmtId="170" formatCode="0.0%"/>
    <numFmt numFmtId="171" formatCode="0&quot; kms&quot;"/>
  </numFmts>
  <fonts count="48" x14ac:knownFonts="1">
    <font>
      <sz val="11"/>
      <color theme="1"/>
      <name val="Calibri"/>
      <family val="2"/>
      <scheme val="minor"/>
    </font>
    <font>
      <sz val="11"/>
      <color theme="1"/>
      <name val="Calibri"/>
      <family val="2"/>
      <scheme val="minor"/>
    </font>
    <font>
      <sz val="10"/>
      <name val="Arial"/>
      <family val="2"/>
    </font>
    <font>
      <u/>
      <sz val="10"/>
      <color theme="10"/>
      <name val="Arial"/>
      <family val="2"/>
    </font>
    <font>
      <sz val="10"/>
      <color theme="1"/>
      <name val="Century Gothic"/>
      <family val="2"/>
    </font>
    <font>
      <sz val="9"/>
      <color theme="1"/>
      <name val="Century Gothic"/>
      <family val="2"/>
    </font>
    <font>
      <sz val="9"/>
      <color theme="1"/>
      <name val="Calibri"/>
      <family val="2"/>
      <scheme val="minor"/>
    </font>
    <font>
      <b/>
      <sz val="9"/>
      <color theme="9" tint="-0.249977111117893"/>
      <name val="Calibri"/>
      <family val="2"/>
      <scheme val="minor"/>
    </font>
    <font>
      <sz val="9"/>
      <color theme="9" tint="-0.249977111117893"/>
      <name val="Calibri"/>
      <family val="2"/>
      <scheme val="minor"/>
    </font>
    <font>
      <sz val="8"/>
      <color theme="1"/>
      <name val="Calibri"/>
      <family val="2"/>
      <scheme val="minor"/>
    </font>
    <font>
      <b/>
      <sz val="9"/>
      <color theme="1"/>
      <name val="Calibri"/>
      <family val="2"/>
      <scheme val="minor"/>
    </font>
    <font>
      <b/>
      <sz val="22"/>
      <color theme="1"/>
      <name val="Calibri"/>
      <family val="2"/>
      <scheme val="minor"/>
    </font>
    <font>
      <sz val="9"/>
      <color theme="0"/>
      <name val="Calibri"/>
      <family val="2"/>
    </font>
    <font>
      <sz val="9"/>
      <name val="Calibri"/>
      <family val="2"/>
    </font>
    <font>
      <sz val="10"/>
      <color theme="1"/>
      <name val="Calibri"/>
      <family val="2"/>
      <scheme val="minor"/>
    </font>
    <font>
      <b/>
      <i/>
      <sz val="11"/>
      <color theme="1"/>
      <name val="Calibri"/>
      <family val="2"/>
      <scheme val="minor"/>
    </font>
    <font>
      <b/>
      <sz val="10"/>
      <color theme="1"/>
      <name val="Calibri"/>
      <family val="2"/>
      <scheme val="minor"/>
    </font>
    <font>
      <b/>
      <i/>
      <sz val="8"/>
      <color theme="1"/>
      <name val="Calibri"/>
      <family val="2"/>
      <scheme val="minor"/>
    </font>
    <font>
      <i/>
      <sz val="9"/>
      <color theme="1"/>
      <name val="Calibri"/>
      <family val="2"/>
      <scheme val="minor"/>
    </font>
    <font>
      <b/>
      <sz val="12"/>
      <color theme="1"/>
      <name val="Calibri"/>
      <family val="2"/>
      <scheme val="minor"/>
    </font>
    <font>
      <sz val="9"/>
      <color theme="1"/>
      <name val="Calibri"/>
      <family val="2"/>
      <scheme val="minor"/>
    </font>
    <font>
      <b/>
      <sz val="9"/>
      <color theme="0"/>
      <name val="Calibri"/>
      <family val="2"/>
      <scheme val="minor"/>
    </font>
    <font>
      <sz val="9"/>
      <color rgb="FFFF0000"/>
      <name val="Calibri"/>
      <family val="2"/>
      <scheme val="minor"/>
    </font>
    <font>
      <sz val="9"/>
      <color theme="0"/>
      <name val="Calibri"/>
      <family val="2"/>
      <scheme val="minor"/>
    </font>
    <font>
      <sz val="9"/>
      <color indexed="81"/>
      <name val="Tahoma"/>
      <family val="2"/>
    </font>
    <font>
      <b/>
      <sz val="9"/>
      <color indexed="81"/>
      <name val="Tahoma"/>
      <family val="2"/>
    </font>
    <font>
      <b/>
      <sz val="10"/>
      <color theme="1"/>
      <name val="Century Gothic"/>
      <family val="2"/>
    </font>
    <font>
      <b/>
      <sz val="9"/>
      <color theme="1"/>
      <name val="Century Gothic"/>
      <family val="2"/>
    </font>
    <font>
      <b/>
      <sz val="10"/>
      <color indexed="81"/>
      <name val="Tahoma"/>
      <family val="2"/>
    </font>
    <font>
      <sz val="10"/>
      <color indexed="81"/>
      <name val="Tahoma"/>
      <family val="2"/>
    </font>
    <font>
      <b/>
      <sz val="9"/>
      <name val="Century Gothic"/>
      <family val="2"/>
    </font>
    <font>
      <b/>
      <i/>
      <u/>
      <sz val="10"/>
      <color theme="5"/>
      <name val="Calibri"/>
      <family val="2"/>
      <scheme val="minor"/>
    </font>
    <font>
      <b/>
      <sz val="9"/>
      <color theme="9" tint="-0.249977111117893"/>
      <name val="Calibri"/>
      <family val="2"/>
    </font>
    <font>
      <b/>
      <sz val="6"/>
      <color theme="9" tint="-0.249977111117893"/>
      <name val="Calibri"/>
      <family val="2"/>
      <scheme val="minor"/>
    </font>
    <font>
      <b/>
      <sz val="9"/>
      <color rgb="FFFF0000"/>
      <name val="Calibri"/>
      <family val="2"/>
      <scheme val="minor"/>
    </font>
    <font>
      <b/>
      <sz val="16"/>
      <color theme="1"/>
      <name val="Calibri"/>
      <family val="2"/>
      <scheme val="minor"/>
    </font>
    <font>
      <sz val="9"/>
      <color theme="1"/>
      <name val="Calibri"/>
      <family val="2"/>
      <scheme val="minor"/>
    </font>
    <font>
      <i/>
      <u/>
      <sz val="9"/>
      <color theme="1"/>
      <name val="Calibri"/>
      <family val="2"/>
      <scheme val="minor"/>
    </font>
    <font>
      <u/>
      <sz val="9"/>
      <color theme="1"/>
      <name val="Calibri"/>
      <family val="2"/>
      <scheme val="minor"/>
    </font>
    <font>
      <sz val="9"/>
      <color theme="1"/>
      <name val="Calibri"/>
      <family val="2"/>
      <scheme val="minor"/>
    </font>
    <font>
      <sz val="9"/>
      <color theme="1"/>
      <name val="Calibri"/>
      <family val="2"/>
      <scheme val="minor"/>
    </font>
    <font>
      <sz val="9"/>
      <color theme="1"/>
      <name val="Calibri"/>
      <family val="2"/>
      <scheme val="minor"/>
    </font>
    <font>
      <sz val="9"/>
      <color theme="1"/>
      <name val="Calibri"/>
      <family val="2"/>
      <scheme val="minor"/>
    </font>
    <font>
      <sz val="9"/>
      <color theme="1"/>
      <name val="Calibri"/>
      <family val="2"/>
      <scheme val="minor"/>
    </font>
    <font>
      <sz val="9"/>
      <color theme="1"/>
      <name val="Calibri"/>
      <family val="2"/>
      <scheme val="minor"/>
    </font>
    <font>
      <sz val="9"/>
      <color theme="1"/>
      <name val="Calibri"/>
      <family val="2"/>
      <scheme val="minor"/>
    </font>
    <font>
      <sz val="11"/>
      <color theme="1"/>
      <name val="Calibri"/>
      <family val="2"/>
    </font>
    <font>
      <sz val="8"/>
      <name val="Calibri"/>
      <family val="2"/>
      <scheme val="minor"/>
    </font>
  </fonts>
  <fills count="11">
    <fill>
      <patternFill patternType="none"/>
    </fill>
    <fill>
      <patternFill patternType="gray125"/>
    </fill>
    <fill>
      <patternFill patternType="solid">
        <fgColor theme="7"/>
        <bgColor indexed="64"/>
      </patternFill>
    </fill>
    <fill>
      <patternFill patternType="solid">
        <fgColor rgb="FF92D050"/>
        <bgColor indexed="64"/>
      </patternFill>
    </fill>
    <fill>
      <patternFill patternType="solid">
        <fgColor rgb="FF00B0F0"/>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rgb="FF99FF66"/>
        <bgColor indexed="64"/>
      </patternFill>
    </fill>
    <fill>
      <patternFill patternType="solid">
        <fgColor theme="3" tint="0.59999389629810485"/>
        <bgColor indexed="64"/>
      </patternFill>
    </fill>
  </fills>
  <borders count="23">
    <border>
      <left/>
      <right/>
      <top/>
      <bottom/>
      <diagonal/>
    </border>
    <border>
      <left/>
      <right/>
      <top style="thin">
        <color theme="9"/>
      </top>
      <bottom style="thin">
        <color theme="9"/>
      </bottom>
      <diagonal/>
    </border>
    <border>
      <left style="thick">
        <color theme="9" tint="-0.499984740745262"/>
      </left>
      <right/>
      <top/>
      <bottom/>
      <diagonal/>
    </border>
    <border>
      <left/>
      <right style="thick">
        <color theme="9" tint="-0.499984740745262"/>
      </right>
      <top/>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ck">
        <color theme="6"/>
      </left>
      <right/>
      <top style="thick">
        <color theme="6"/>
      </top>
      <bottom style="thin">
        <color theme="9"/>
      </bottom>
      <diagonal/>
    </border>
    <border>
      <left/>
      <right/>
      <top style="thick">
        <color theme="6"/>
      </top>
      <bottom style="thin">
        <color theme="9"/>
      </bottom>
      <diagonal/>
    </border>
    <border>
      <left/>
      <right style="thick">
        <color theme="6"/>
      </right>
      <top style="thick">
        <color theme="6"/>
      </top>
      <bottom style="thin">
        <color theme="9"/>
      </bottom>
      <diagonal/>
    </border>
    <border>
      <left style="thick">
        <color theme="6"/>
      </left>
      <right/>
      <top/>
      <bottom/>
      <diagonal/>
    </border>
    <border>
      <left/>
      <right style="thick">
        <color theme="6"/>
      </right>
      <top/>
      <bottom/>
      <diagonal/>
    </border>
    <border>
      <left/>
      <right style="thick">
        <color theme="0" tint="-0.34998626667073579"/>
      </right>
      <top/>
      <bottom/>
      <diagonal/>
    </border>
    <border>
      <left style="thick">
        <color theme="9" tint="-0.499984740745262"/>
      </left>
      <right/>
      <top style="thick">
        <color theme="9" tint="-0.499984740745262"/>
      </top>
      <bottom style="thick">
        <color theme="9" tint="-0.499984740745262"/>
      </bottom>
      <diagonal/>
    </border>
    <border>
      <left/>
      <right/>
      <top style="thick">
        <color theme="9" tint="-0.499984740745262"/>
      </top>
      <bottom style="thick">
        <color theme="9" tint="-0.499984740745262"/>
      </bottom>
      <diagonal/>
    </border>
    <border>
      <left/>
      <right style="thick">
        <color theme="9" tint="-0.499984740745262"/>
      </right>
      <top style="thick">
        <color theme="9" tint="-0.499984740745262"/>
      </top>
      <bottom style="thick">
        <color theme="9" tint="-0.499984740745262"/>
      </bottom>
      <diagonal/>
    </border>
    <border>
      <left/>
      <right style="thick">
        <color theme="9" tint="-0.499984740745262"/>
      </right>
      <top style="thick">
        <color theme="9" tint="-0.499984740745262"/>
      </top>
      <bottom/>
      <diagonal/>
    </border>
  </borders>
  <cellStyleXfs count="8">
    <xf numFmtId="0" fontId="0" fillId="0" borderId="0"/>
    <xf numFmtId="0" fontId="1" fillId="0" borderId="0"/>
    <xf numFmtId="0" fontId="1" fillId="0" borderId="0"/>
    <xf numFmtId="0" fontId="3" fillId="0" borderId="0" applyNumberFormat="0" applyFill="0" applyBorder="0" applyAlignment="0" applyProtection="0"/>
    <xf numFmtId="164" fontId="2" fillId="0" borderId="0" applyFont="0" applyFill="0" applyBorder="0" applyAlignment="0" applyProtection="0"/>
    <xf numFmtId="0" fontId="2" fillId="0" borderId="0"/>
    <xf numFmtId="0" fontId="4" fillId="0" borderId="0"/>
    <xf numFmtId="9" fontId="1" fillId="0" borderId="0" applyFont="0" applyFill="0" applyBorder="0" applyAlignment="0" applyProtection="0"/>
  </cellStyleXfs>
  <cellXfs count="109">
    <xf numFmtId="0" fontId="0" fillId="0" borderId="0" xfId="0"/>
    <xf numFmtId="0" fontId="5" fillId="0" borderId="0" xfId="6" applyFont="1" applyAlignment="1">
      <alignment horizontal="center" vertical="center"/>
    </xf>
    <xf numFmtId="14" fontId="6" fillId="0" borderId="0" xfId="0" applyNumberFormat="1" applyFont="1" applyAlignment="1">
      <alignment horizontal="center" vertical="center"/>
    </xf>
    <xf numFmtId="0" fontId="6" fillId="0" borderId="0" xfId="0" applyFont="1" applyAlignment="1">
      <alignment horizontal="center" vertical="center"/>
    </xf>
    <xf numFmtId="165" fontId="6" fillId="0" borderId="0" xfId="0" applyNumberFormat="1" applyFont="1" applyAlignment="1">
      <alignment horizontal="center" vertical="center"/>
    </xf>
    <xf numFmtId="0" fontId="8" fillId="0" borderId="0" xfId="0" applyFont="1" applyAlignment="1">
      <alignment horizontal="center" vertical="center"/>
    </xf>
    <xf numFmtId="14" fontId="6" fillId="0" borderId="0" xfId="0" applyNumberFormat="1" applyFont="1" applyAlignment="1">
      <alignment horizontal="center" vertical="top" wrapText="1"/>
    </xf>
    <xf numFmtId="0" fontId="6" fillId="0" borderId="0" xfId="0" applyFont="1" applyAlignment="1">
      <alignment horizontal="center" vertical="top" wrapText="1"/>
    </xf>
    <xf numFmtId="165" fontId="6" fillId="0" borderId="0" xfId="0" applyNumberFormat="1" applyFont="1" applyAlignment="1">
      <alignment horizontal="center" vertical="top" wrapText="1"/>
    </xf>
    <xf numFmtId="0" fontId="7" fillId="0" borderId="1" xfId="0" applyFont="1" applyBorder="1" applyAlignment="1">
      <alignment horizontal="center" vertical="top" wrapText="1"/>
    </xf>
    <xf numFmtId="0" fontId="6"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center" vertical="center" wrapText="1"/>
    </xf>
    <xf numFmtId="0" fontId="6" fillId="0" borderId="2" xfId="0" applyFont="1" applyBorder="1" applyAlignment="1">
      <alignment horizontal="center" vertical="center"/>
    </xf>
    <xf numFmtId="0" fontId="6" fillId="3" borderId="4" xfId="0" applyFont="1" applyFill="1" applyBorder="1" applyAlignment="1">
      <alignment horizontal="center" vertical="center"/>
    </xf>
    <xf numFmtId="0" fontId="6" fillId="3" borderId="5" xfId="0" applyFont="1" applyFill="1" applyBorder="1" applyAlignment="1">
      <alignment horizontal="center" vertical="center"/>
    </xf>
    <xf numFmtId="0" fontId="10" fillId="0" borderId="6" xfId="0" applyFont="1" applyBorder="1" applyAlignment="1">
      <alignment horizontal="right" vertical="center"/>
    </xf>
    <xf numFmtId="0" fontId="6" fillId="0" borderId="0" xfId="0" applyFont="1" applyAlignment="1">
      <alignment horizontal="center" vertical="top"/>
    </xf>
    <xf numFmtId="0" fontId="11" fillId="0" borderId="0" xfId="0" applyFont="1" applyAlignment="1">
      <alignment vertical="center"/>
    </xf>
    <xf numFmtId="14" fontId="12" fillId="0" borderId="0" xfId="0" applyNumberFormat="1" applyFont="1" applyAlignment="1" applyProtection="1">
      <alignment horizontal="center" vertical="top"/>
      <protection hidden="1"/>
    </xf>
    <xf numFmtId="0" fontId="13" fillId="0" borderId="0" xfId="0" applyFont="1"/>
    <xf numFmtId="0" fontId="13" fillId="0" borderId="0" xfId="0" applyFont="1" applyAlignment="1">
      <alignment horizontal="center" vertical="top" wrapText="1"/>
    </xf>
    <xf numFmtId="0" fontId="14" fillId="0" borderId="0" xfId="0" applyFont="1" applyAlignment="1">
      <alignment horizontal="center" vertical="center"/>
    </xf>
    <xf numFmtId="166" fontId="13" fillId="0" borderId="0" xfId="0" applyNumberFormat="1" applyFont="1" applyAlignment="1" applyProtection="1">
      <alignment horizontal="left"/>
      <protection hidden="1"/>
    </xf>
    <xf numFmtId="0" fontId="13" fillId="0" borderId="0" xfId="0" applyFont="1" applyAlignment="1">
      <alignment horizontal="center" vertical="center" wrapText="1"/>
    </xf>
    <xf numFmtId="14" fontId="13" fillId="0" borderId="0" xfId="0" applyNumberFormat="1" applyFont="1" applyAlignment="1">
      <alignment horizontal="center" vertical="center" wrapText="1"/>
    </xf>
    <xf numFmtId="0" fontId="13" fillId="0" borderId="0" xfId="0" quotePrefix="1" applyFont="1" applyAlignment="1">
      <alignment horizontal="center" vertical="center" wrapText="1"/>
    </xf>
    <xf numFmtId="0" fontId="15" fillId="0" borderId="0" xfId="0" applyFont="1" applyAlignment="1">
      <alignment vertical="center"/>
    </xf>
    <xf numFmtId="0" fontId="16" fillId="0" borderId="0" xfId="0" applyFont="1" applyAlignment="1">
      <alignment horizontal="center" vertical="center"/>
    </xf>
    <xf numFmtId="167" fontId="17" fillId="0" borderId="0" xfId="0" applyNumberFormat="1" applyFont="1" applyAlignment="1">
      <alignment horizontal="center" vertical="center"/>
    </xf>
    <xf numFmtId="0" fontId="10" fillId="0" borderId="0" xfId="0" applyFont="1" applyAlignment="1">
      <alignment horizontal="center" vertical="center"/>
    </xf>
    <xf numFmtId="166" fontId="13" fillId="0" borderId="0" xfId="0" applyNumberFormat="1" applyFont="1" applyAlignment="1">
      <alignment horizontal="left"/>
    </xf>
    <xf numFmtId="167" fontId="18" fillId="0" borderId="0" xfId="0" applyNumberFormat="1" applyFont="1" applyAlignment="1">
      <alignment horizontal="center" vertical="center"/>
    </xf>
    <xf numFmtId="168" fontId="9" fillId="0" borderId="2" xfId="0" applyNumberFormat="1" applyFont="1" applyBorder="1" applyAlignment="1">
      <alignment horizontal="center" vertical="center"/>
    </xf>
    <xf numFmtId="168" fontId="9" fillId="0" borderId="0" xfId="0" applyNumberFormat="1" applyFont="1" applyAlignment="1">
      <alignment horizontal="center" vertical="center"/>
    </xf>
    <xf numFmtId="168" fontId="9" fillId="0" borderId="3" xfId="0" applyNumberFormat="1" applyFont="1" applyBorder="1" applyAlignment="1">
      <alignment horizontal="center" vertical="center"/>
    </xf>
    <xf numFmtId="0" fontId="7" fillId="0" borderId="2" xfId="0" applyFont="1" applyBorder="1" applyAlignment="1">
      <alignment horizontal="center" vertical="center" wrapText="1"/>
    </xf>
    <xf numFmtId="0" fontId="7" fillId="0" borderId="0" xfId="0" applyFont="1" applyAlignment="1">
      <alignment horizontal="center" vertical="center" wrapText="1"/>
    </xf>
    <xf numFmtId="14" fontId="7" fillId="0" borderId="0" xfId="0" applyNumberFormat="1" applyFont="1" applyAlignment="1">
      <alignment horizontal="center" vertical="center" wrapText="1"/>
    </xf>
    <xf numFmtId="0" fontId="7" fillId="0" borderId="3" xfId="0" applyFont="1" applyBorder="1" applyAlignment="1">
      <alignment horizontal="center" vertical="center" wrapText="1"/>
    </xf>
    <xf numFmtId="0" fontId="6" fillId="0" borderId="0" xfId="0" applyFont="1"/>
    <xf numFmtId="165" fontId="6" fillId="0" borderId="3" xfId="0" applyNumberFormat="1" applyFont="1" applyBorder="1" applyAlignment="1">
      <alignment horizontal="center" vertical="center"/>
    </xf>
    <xf numFmtId="0" fontId="20" fillId="0" borderId="0" xfId="0" applyFont="1" applyAlignment="1">
      <alignment horizontal="center" vertical="center"/>
    </xf>
    <xf numFmtId="0" fontId="22" fillId="0" borderId="0" xfId="0" applyFont="1" applyAlignment="1">
      <alignment horizontal="center" vertical="center" wrapText="1"/>
    </xf>
    <xf numFmtId="0" fontId="23" fillId="0" borderId="0" xfId="0" applyFont="1" applyAlignment="1">
      <alignment horizontal="center" vertical="top" wrapText="1"/>
    </xf>
    <xf numFmtId="0" fontId="23" fillId="0" borderId="16" xfId="0" applyFont="1" applyBorder="1" applyAlignment="1">
      <alignment horizontal="center" vertical="top" wrapText="1"/>
    </xf>
    <xf numFmtId="0" fontId="23" fillId="0" borderId="17" xfId="0" applyFont="1" applyBorder="1" applyAlignment="1">
      <alignment horizontal="center" vertical="top" wrapText="1"/>
    </xf>
    <xf numFmtId="0" fontId="23" fillId="0" borderId="2" xfId="0" applyFont="1" applyBorder="1" applyAlignment="1">
      <alignment horizontal="center" vertical="top" wrapText="1"/>
    </xf>
    <xf numFmtId="0" fontId="21" fillId="0" borderId="0" xfId="0" applyFont="1" applyAlignment="1">
      <alignment horizontal="center" vertical="center" wrapText="1"/>
    </xf>
    <xf numFmtId="0" fontId="23" fillId="0" borderId="3" xfId="0" applyFont="1" applyBorder="1" applyAlignment="1">
      <alignment horizontal="center" vertical="top" wrapText="1"/>
    </xf>
    <xf numFmtId="0" fontId="23" fillId="0" borderId="0" xfId="0" applyFont="1" applyAlignment="1">
      <alignment horizontal="center" vertical="center"/>
    </xf>
    <xf numFmtId="14" fontId="6" fillId="2" borderId="0" xfId="0" applyNumberFormat="1" applyFont="1" applyFill="1" applyAlignment="1">
      <alignment horizontal="center" vertical="top" wrapText="1"/>
    </xf>
    <xf numFmtId="169" fontId="8" fillId="0" borderId="16" xfId="0" applyNumberFormat="1" applyFont="1" applyBorder="1" applyAlignment="1">
      <alignment horizontal="center" vertical="center"/>
    </xf>
    <xf numFmtId="0" fontId="6" fillId="0" borderId="0" xfId="0" applyFont="1" applyAlignment="1">
      <alignment vertical="center"/>
    </xf>
    <xf numFmtId="0" fontId="21" fillId="4" borderId="0" xfId="0" applyFont="1" applyFill="1" applyAlignment="1">
      <alignment horizontal="center" vertical="center" wrapText="1"/>
    </xf>
    <xf numFmtId="0" fontId="10" fillId="6" borderId="0" xfId="0" applyFont="1" applyFill="1" applyAlignment="1">
      <alignment horizontal="center" vertical="center" wrapText="1"/>
    </xf>
    <xf numFmtId="0" fontId="10" fillId="5" borderId="0" xfId="0" applyFont="1" applyFill="1" applyAlignment="1">
      <alignment horizontal="center" vertical="center" wrapText="1"/>
    </xf>
    <xf numFmtId="0" fontId="21" fillId="0" borderId="3" xfId="0" applyFont="1" applyBorder="1" applyAlignment="1">
      <alignment horizontal="center" vertical="center" wrapText="1"/>
    </xf>
    <xf numFmtId="0" fontId="5" fillId="6" borderId="0" xfId="6" applyFont="1" applyFill="1" applyAlignment="1">
      <alignment horizontal="center" vertical="center"/>
    </xf>
    <xf numFmtId="165" fontId="5" fillId="0" borderId="0" xfId="6" applyNumberFormat="1" applyFont="1" applyAlignment="1">
      <alignment horizontal="center" vertical="center"/>
    </xf>
    <xf numFmtId="0" fontId="5" fillId="8" borderId="0" xfId="6" applyFont="1" applyFill="1" applyAlignment="1">
      <alignment horizontal="center" vertical="center"/>
    </xf>
    <xf numFmtId="0" fontId="27" fillId="0" borderId="0" xfId="6" applyFont="1" applyAlignment="1">
      <alignment horizontal="center" vertical="top" wrapText="1"/>
    </xf>
    <xf numFmtId="165" fontId="27" fillId="0" borderId="0" xfId="6" applyNumberFormat="1" applyFont="1" applyAlignment="1">
      <alignment horizontal="center" vertical="top" wrapText="1"/>
    </xf>
    <xf numFmtId="165" fontId="5" fillId="0" borderId="0" xfId="6" applyNumberFormat="1" applyFont="1" applyAlignment="1">
      <alignment horizontal="center" vertical="top" wrapText="1"/>
    </xf>
    <xf numFmtId="0" fontId="5" fillId="0" borderId="0" xfId="6" applyFont="1" applyAlignment="1">
      <alignment horizontal="center" vertical="top" wrapText="1"/>
    </xf>
    <xf numFmtId="0" fontId="30" fillId="2" borderId="0" xfId="6" applyFont="1" applyFill="1" applyAlignment="1">
      <alignment horizontal="center" vertical="top" wrapText="1"/>
    </xf>
    <xf numFmtId="165" fontId="16" fillId="7" borderId="0" xfId="0" applyNumberFormat="1" applyFont="1" applyFill="1" applyAlignment="1">
      <alignment horizontal="center" vertical="center"/>
    </xf>
    <xf numFmtId="0" fontId="31" fillId="0" borderId="0" xfId="0" applyFont="1" applyAlignment="1">
      <alignment horizontal="center" vertical="center"/>
    </xf>
    <xf numFmtId="0" fontId="6" fillId="2" borderId="0" xfId="0" applyFont="1" applyFill="1" applyAlignment="1">
      <alignment horizontal="center" vertical="center"/>
    </xf>
    <xf numFmtId="171" fontId="6" fillId="0" borderId="0" xfId="0" applyNumberFormat="1" applyFont="1" applyAlignment="1">
      <alignment horizontal="center" vertical="center"/>
    </xf>
    <xf numFmtId="171" fontId="6" fillId="0" borderId="3" xfId="0" applyNumberFormat="1" applyFont="1" applyBorder="1" applyAlignment="1">
      <alignment horizontal="center" vertical="center"/>
    </xf>
    <xf numFmtId="0" fontId="7" fillId="9" borderId="0" xfId="0" applyFont="1" applyFill="1" applyAlignment="1">
      <alignment horizontal="center" vertical="center" wrapText="1"/>
    </xf>
    <xf numFmtId="0" fontId="33" fillId="0" borderId="0" xfId="0" applyFont="1" applyAlignment="1">
      <alignment horizontal="center" vertical="center" wrapText="1"/>
    </xf>
    <xf numFmtId="0" fontId="34" fillId="10" borderId="13" xfId="0" applyFont="1" applyFill="1" applyBorder="1" applyAlignment="1">
      <alignment horizontal="center" vertical="top" wrapText="1"/>
    </xf>
    <xf numFmtId="0" fontId="34" fillId="10" borderId="14" xfId="0" applyFont="1" applyFill="1" applyBorder="1" applyAlignment="1">
      <alignment horizontal="center" vertical="top" wrapText="1"/>
    </xf>
    <xf numFmtId="0" fontId="34" fillId="10" borderId="15" xfId="0" applyFont="1" applyFill="1" applyBorder="1" applyAlignment="1">
      <alignment horizontal="center" vertical="top" wrapText="1"/>
    </xf>
    <xf numFmtId="0" fontId="36" fillId="0" borderId="0" xfId="0" applyFont="1" applyAlignment="1">
      <alignment horizontal="center" vertical="center"/>
    </xf>
    <xf numFmtId="0" fontId="38" fillId="0" borderId="0" xfId="0" applyFont="1" applyAlignment="1">
      <alignment horizontal="center" vertical="center"/>
    </xf>
    <xf numFmtId="165" fontId="10" fillId="0" borderId="0" xfId="0" applyNumberFormat="1" applyFont="1" applyAlignment="1">
      <alignment horizontal="center" vertical="center"/>
    </xf>
    <xf numFmtId="0" fontId="39" fillId="0" borderId="0" xfId="0" applyFont="1" applyAlignment="1">
      <alignment horizontal="center" vertical="center"/>
    </xf>
    <xf numFmtId="0" fontId="40" fillId="0" borderId="0" xfId="0" applyFont="1" applyAlignment="1">
      <alignment horizontal="center" vertical="center"/>
    </xf>
    <xf numFmtId="0" fontId="41" fillId="0" borderId="0" xfId="0" applyFont="1" applyAlignment="1">
      <alignment horizontal="center" vertical="center"/>
    </xf>
    <xf numFmtId="0" fontId="42" fillId="0" borderId="0" xfId="0" applyFont="1" applyAlignment="1">
      <alignment horizontal="center" vertical="center"/>
    </xf>
    <xf numFmtId="0" fontId="43" fillId="0" borderId="0" xfId="0" applyFont="1" applyAlignment="1">
      <alignment horizontal="center" vertical="center"/>
    </xf>
    <xf numFmtId="0" fontId="44" fillId="0" borderId="0" xfId="0" applyFont="1" applyAlignment="1">
      <alignment horizontal="center" vertical="center"/>
    </xf>
    <xf numFmtId="0" fontId="45" fillId="0" borderId="0" xfId="0" applyFont="1" applyAlignment="1">
      <alignment horizontal="center" vertical="center"/>
    </xf>
    <xf numFmtId="0" fontId="10" fillId="0" borderId="0" xfId="0" applyFont="1" applyAlignment="1">
      <alignment horizontal="right" vertical="center"/>
    </xf>
    <xf numFmtId="165" fontId="0" fillId="0" borderId="3" xfId="0" applyNumberFormat="1" applyBorder="1" applyAlignment="1">
      <alignment horizontal="center" vertical="center"/>
    </xf>
    <xf numFmtId="0" fontId="8" fillId="0" borderId="17" xfId="0" applyFont="1" applyBorder="1" applyAlignment="1">
      <alignment horizontal="center" vertical="center"/>
    </xf>
    <xf numFmtId="165" fontId="6" fillId="0" borderId="2" xfId="0" applyNumberFormat="1" applyFont="1" applyBorder="1" applyAlignment="1">
      <alignment horizontal="center" vertical="center"/>
    </xf>
    <xf numFmtId="165" fontId="8" fillId="0" borderId="0" xfId="0" applyNumberFormat="1" applyFont="1" applyAlignment="1">
      <alignment horizontal="center" vertical="center"/>
    </xf>
    <xf numFmtId="170" fontId="8" fillId="0" borderId="18" xfId="7" applyNumberFormat="1" applyFont="1" applyBorder="1" applyAlignment="1">
      <alignment horizontal="center" vertical="center"/>
    </xf>
    <xf numFmtId="168" fontId="9" fillId="0" borderId="22" xfId="0" applyNumberFormat="1" applyFont="1" applyBorder="1" applyAlignment="1">
      <alignment horizontal="center" vertical="center"/>
    </xf>
    <xf numFmtId="166" fontId="35" fillId="2" borderId="19" xfId="0" applyNumberFormat="1" applyFont="1" applyFill="1" applyBorder="1" applyAlignment="1">
      <alignment horizontal="center" vertical="center"/>
    </xf>
    <xf numFmtId="166" fontId="35" fillId="2" borderId="20" xfId="0" applyNumberFormat="1" applyFont="1" applyFill="1" applyBorder="1" applyAlignment="1">
      <alignment horizontal="center" vertical="center"/>
    </xf>
    <xf numFmtId="166" fontId="35" fillId="2" borderId="21" xfId="0" applyNumberFormat="1" applyFont="1" applyFill="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19" fillId="0" borderId="10" xfId="0" applyFont="1" applyBorder="1" applyAlignment="1">
      <alignment horizontal="center" vertical="center"/>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37" fillId="0" borderId="6" xfId="0" applyFont="1" applyBorder="1" applyAlignment="1">
      <alignment horizontal="right" vertical="center"/>
    </xf>
    <xf numFmtId="0" fontId="37" fillId="0" borderId="0" xfId="0" applyFont="1" applyAlignment="1">
      <alignment horizontal="right" vertical="center"/>
    </xf>
    <xf numFmtId="14" fontId="26" fillId="7" borderId="0" xfId="6" applyNumberFormat="1" applyFont="1" applyFill="1" applyAlignment="1">
      <alignment horizontal="center" vertical="center"/>
    </xf>
    <xf numFmtId="0" fontId="46" fillId="0" borderId="0" xfId="0" applyFont="1" applyAlignment="1">
      <alignment vertical="center"/>
    </xf>
    <xf numFmtId="14" fontId="0" fillId="0" borderId="0" xfId="0" applyNumberFormat="1"/>
    <xf numFmtId="14" fontId="46" fillId="0" borderId="0" xfId="0" applyNumberFormat="1" applyFont="1" applyAlignment="1">
      <alignment vertical="center"/>
    </xf>
    <xf numFmtId="0" fontId="0" fillId="0" borderId="0" xfId="0" applyAlignment="1">
      <alignment horizontal="center" vertical="center" wrapText="1"/>
    </xf>
  </cellXfs>
  <cellStyles count="8">
    <cellStyle name="Lien hypertexte 2" xfId="3" xr:uid="{00000000-0005-0000-0000-000000000000}"/>
    <cellStyle name="Monétaire 2" xfId="4" xr:uid="{00000000-0005-0000-0000-000001000000}"/>
    <cellStyle name="Normal" xfId="0" builtinId="0"/>
    <cellStyle name="Normal 2" xfId="2" xr:uid="{00000000-0005-0000-0000-000003000000}"/>
    <cellStyle name="Normal 2 2" xfId="5" xr:uid="{00000000-0005-0000-0000-000004000000}"/>
    <cellStyle name="Normal 3" xfId="6" xr:uid="{00000000-0005-0000-0000-000005000000}"/>
    <cellStyle name="Normal 5" xfId="1" xr:uid="{00000000-0005-0000-0000-000006000000}"/>
    <cellStyle name="Pourcentage" xfId="7" builtinId="5"/>
  </cellStyles>
  <dxfs count="1235">
    <dxf>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none"/>
      </font>
      <numFmt numFmtId="19" formatCode="dd/mm/yyyy"/>
      <alignment horizontal="general" vertical="center" textRotation="0" wrapText="0" indent="0" justifyLastLine="0" shrinkToFit="0" readingOrder="0"/>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ill>
        <patternFill>
          <bgColor rgb="FFC00000"/>
        </patternFill>
      </fill>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theme="1"/>
      </font>
    </dxf>
    <dxf>
      <font>
        <b/>
        <i/>
        <color rgb="FFFF0000"/>
      </font>
    </dxf>
    <dxf>
      <font>
        <color theme="1" tint="0.24994659260841701"/>
      </font>
      <fill>
        <patternFill>
          <bgColor theme="1" tint="0.24994659260841701"/>
        </patternFill>
      </fill>
    </dxf>
    <dxf>
      <fill>
        <patternFill>
          <bgColor rgb="FF00B0F0"/>
        </patternFill>
      </fill>
    </dxf>
    <dxf>
      <font>
        <b/>
        <i/>
        <color rgb="FFFF0000"/>
      </font>
    </dxf>
    <dxf>
      <font>
        <color theme="1" tint="0.24994659260841701"/>
      </font>
      <fill>
        <patternFill>
          <bgColor theme="1" tint="0.24994659260841701"/>
        </patternFill>
      </fill>
    </dxf>
    <dxf>
      <font>
        <color theme="1" tint="0.24994659260841701"/>
      </font>
      <fill>
        <patternFill>
          <bgColor theme="1" tint="0.24994659260841701"/>
        </patternFill>
      </fill>
    </dxf>
    <dxf>
      <font>
        <color theme="1" tint="0.24994659260841701"/>
      </font>
      <fill>
        <patternFill>
          <bgColor theme="1" tint="0.24994659260841701"/>
        </patternFill>
      </fill>
    </dxf>
    <dxf>
      <font>
        <b/>
        <i/>
        <color theme="1"/>
      </font>
    </dxf>
    <dxf>
      <font>
        <b/>
        <i/>
        <color theme="1"/>
      </font>
    </dxf>
    <dxf>
      <font>
        <b/>
        <i/>
        <color theme="1"/>
      </font>
    </dxf>
    <dxf>
      <fill>
        <patternFill>
          <bgColor rgb="FF00B0F0"/>
        </patternFill>
      </fill>
    </dxf>
    <dxf>
      <font>
        <b/>
        <i val="0"/>
        <color rgb="FFC00000"/>
      </font>
    </dxf>
    <dxf>
      <font>
        <b/>
        <i val="0"/>
        <color rgb="FF00B050"/>
      </font>
    </dxf>
    <dxf>
      <font>
        <color theme="1"/>
      </font>
      <fill>
        <patternFill>
          <bgColor theme="7" tint="0.59996337778862885"/>
        </patternFill>
      </fill>
    </dxf>
    <dxf>
      <font>
        <color theme="1"/>
      </font>
      <fill>
        <patternFill>
          <bgColor theme="8" tint="0.59996337778862885"/>
        </patternFill>
      </fill>
    </dxf>
    <dxf>
      <font>
        <color theme="1"/>
      </font>
      <fill>
        <patternFill>
          <bgColor rgb="FFFFCCFF"/>
        </patternFill>
      </fill>
    </dxf>
    <dxf>
      <font>
        <b/>
        <i val="0"/>
        <color theme="0"/>
      </font>
      <fill>
        <patternFill>
          <bgColor rgb="FFFF0000"/>
        </patternFill>
      </fill>
    </dxf>
    <dxf>
      <font>
        <color theme="1"/>
      </font>
      <fill>
        <patternFill>
          <bgColor theme="0" tint="-0.14996795556505021"/>
        </patternFill>
      </fill>
    </dxf>
    <dxf>
      <font>
        <b/>
        <i val="0"/>
        <color theme="0"/>
      </font>
      <fill>
        <patternFill>
          <bgColor rgb="FFC00000"/>
        </patternFill>
      </fill>
    </dxf>
    <dxf>
      <font>
        <b/>
        <i val="0"/>
        <color theme="0"/>
      </font>
      <fill>
        <patternFill>
          <bgColor theme="5" tint="-0.24994659260841701"/>
        </patternFill>
      </fill>
    </dxf>
    <dxf>
      <font>
        <color theme="1"/>
      </font>
      <fill>
        <patternFill>
          <bgColor rgb="FF92D050"/>
        </patternFill>
      </fill>
    </dxf>
    <dxf>
      <font>
        <b/>
        <i val="0"/>
        <color theme="0"/>
      </font>
      <fill>
        <patternFill>
          <bgColor theme="1" tint="0.34998626667073579"/>
        </patternFill>
      </fill>
    </dxf>
    <dxf>
      <fill>
        <patternFill>
          <bgColor rgb="FF66FFFF"/>
        </patternFill>
      </fill>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auto="1"/>
        <name val="Calibri"/>
        <scheme val="none"/>
      </font>
      <numFmt numFmtId="166" formatCode="[$-F800]dddd\,\ mmmm\ dd\,\ yyyy"/>
      <fill>
        <patternFill patternType="none">
          <fgColor indexed="64"/>
          <bgColor auto="1"/>
        </patternFill>
      </fill>
      <alignment horizontal="left" vertical="bottom" textRotation="0" wrapText="0" indent="0" justifyLastLine="0" shrinkToFit="0" readingOrder="0"/>
      <protection locked="1" hidden="1"/>
    </dxf>
    <dxf>
      <font>
        <strike val="0"/>
        <outline val="0"/>
        <shadow val="0"/>
        <u val="none"/>
        <vertAlign val="baseline"/>
        <sz val="9"/>
        <color auto="1"/>
        <name val="Calibri"/>
        <scheme val="none"/>
      </font>
      <fill>
        <patternFill patternType="none">
          <fgColor indexed="64"/>
          <bgColor auto="1"/>
        </patternFill>
      </fill>
    </dxf>
    <dxf>
      <font>
        <strike val="0"/>
        <outline val="0"/>
        <shadow val="0"/>
        <u val="none"/>
        <vertAlign val="baseline"/>
        <sz val="9"/>
        <color theme="0"/>
        <name val="Calibri"/>
        <scheme val="none"/>
      </font>
      <fill>
        <patternFill patternType="none">
          <fgColor indexed="64"/>
          <bgColor auto="1"/>
        </patternFill>
      </fill>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numFmt numFmtId="19" formatCode="dd/mm/yyyy"/>
      <alignment horizontal="center" vertical="center" textRotation="0" wrapText="1" indent="0" justifyLastLine="0" shrinkToFit="0" readingOrder="0"/>
    </dxf>
    <dxf>
      <font>
        <strike val="0"/>
        <outline val="0"/>
        <shadow val="0"/>
        <u val="none"/>
        <vertAlign val="baseline"/>
        <sz val="9"/>
        <color auto="1"/>
        <name val="Calibri"/>
        <scheme val="none"/>
      </font>
      <numFmt numFmtId="19" formatCode="dd/mm/yyyy"/>
      <alignment horizontal="center" vertical="center" textRotation="0" wrapText="1" indent="0" justifyLastLine="0" shrinkToFit="0" readingOrder="0"/>
    </dxf>
    <dxf>
      <font>
        <strike val="0"/>
        <outline val="0"/>
        <shadow val="0"/>
        <u val="none"/>
        <vertAlign val="baseline"/>
        <sz val="9"/>
        <color auto="1"/>
        <name val="Calibri"/>
        <scheme val="none"/>
      </font>
      <numFmt numFmtId="0" formatCode="General"/>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center" textRotation="0" wrapText="1" indent="0" justifyLastLine="0" shrinkToFit="0" readingOrder="0"/>
    </dxf>
    <dxf>
      <font>
        <strike val="0"/>
        <outline val="0"/>
        <shadow val="0"/>
        <u val="none"/>
        <vertAlign val="baseline"/>
        <sz val="9"/>
        <color auto="1"/>
        <name val="Calibri"/>
        <scheme val="none"/>
      </font>
      <alignment horizontal="center" vertical="top" textRotation="0" wrapText="1"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9"/>
        <color theme="1"/>
        <name val="Century Gothic"/>
        <scheme val="none"/>
      </font>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numFmt numFmtId="165" formatCode="[h]:mm"/>
      <fill>
        <patternFill patternType="none">
          <bgColor auto="1"/>
        </patternFill>
      </fill>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0" formatCode="General"/>
      <fill>
        <patternFill patternType="none">
          <bgColor auto="1"/>
        </patternFill>
      </fill>
      <alignment horizontal="center" vertical="center" textRotation="0" wrapText="0" indent="0" justifyLastLine="0" shrinkToFit="0" readingOrder="0"/>
    </dxf>
    <dxf>
      <border outline="0">
        <left style="thin">
          <color theme="5"/>
        </left>
      </border>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entury Gothic"/>
        <scheme val="none"/>
      </font>
      <numFmt numFmtId="165" formatCode="[h]:mm"/>
      <fill>
        <patternFill patternType="none">
          <bgColor auto="1"/>
        </patternFill>
      </fill>
      <alignment horizontal="center" vertical="top"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left" vertical="center" textRotation="0" wrapText="0" indent="0" justifyLastLine="0" shrinkToFit="0" readingOrder="0"/>
    </dxf>
    <dxf>
      <font>
        <strike val="0"/>
        <outline val="0"/>
        <shadow val="0"/>
        <u val="none"/>
        <vertAlign val="baseline"/>
        <sz val="9"/>
        <color theme="1"/>
        <name val="Calibri"/>
        <scheme val="minor"/>
      </font>
      <alignment horizontal="left"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solid">
          <fgColor indexed="64"/>
          <bgColor theme="7"/>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9" formatCode="dd/mm/yyyy"/>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9" formatCode="dd/mm/yyyy"/>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9" formatCode="dd/mm/yyyy"/>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strike val="0"/>
        <outline val="0"/>
        <shadow val="0"/>
        <u val="none"/>
        <vertAlign val="baseline"/>
        <sz val="9"/>
        <color theme="1"/>
        <name val="Calibri"/>
        <scheme val="minor"/>
      </font>
      <numFmt numFmtId="165" formatCode="[h]:mm"/>
      <alignment horizontal="center" vertical="top" textRotation="0" wrapText="1"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border diagonalUp="0" diagonalDown="0">
        <left/>
        <right style="thick">
          <color theme="9" tint="-0.499984740745262"/>
        </right>
        <top/>
        <bottom/>
        <vertical/>
        <horizontal/>
      </border>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171" formatCode="0&quot; kms&quo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numFmt numFmtId="0" formatCode="General"/>
      <alignment horizontal="center" vertical="center" textRotation="0" wrapText="0" indent="0" justifyLastLine="0" shrinkToFit="0" readingOrder="0"/>
      <border diagonalUp="0" diagonalDown="0">
        <left style="thick">
          <color theme="9" tint="-0.499984740745262"/>
        </left>
        <right/>
        <top/>
        <bottom/>
        <vertical/>
        <horizontal/>
      </border>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alignment horizontal="center" vertical="center" textRotation="0" wrapText="0" indent="0" justifyLastLine="0" shrinkToFit="0" readingOrder="0"/>
      <border outline="0">
        <left style="thick">
          <color theme="6"/>
        </left>
      </border>
    </dxf>
    <dxf>
      <font>
        <b val="0"/>
        <i val="0"/>
        <strike val="0"/>
        <condense val="0"/>
        <extend val="0"/>
        <outline val="0"/>
        <shadow val="0"/>
        <u val="none"/>
        <vertAlign val="baseline"/>
        <sz val="9"/>
        <color theme="9" tint="-0.249977111117893"/>
        <name val="Calibri"/>
        <scheme val="minor"/>
      </font>
      <numFmt numFmtId="170" formatCode="0.0%"/>
      <alignment horizontal="center" vertical="center" textRotation="0" wrapText="0" indent="0" justifyLastLine="0" shrinkToFit="0" readingOrder="0"/>
      <border diagonalUp="0" diagonalDown="0">
        <left/>
        <right style="thick">
          <color theme="0" tint="-0.34998626667073579"/>
        </right>
        <top/>
        <bottom/>
        <vertical/>
        <horizontal/>
      </border>
    </dxf>
    <dxf>
      <font>
        <b val="0"/>
        <i val="0"/>
        <strike val="0"/>
        <condense val="0"/>
        <extend val="0"/>
        <outline val="0"/>
        <shadow val="0"/>
        <u val="none"/>
        <vertAlign val="baseline"/>
        <sz val="9"/>
        <color theme="9" tint="-0.249977111117893"/>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numFmt numFmtId="165" formatCode="[h]:mm"/>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numFmt numFmtId="169" formatCode="[$-F400]h:mm:ss\ AM/PM"/>
      <alignment horizontal="center" vertical="center" textRotation="0" wrapText="0" indent="0" justifyLastLine="0" shrinkToFit="0" readingOrder="0"/>
      <border diagonalUp="0" diagonalDown="0">
        <left style="thick">
          <color theme="6"/>
        </left>
        <right/>
        <top/>
        <bottom/>
        <vertical/>
        <horizontal/>
      </border>
    </dxf>
    <dxf>
      <font>
        <b val="0"/>
        <i val="0"/>
        <strike val="0"/>
        <condense val="0"/>
        <extend val="0"/>
        <outline val="0"/>
        <shadow val="0"/>
        <u val="none"/>
        <vertAlign val="baseline"/>
        <sz val="9"/>
        <color theme="9" tint="-0.249977111117893"/>
        <name val="Calibri"/>
        <scheme val="minor"/>
      </font>
      <numFmt numFmtId="0" formatCode="General"/>
      <alignment horizontal="center" vertical="center" textRotation="0" wrapText="0" indent="0" justifyLastLine="0" shrinkToFit="0" readingOrder="0"/>
      <border outline="0">
        <left/>
        <right style="thick">
          <color theme="6"/>
        </right>
      </border>
    </dxf>
    <dxf>
      <font>
        <b val="0"/>
        <i val="0"/>
        <strike val="0"/>
        <condense val="0"/>
        <extend val="0"/>
        <outline val="0"/>
        <shadow val="0"/>
        <u val="none"/>
        <vertAlign val="baseline"/>
        <sz val="9"/>
        <color theme="9" tint="-0.249977111117893"/>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9"/>
        <color theme="9" tint="-0.249977111117893"/>
        <name val="Calibri"/>
        <scheme val="minor"/>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9"/>
        <color theme="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9"/>
        <color theme="0"/>
        <name val="Calibri"/>
        <scheme val="minor"/>
      </font>
      <fill>
        <patternFill patternType="none">
          <fgColor indexed="64"/>
          <bgColor indexed="65"/>
        </patternFill>
      </fill>
      <alignment horizontal="center" vertical="top" textRotation="0" wrapText="1" indent="0" justifyLastLine="0" shrinkToFit="0" readingOrder="0"/>
    </dxf>
    <dxf>
      <font>
        <b/>
        <color theme="1"/>
      </font>
      <border>
        <bottom style="thin">
          <color theme="9"/>
        </bottom>
        <vertical/>
        <horizontal/>
      </border>
    </dxf>
    <dxf>
      <font>
        <b/>
        <i val="0"/>
        <sz val="8"/>
        <color theme="1"/>
      </font>
      <border>
        <left style="thin">
          <color theme="9"/>
        </left>
        <right style="thin">
          <color theme="9"/>
        </right>
        <top style="thin">
          <color theme="9"/>
        </top>
        <bottom style="thin">
          <color theme="9"/>
        </bottom>
        <vertical/>
        <horizontal/>
      </border>
    </dxf>
    <dxf>
      <font>
        <b/>
        <color theme="1"/>
      </font>
      <border>
        <bottom style="thin">
          <color theme="9"/>
        </bottom>
        <vertical/>
        <horizontal/>
      </border>
    </dxf>
    <dxf>
      <font>
        <b/>
        <i val="0"/>
        <sz val="9"/>
        <color theme="1"/>
      </font>
      <border>
        <left style="thin">
          <color theme="9"/>
        </left>
        <right style="thin">
          <color theme="9"/>
        </right>
        <top style="thin">
          <color theme="9"/>
        </top>
        <bottom style="thin">
          <color theme="9"/>
        </bottom>
        <vertical/>
        <horizontal/>
      </border>
    </dxf>
  </dxfs>
  <tableStyles count="2" defaultTableStyle="TableStyleMedium2" defaultPivotStyle="PivotStyleLight16">
    <tableStyle name="SlicerStyleDark6 2" pivot="0" table="0" count="10" xr9:uid="{00000000-0011-0000-FFFF-FFFF00000000}">
      <tableStyleElement type="wholeTable" dxfId="1234"/>
      <tableStyleElement type="headerRow" dxfId="1233"/>
    </tableStyle>
    <tableStyle name="SlicerStyleDark6 2 2" pivot="0" table="0" count="10" xr9:uid="{00000000-0011-0000-FFFF-FFFF01000000}">
      <tableStyleElement type="wholeTable" dxfId="1232"/>
      <tableStyleElement type="headerRow" dxfId="1231"/>
    </tableStyle>
  </tableStyles>
  <colors>
    <mruColors>
      <color rgb="FF99FF33"/>
      <color rgb="FF66FFFF"/>
      <color rgb="FF99FF66"/>
      <color rgb="FFFF99FF"/>
      <color rgb="FFFFCCFF"/>
    </mruColors>
  </colors>
  <extLst>
    <ext xmlns:x14="http://schemas.microsoft.com/office/spreadsheetml/2009/9/main" uri="{46F421CA-312F-682f-3DD2-61675219B42D}">
      <x14:dxfs count="16">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9" tint="-0.249977111117893"/>
          </font>
          <fill>
            <patternFill patternType="solid">
              <fgColor theme="9" tint="0.59999389629810485"/>
              <bgColor theme="9" tint="0.59999389629810485"/>
            </patternFill>
          </fill>
          <border>
            <left style="thin">
              <color theme="9" tint="0.59999389629810485"/>
            </left>
            <right style="thin">
              <color theme="9" tint="0.59999389629810485"/>
            </right>
            <top style="thin">
              <color theme="9" tint="0.59999389629810485"/>
            </top>
            <bottom style="thin">
              <color theme="9" tint="0.59999389629810485"/>
            </bottom>
            <vertical/>
            <horizontal/>
          </border>
        </dxf>
        <dxf>
          <font>
            <color theme="0"/>
          </font>
          <fill>
            <patternFill patternType="solid">
              <fgColor theme="9"/>
              <bgColor theme="9"/>
            </patternFill>
          </fill>
          <border>
            <left style="thin">
              <color theme="9"/>
            </left>
            <right style="thin">
              <color theme="9"/>
            </right>
            <top style="thin">
              <color theme="9"/>
            </top>
            <bottom style="thin">
              <color theme="9"/>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rgb="FF000000"/>
          </font>
          <fill>
            <gradientFill degree="90">
              <stop position="0">
                <color rgb="FFF8E162"/>
              </stop>
              <stop position="1">
                <color rgb="FFFCF7E0"/>
              </stop>
            </gradientFill>
          </fill>
          <border>
            <left style="thin">
              <color rgb="FF999999"/>
            </left>
            <right style="thin">
              <color rgb="FF999999"/>
            </right>
            <top style="thin">
              <color rgb="FF999999"/>
            </top>
            <bottom style="thin">
              <color rgb="FF999999"/>
            </bottom>
            <vertical/>
            <horizontal/>
          </border>
        </dxf>
        <dxf>
          <font>
            <color theme="9" tint="-0.249977111117893"/>
          </font>
          <fill>
            <patternFill patternType="solid">
              <fgColor theme="9" tint="0.59999389629810485"/>
              <bgColor theme="9" tint="0.59999389629810485"/>
            </patternFill>
          </fill>
          <border>
            <left style="thin">
              <color theme="9" tint="0.59999389629810485"/>
            </left>
            <right style="thin">
              <color theme="9" tint="0.59999389629810485"/>
            </right>
            <top style="thin">
              <color theme="9" tint="0.59999389629810485"/>
            </top>
            <bottom style="thin">
              <color theme="9" tint="0.59999389629810485"/>
            </bottom>
            <vertical/>
            <horizontal/>
          </border>
        </dxf>
        <dxf>
          <font>
            <color theme="0"/>
          </font>
          <fill>
            <patternFill patternType="solid">
              <fgColor theme="9"/>
              <bgColor theme="9"/>
            </patternFill>
          </fill>
          <border>
            <left style="thin">
              <color theme="9"/>
            </left>
            <right style="thin">
              <color theme="9"/>
            </right>
            <top style="thin">
              <color theme="9"/>
            </top>
            <bottom style="thin">
              <color theme="9"/>
            </bottom>
            <vertical/>
            <horizontal/>
          </border>
        </dxf>
        <dxf>
          <font>
            <color rgb="FF959595"/>
          </font>
          <fill>
            <patternFill patternType="solid">
              <fgColor rgb="FFDFDFDF"/>
              <bgColor rgb="FFDFDFDF"/>
            </patternFill>
          </fill>
          <border>
            <left style="thin">
              <color rgb="FFDFDFDF"/>
            </left>
            <right style="thin">
              <color rgb="FFDFDFDF"/>
            </right>
            <top style="thin">
              <color rgb="FFDFDFDF"/>
            </top>
            <bottom style="thin">
              <color rgb="FFDFDFDF"/>
            </bottom>
            <vertical/>
            <horizontal/>
          </border>
        </dxf>
        <dxf>
          <font>
            <color rgb="FF000000"/>
          </font>
          <fill>
            <patternFill patternType="solid">
              <fgColor rgb="FFC0C0C0"/>
              <bgColor rgb="FFC0C0C0"/>
            </patternFill>
          </fill>
          <border>
            <left style="thin">
              <color rgb="FFC0C0C0"/>
            </left>
            <right style="thin">
              <color rgb="FFC0C0C0"/>
            </right>
            <top style="thin">
              <color rgb="FFC0C0C0"/>
            </top>
            <bottom style="thin">
              <color rgb="FFC0C0C0"/>
            </bottom>
            <vertical/>
            <horizontal/>
          </border>
        </dxf>
      </x14:dxfs>
    </ext>
    <ext xmlns:x14="http://schemas.microsoft.com/office/spreadsheetml/2009/9/main" uri="{EB79DEF2-80B8-43e5-95BD-54CBDDF9020C}">
      <x14:slicerStyles defaultSlicerStyle="SlicerStyleLight1">
        <x14:slicerStyle name="SlicerStyleDark6 2">
          <x14:slicerStyleElements>
            <x14:slicerStyleElement type="unselectedItemWithData" dxfId="15"/>
            <x14:slicerStyleElement type="unselectedItemWithNoData" dxfId="14"/>
            <x14:slicerStyleElement type="selectedItemWithData" dxfId="13"/>
            <x14:slicerStyleElement type="selectedItemWithNoData" dxfId="12"/>
            <x14:slicerStyleElement type="hoveredUnselectedItemWithData" dxfId="11"/>
            <x14:slicerStyleElement type="hoveredSelectedItemWithData" dxfId="10"/>
            <x14:slicerStyleElement type="hoveredUnselectedItemWithNoData" dxfId="9"/>
            <x14:slicerStyleElement type="hoveredSelectedItemWithNoData" dxfId="8"/>
          </x14:slicerStyleElements>
        </x14:slicerStyle>
        <x14:slicerStyle name="SlicerStyleDark6 2 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60-EC42-11CE-9E0D-00AA006002F3}" ax:persistence="persistStreamInit" r:id="rId1"/>
</file>

<file path=xl/activeX/activeX3.xml><?xml version="1.0" encoding="utf-8"?>
<ax:ocx xmlns:ax="http://schemas.microsoft.com/office/2006/activeX" xmlns:r="http://schemas.openxmlformats.org/officeDocument/2006/relationships" ax:classid="{8BD21D60-EC42-11CE-9E0D-00AA006002F3}"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66675</xdr:colOff>
          <xdr:row>0</xdr:row>
          <xdr:rowOff>66675</xdr:rowOff>
        </xdr:from>
        <xdr:to>
          <xdr:col>1</xdr:col>
          <xdr:colOff>342900</xdr:colOff>
          <xdr:row>0</xdr:row>
          <xdr:rowOff>323850</xdr:rowOff>
        </xdr:to>
        <xdr:sp macro="" textlink="">
          <xdr:nvSpPr>
            <xdr:cNvPr id="7169" name="ToggleButton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447675</xdr:colOff>
          <xdr:row>0</xdr:row>
          <xdr:rowOff>76200</xdr:rowOff>
        </xdr:from>
        <xdr:to>
          <xdr:col>2</xdr:col>
          <xdr:colOff>657225</xdr:colOff>
          <xdr:row>0</xdr:row>
          <xdr:rowOff>333375</xdr:rowOff>
        </xdr:to>
        <xdr:sp macro="" textlink="">
          <xdr:nvSpPr>
            <xdr:cNvPr id="7170" name="ToggleButton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0</xdr:row>
          <xdr:rowOff>38100</xdr:rowOff>
        </xdr:from>
        <xdr:to>
          <xdr:col>5</xdr:col>
          <xdr:colOff>95250</xdr:colOff>
          <xdr:row>0</xdr:row>
          <xdr:rowOff>466725</xdr:rowOff>
        </xdr:to>
        <xdr:sp macro="" textlink="">
          <xdr:nvSpPr>
            <xdr:cNvPr id="7172" name="CommandButton1"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28575</xdr:colOff>
          <xdr:row>0</xdr:row>
          <xdr:rowOff>38100</xdr:rowOff>
        </xdr:from>
        <xdr:to>
          <xdr:col>3</xdr:col>
          <xdr:colOff>114300</xdr:colOff>
          <xdr:row>2</xdr:row>
          <xdr:rowOff>38100</xdr:rowOff>
        </xdr:to>
        <xdr:sp macro="" textlink="">
          <xdr:nvSpPr>
            <xdr:cNvPr id="17409" name="CommandButton1" hidden="1">
              <a:extLst>
                <a:ext uri="{63B3BB69-23CF-44E3-9099-C40C66FF867C}">
                  <a14:compatExt spid="_x0000_s17409"/>
                </a:ext>
                <a:ext uri="{FF2B5EF4-FFF2-40B4-BE49-F238E27FC236}">
                  <a16:creationId xmlns:a16="http://schemas.microsoft.com/office/drawing/2014/main" id="{00000000-0008-0000-05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352425</xdr:colOff>
          <xdr:row>0</xdr:row>
          <xdr:rowOff>57150</xdr:rowOff>
        </xdr:from>
        <xdr:to>
          <xdr:col>4</xdr:col>
          <xdr:colOff>152400</xdr:colOff>
          <xdr:row>1</xdr:row>
          <xdr:rowOff>152400</xdr:rowOff>
        </xdr:to>
        <xdr:sp macro="" textlink="">
          <xdr:nvSpPr>
            <xdr:cNvPr id="17410" name="CommandButton2" hidden="1">
              <a:extLst>
                <a:ext uri="{63B3BB69-23CF-44E3-9099-C40C66FF867C}">
                  <a14:compatExt spid="_x0000_s17410"/>
                </a:ext>
                <a:ext uri="{FF2B5EF4-FFF2-40B4-BE49-F238E27FC236}">
                  <a16:creationId xmlns:a16="http://schemas.microsoft.com/office/drawing/2014/main" id="{00000000-0008-0000-0500-000002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GROUPE\TRANSPORT\DIRECTION_TRANSPORT\RATIO\ROUVROY\2023-03\202303_RATIOS_ROU.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RATIO\COURCELLES\2023-03\202303_RATIOS_COURCELL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AAAA"/>
      <sheetName val="CA-Jour"/>
      <sheetName val="Tachy-Mois"/>
      <sheetName val="Act-Mois"/>
      <sheetName val="Distance-Mois"/>
      <sheetName val="Matricule CA DSTI"/>
      <sheetName val="CA-Mois"/>
      <sheetName val="KMS &amp; TPS SERVICE-Jour"/>
      <sheetName val="KMS &amp; TPS SERVICE-Mois"/>
      <sheetName val="TCD Act Jour"/>
      <sheetName val="TCD Act Mois"/>
      <sheetName val="TCD-J"/>
      <sheetName val="TCD-M"/>
      <sheetName val="TCD chauffeur"/>
      <sheetName val="Heures"/>
      <sheetName val="GRAPH"/>
      <sheetName val="Feuil1"/>
      <sheetName val="TCD Heures"/>
      <sheetName val="TCD Heures Zéro off"/>
      <sheetName val="TCD ZONES"/>
      <sheetName val="MATRICULES"/>
      <sheetName val="LISTE CONSOLIDÉE"/>
      <sheetName val="TCD CA Mois "/>
      <sheetName val="TCD AERO"/>
      <sheetName val="BILAN"/>
      <sheetName val="Graphique1"/>
      <sheetName val="Graphique2"/>
      <sheetName val="Graph Bilan"/>
      <sheetName val="BILAN 2"/>
      <sheetName val="Graphique2-1"/>
      <sheetName val="Graphique2-2"/>
      <sheetName val="Graph Bilan 2"/>
      <sheetName val="Mémento"/>
      <sheetName val="Archives listes"/>
      <sheetName val="NB CHAUFFEURS"/>
      <sheetName val="TCD1"/>
      <sheetName val="Tableau TCD1"/>
      <sheetName val="Tableau TCD1 sam"/>
      <sheetName val="RATIO"/>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ow r="1">
          <cell r="N1">
            <v>2023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AAAA"/>
      <sheetName val="Tachy-Mois"/>
      <sheetName val="Act-Mois"/>
      <sheetName val="CA-Mois"/>
      <sheetName val="KMS &amp; TPS SERVICE-Jour"/>
      <sheetName val="KMS &amp; TPS SERVICE-Mois"/>
      <sheetName val="TCD Act Jour"/>
      <sheetName val="TCD Act Mois"/>
      <sheetName val="TCD-J"/>
      <sheetName val="TCD-M"/>
      <sheetName val="Heures"/>
      <sheetName val="GRAPH"/>
      <sheetName val="TCD Heures"/>
      <sheetName val="TCD ZONES"/>
      <sheetName val="LISTE CONSOLIDÉE"/>
      <sheetName val="MATRICULES"/>
      <sheetName val="TCD chauffeur"/>
      <sheetName val="Compar liste"/>
      <sheetName val="TCD CA Mois "/>
      <sheetName val="TCD AERO"/>
      <sheetName val="BILAN"/>
      <sheetName val="Graphique1"/>
      <sheetName val="Graphique2"/>
      <sheetName val="Graph Bilan"/>
      <sheetName val="BILAN 2"/>
      <sheetName val="Graphique2-1"/>
      <sheetName val="Graphique2-2"/>
      <sheetName val="Graph Bilan 2"/>
      <sheetName val="Mémento"/>
      <sheetName val="NB CHAUFFEURS"/>
      <sheetName val="TCD1"/>
      <sheetName val="Tableau TCD1"/>
      <sheetName val="Tableau TCD1 sam"/>
      <sheetName val="RATIO"/>
      <sheetName val="LI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ow r="1">
          <cell r="N1">
            <v>2023</v>
          </cell>
        </row>
      </sheetData>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B96F3493-2E6A-4B21-812E-87224F1FA42F}" autoFormatId="16" applyNumberFormats="0" applyBorderFormats="0" applyFontFormats="0" applyPatternFormats="0" applyAlignmentFormats="0" applyWidthHeightFormats="0">
  <queryTableRefresh nextId="55">
    <queryTableFields count="36">
      <queryTableField id="1" name="Date" tableColumnId="1"/>
      <queryTableField id="2" name="Conducteurs " tableColumnId="2"/>
      <queryTableField id="3" name="Société conducteur" tableColumnId="3"/>
      <queryTableField id="4" name="Matricule" tableColumnId="4"/>
      <queryTableField id="5" name="Exploitant" tableColumnId="5"/>
      <queryTableField id="6" name="Moteur1" tableColumnId="6"/>
      <queryTableField id="23" name="Précision contrat" tableColumnId="23"/>
      <queryTableField id="7" name="Remorque1" tableColumnId="7"/>
      <queryTableField id="8" name="Client réel1" tableColumnId="8"/>
      <queryTableField id="9" name="Site/Ville1" tableColumnId="9"/>
      <queryTableField id="10" name="Multi client ?" tableColumnId="10"/>
      <queryTableField id="24" name="kms1" tableColumnId="24"/>
      <queryTableField id="25" name="Heures1" tableColumnId="25"/>
      <queryTableField id="26" name="Moteur2" tableColumnId="26"/>
      <queryTableField id="27" name="Remorque2" tableColumnId="27"/>
      <queryTableField id="20" name="Client réel2" tableColumnId="20"/>
      <queryTableField id="21" name="Site/Ville2" tableColumnId="21"/>
      <queryTableField id="28" name="Kms2" tableColumnId="28"/>
      <queryTableField id="29" name="Heures2" tableColumnId="29"/>
      <queryTableField id="30" name="Moteur3" tableColumnId="30"/>
      <queryTableField id="31" name="Remorque3" tableColumnId="31"/>
      <queryTableField id="32" name="Client réel3" tableColumnId="32"/>
      <queryTableField id="33" name="Site/Ville3" tableColumnId="33"/>
      <queryTableField id="34" name="Kms3" tableColumnId="34"/>
      <queryTableField id="35" name="Heures3" tableColumnId="35"/>
      <queryTableField id="11" name="Conduite" tableColumnId="11"/>
      <queryTableField id="12" name="Travail" tableColumnId="12"/>
      <queryTableField id="13" name="Dispo" tableColumnId="13"/>
      <queryTableField id="14" name="Ratio" tableColumnId="14"/>
      <queryTableField id="22" name="Statut chauffeur" tableColumnId="22"/>
      <queryTableField id="19" name="Ordre mise en route" tableColumnId="19"/>
      <queryTableField id="36" name="Horaire client" tableColumnId="36"/>
      <queryTableField id="15" name="Heure départ" tableColumnId="15"/>
      <queryTableField id="16" name="Heure arrivée" tableColumnId="16"/>
      <queryTableField id="17" name="Kms jour" tableColumnId="17"/>
      <queryTableField id="18" name="Total heures" tableColumnId="18"/>
    </queryTableFields>
  </queryTableRefresh>
</queryTable>
</file>

<file path=xl/tables/_rels/table17.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_datas" displayName="t_datas" ref="A6:AKQ11" totalsRowShown="0" headerRowDxfId="1230" dataDxfId="1229">
  <autoFilter ref="A6:AKQ11" xr:uid="{00000000-0009-0000-0100-000001000000}"/>
  <sortState xmlns:xlrd2="http://schemas.microsoft.com/office/spreadsheetml/2017/richdata2" ref="A69:AIF69">
    <sortCondition ref="A6:A255"/>
  </sortState>
  <tableColumns count="979">
    <tableColumn id="2" xr3:uid="{00000000-0010-0000-0000-000002000000}" name="Conducteurs" dataDxfId="1228"/>
    <tableColumn id="23" xr3:uid="{00000000-0010-0000-0000-000017000000}" name="Société conducteur" dataDxfId="1227"/>
    <tableColumn id="181" xr3:uid="{00000000-0010-0000-0000-0000B5000000}" name="Colonne6" dataDxfId="1226">
      <calculatedColumnFormula>IF(AND(t_datas[[#This Row],[Société tracteur]]&lt;&gt;"",t_datas[[#This Row],[Société conducteur]]&lt;&gt;t_datas[[#This Row],[Société tracteur]],t_datas[[#This Row],[Colonne63]]&lt;&gt;"Yes"),-1,1)</calculatedColumnFormula>
    </tableColumn>
    <tableColumn id="184" xr3:uid="{00000000-0010-0000-0000-0000B8000000}" name="Colonne63" dataDxfId="1225"/>
    <tableColumn id="1" xr3:uid="{00000000-0010-0000-0000-000001000000}" name="Matricule" dataDxfId="1224">
      <calculatedColumnFormula>IFERROR(VLOOKUP(t_datas[[#This Row],[Conducteurs]],#REF!,2,0),"")</calculatedColumnFormula>
    </tableColumn>
    <tableColumn id="24" xr3:uid="{00000000-0010-0000-0000-000018000000}" name="Base contrat" dataDxfId="1223"/>
    <tableColumn id="17" xr3:uid="{00000000-0010-0000-0000-000011000000}" name="Colonne12" dataDxfId="1222">
      <calculatedColumnFormula>IFERROR(VLOOKUP(t_datas[[#This Row],[Matricule]],KMS_service_Mois[],15,0),"")</calculatedColumnFormula>
    </tableColumn>
    <tableColumn id="26" xr3:uid="{00000000-0010-0000-0000-00001A000000}" name="Heures &gt; base contrat" dataDxfId="1221">
      <calculatedColumnFormula>IFERROR(IF(t_datas[[#This Row],[Base contrat]]-t_datas[[#This Row],[Colonne12]]&lt;0,t_datas[[#This Row],[Colonne12]]-t_datas[[#This Row],[Base contrat]],0),"")</calculatedColumnFormula>
    </tableColumn>
    <tableColumn id="25" xr3:uid="{00000000-0010-0000-0000-000019000000}" name="% heures &gt; base contrat" dataDxfId="1220" dataCellStyle="Pourcentage">
      <calculatedColumnFormula>IFERROR(IF(t_datas[[#This Row],[Base contrat]]="","",IF((t_datas[[#This Row],[Colonne12]]-t_datas[[#This Row],[Base contrat]])/t_datas[[#This Row],[Base contrat]]&lt;0,"/",(t_datas[[#This Row],[Colonne12]]-t_datas[[#This Row],[Base contrat]])/t_datas[[#This Row],[Base contrat]])),"")</calculatedColumnFormula>
    </tableColumn>
    <tableColumn id="11" xr3:uid="{00000000-0010-0000-0000-00000B000000}" name="Exploitant" dataDxfId="1219"/>
    <tableColumn id="3" xr3:uid="{00000000-0010-0000-0000-000003000000}" name="Client affecté" dataDxfId="1218"/>
    <tableColumn id="187" xr3:uid="{00000000-0010-0000-0000-0000BB000000}" name="Site/ville" dataDxfId="1217"/>
    <tableColumn id="5" xr3:uid="{00000000-0010-0000-0000-000005000000}" name="Immatriculation tracteur" dataDxfId="1216"/>
    <tableColumn id="6" xr3:uid="{00000000-0010-0000-0000-000006000000}" name="Société tracteur" dataDxfId="1215"/>
    <tableColumn id="7" xr3:uid="{00000000-0010-0000-0000-000007000000}" name="Affectation  Tournée" dataDxfId="1214"/>
    <tableColumn id="8" xr3:uid="{00000000-0010-0000-0000-000008000000}" name="Contrat client" dataDxfId="1213"/>
    <tableColumn id="9" xr3:uid="{00000000-0010-0000-0000-000009000000}" name="Immatriculation SEMI" dataDxfId="1212"/>
    <tableColumn id="10" xr3:uid="{00000000-0010-0000-0000-00000A000000}" name="Société semi" dataDxfId="1211"/>
    <tableColumn id="14" xr3:uid="{00000000-0010-0000-0000-00000E000000}" name="Moteur" dataDxfId="1210">
      <calculatedColumnFormula>IF(t_datas[[#This Row],[Immatriculation tracteur]]="","",t_datas[[#This Row],[Immatriculation tracteur]])</calculatedColumnFormula>
    </tableColumn>
    <tableColumn id="378" xr3:uid="{00000000-0010-0000-0000-00007A010000}" name="Colonne18" dataDxfId="1209"/>
    <tableColumn id="388" xr3:uid="{00000000-0010-0000-0000-000084010000}" name="Colonne2" dataDxfId="1208">
      <calculatedColumnFormula>IF(t_datas[[#This Row],[Immatriculation SEMI]]="","",t_datas[[#This Row],[Immatriculation SEMI]])</calculatedColumnFormula>
    </tableColumn>
    <tableColumn id="396" xr3:uid="{00000000-0010-0000-0000-00008C010000}" name="Colonne23" dataDxfId="1207">
      <calculatedColumnFormula>IF(t_datas[[#This Row],[Client affecté]]="","",t_datas[[#This Row],[Client affecté]])</calculatedColumnFormula>
    </tableColumn>
    <tableColumn id="395" xr3:uid="{00000000-0010-0000-0000-00008B010000}" name="Colonne22" dataDxfId="1206"/>
    <tableColumn id="190" xr3:uid="{00000000-0010-0000-0000-0000BE000000}" name="Colonne224" dataDxfId="1205">
      <calculatedColumnFormula>IF(COUNTBLANK(Y7:AL11)=14,-1,1)</calculatedColumnFormula>
    </tableColumn>
    <tableColumn id="221" xr3:uid="{00000000-0010-0000-0000-0000DD000000}" name="Colonne223" dataDxfId="1204"/>
    <tableColumn id="220" xr3:uid="{00000000-0010-0000-0000-0000DC000000}" name="Colonne222" dataDxfId="1203"/>
    <tableColumn id="387" xr3:uid="{00000000-0010-0000-0000-000083010000}" name="Colonne1" dataDxfId="1202"/>
    <tableColumn id="13" xr3:uid="{00000000-0010-0000-0000-00000D000000}" name="Remorque" dataDxfId="1201"/>
    <tableColumn id="398" xr3:uid="{00000000-0010-0000-0000-00008E010000}" name="Colonne8" dataDxfId="1200"/>
    <tableColumn id="397" xr3:uid="{00000000-0010-0000-0000-00008D010000}" name="Colonne7" dataDxfId="1199"/>
    <tableColumn id="18" xr3:uid="{00000000-0010-0000-0000-000012000000}" name="Colonne72" dataDxfId="1198"/>
    <tableColumn id="212" xr3:uid="{00000000-0010-0000-0000-0000D4000000}" name="Colonne73" dataDxfId="1197"/>
    <tableColumn id="390" xr3:uid="{00000000-0010-0000-0000-000086010000}" name="Colonne4" dataDxfId="1196"/>
    <tableColumn id="389" xr3:uid="{00000000-0010-0000-0000-000085010000}" name="Colonne3" dataDxfId="1195"/>
    <tableColumn id="391" xr3:uid="{00000000-0010-0000-0000-000087010000}" name="Colonne5" dataDxfId="1194"/>
    <tableColumn id="22" xr3:uid="{00000000-0010-0000-0000-000016000000}" name="Site/Ville2" dataDxfId="1193"/>
    <tableColumn id="19" xr3:uid="{00000000-0010-0000-0000-000013000000}" name="Colonne13" dataDxfId="1192"/>
    <tableColumn id="213" xr3:uid="{00000000-0010-0000-0000-0000D5000000}" name="Colonne132" dataDxfId="1191"/>
    <tableColumn id="402" xr3:uid="{00000000-0010-0000-0000-000092010000}" name="Colonne11" dataDxfId="1190">
      <calculatedColumnFormula>IFERROR(INDEX(t_social_jours[Conduite],MATCH(AM$4&amp;t_datas[[#This Row],[Matricule]],t_social_jours[Date &amp; Matricule perso],0)),"/")</calculatedColumnFormula>
    </tableColumn>
    <tableColumn id="401" xr3:uid="{00000000-0010-0000-0000-000091010000}" name="Colonne10" dataDxfId="1189">
      <calculatedColumnFormula>IFERROR(INDEX(t_social_jours[Travail],MATCH(AN$4&amp;t_datas[[#This Row],[Matricule]],t_social_jours[Date &amp; Matricule perso],0)),"/")</calculatedColumnFormula>
    </tableColumn>
    <tableColumn id="400" xr3:uid="{00000000-0010-0000-0000-000090010000}" name="Colonne9" dataDxfId="1188">
      <calculatedColumnFormula>IFERROR(INDEX(t_social_jours[Dispo],MATCH(AO$4&amp;t_datas[[#This Row],[Matricule]],t_social_jours[Date &amp; Matricule perso],0)),"/")</calculatedColumnFormula>
    </tableColumn>
    <tableColumn id="20" xr3:uid="{00000000-0010-0000-0000-000014000000}" name="Colonne62" dataDxfId="1187">
      <calculatedColumnFormula>IFERROR(AM7/AW7,"/")</calculatedColumnFormula>
    </tableColumn>
    <tableColumn id="4" xr3:uid="{00000000-0010-0000-0000-000004000000}" name="Statut chauffeur" dataDxfId="1186"/>
    <tableColumn id="315" xr3:uid="{00000000-0010-0000-0000-00003B010000}" name="Colonne15" dataDxfId="1185"/>
    <tableColumn id="346" xr3:uid="{00000000-0010-0000-0000-00005A010000}" name="Colonne16" dataDxfId="1184"/>
    <tableColumn id="12" xr3:uid="{00000000-0010-0000-0000-00000C000000}" name="Heure départ" dataDxfId="1183">
      <calculatedColumnFormula>IFERROR(INDEX(t_social_jours[Départ remake],MATCH(AT$4&amp;t_datas[[#This Row],[Matricule]],t_social_jours[Date &amp; Matricule perso],0)),"/")</calculatedColumnFormula>
    </tableColumn>
    <tableColumn id="15" xr3:uid="{00000000-0010-0000-0000-00000F000000}" name="Heure arrivée" dataDxfId="1182">
      <calculatedColumnFormula>IFERROR(INDEX(t_social_jours[Arrivée remake],MATCH(AU$4&amp;t_datas[[#This Row],[Matricule]],t_social_jours[Date &amp; Matricule perso],0)),"/")</calculatedColumnFormula>
    </tableColumn>
    <tableColumn id="21" xr3:uid="{00000000-0010-0000-0000-000015000000}" name="Colonne14" dataDxfId="1181">
      <calculatedColumnFormula>IFERROR(IF(INDEX(t_social_jours[Kilomètres],MATCH(AV$4&amp;t_datas[[#This Row],[Matricule]],t_social_jours[Date &amp; Matricule perso],0))="","",INDEX(t_social_jours[Kilomètres],MATCH(AV$4&amp;t_datas[[#This Row],[Matricule]],t_social_jours[Date &amp; Matricule perso],0))),"/")</calculatedColumnFormula>
    </tableColumn>
    <tableColumn id="16" xr3:uid="{00000000-0010-0000-0000-000010000000}" name="Total heures" dataDxfId="1180">
      <calculatedColumnFormula>IF(SUM(AM7:AO11)=0,"",SUM(AM7:AO11))</calculatedColumnFormula>
    </tableColumn>
    <tableColumn id="27" xr3:uid="{00000000-0010-0000-0000-00001B000000}" name="Moteur2" dataDxfId="1179">
      <calculatedColumnFormula>IF(t_datas[[#This Row],[Immatriculation tracteur]]="","",t_datas[[#This Row],[Immatriculation tracteur]])</calculatedColumnFormula>
    </tableColumn>
    <tableColumn id="379" xr3:uid="{00000000-0010-0000-0000-00007B010000}" name="Moteur3" dataDxfId="1178"/>
    <tableColumn id="28" xr3:uid="{00000000-0010-0000-0000-00001C000000}" name="Colonne24" dataDxfId="1177">
      <calculatedColumnFormula>IF(t_datas[[#This Row],[Immatriculation SEMI]]="","",t_datas[[#This Row],[Immatriculation SEMI]])</calculatedColumnFormula>
    </tableColumn>
    <tableColumn id="29" xr3:uid="{00000000-0010-0000-0000-00001D000000}" name="Colonne235" dataDxfId="1176">
      <calculatedColumnFormula>IF(t_datas[[#This Row],[Client affecté]]="","",t_datas[[#This Row],[Client affecté]])</calculatedColumnFormula>
    </tableColumn>
    <tableColumn id="30" xr3:uid="{00000000-0010-0000-0000-00001E000000}" name="Colonne226" dataDxfId="1175"/>
    <tableColumn id="193" xr3:uid="{00000000-0010-0000-0000-0000C1000000}" name="Colonne2262" dataDxfId="1174">
      <calculatedColumnFormula>IF(COUNTBLANK(BD7:BQ11)=14,-1,1)</calculatedColumnFormula>
    </tableColumn>
    <tableColumn id="218" xr3:uid="{00000000-0010-0000-0000-0000DA000000}" name="Colonne227" dataDxfId="1173"/>
    <tableColumn id="219" xr3:uid="{00000000-0010-0000-0000-0000DB000000}" name="Colonne228" dataDxfId="1172"/>
    <tableColumn id="410" xr3:uid="{00000000-0010-0000-0000-00009A010000}" name="Colonne17" dataDxfId="1171"/>
    <tableColumn id="409" xr3:uid="{00000000-0010-0000-0000-000099010000}" name="Remorque8" dataDxfId="1170"/>
    <tableColumn id="408" xr3:uid="{00000000-0010-0000-0000-000098010000}" name="Colonne89" dataDxfId="1169"/>
    <tableColumn id="407" xr3:uid="{00000000-0010-0000-0000-000097010000}" name="Colonne710" dataDxfId="1168"/>
    <tableColumn id="38" xr3:uid="{00000000-0010-0000-0000-000026000000}" name="Colonne711" dataDxfId="1167"/>
    <tableColumn id="215" xr3:uid="{00000000-0010-0000-0000-0000D7000000}" name="Colonne712" dataDxfId="1166"/>
    <tableColumn id="406" xr3:uid="{00000000-0010-0000-0000-000096010000}" name="Colonne411" dataDxfId="1165"/>
    <tableColumn id="405" xr3:uid="{00000000-0010-0000-0000-000095010000}" name="Colonne312" dataDxfId="1164"/>
    <tableColumn id="404" xr3:uid="{00000000-0010-0000-0000-000094010000}" name="Colonne513" dataDxfId="1163"/>
    <tableColumn id="403" xr3:uid="{00000000-0010-0000-0000-000093010000}" name="Site/Ville14" dataDxfId="1162"/>
    <tableColumn id="39" xr3:uid="{00000000-0010-0000-0000-000027000000}" name="Site/Ville15" dataDxfId="1161"/>
    <tableColumn id="216" xr3:uid="{00000000-0010-0000-0000-0000D8000000}" name="Site/Ville16" dataDxfId="1160"/>
    <tableColumn id="357" xr3:uid="{00000000-0010-0000-0000-000065010000}" name="Colonne1115" dataDxfId="1159">
      <calculatedColumnFormula>IFERROR(INDEX(t_social_jours[Conduite],MATCH(BR$4&amp;t_datas[[#This Row],[Matricule]],t_social_jours[Date &amp; Matricule perso],0)),"/")</calculatedColumnFormula>
    </tableColumn>
    <tableColumn id="31" xr3:uid="{00000000-0010-0000-0000-00001F000000}" name="Colonne1016" dataDxfId="1158">
      <calculatedColumnFormula>IFERROR(INDEX(t_social_jours[Travail],MATCH(BS$4&amp;t_datas[[#This Row],[Matricule]],t_social_jours[Date &amp; Matricule perso],0)),"/")</calculatedColumnFormula>
    </tableColumn>
    <tableColumn id="32" xr3:uid="{00000000-0010-0000-0000-000020000000}" name="Colonne917" dataDxfId="1157">
      <calculatedColumnFormula>IFERROR(INDEX(t_social_jours[Dispo],MATCH(BT$4&amp;t_datas[[#This Row],[Matricule]],t_social_jours[Date &amp; Matricule perso],0)),"/")</calculatedColumnFormula>
    </tableColumn>
    <tableColumn id="40" xr3:uid="{00000000-0010-0000-0000-000028000000}" name="Colonne619" dataDxfId="1156">
      <calculatedColumnFormula>IFERROR(BR7/CB7,"/")</calculatedColumnFormula>
    </tableColumn>
    <tableColumn id="34" xr3:uid="{00000000-0010-0000-0000-000022000000}" name="Statut chauffeur19" dataDxfId="1155"/>
    <tableColumn id="316" xr3:uid="{00000000-0010-0000-0000-00003C010000}" name="Statut chauffeur20" dataDxfId="1154"/>
    <tableColumn id="347" xr3:uid="{00000000-0010-0000-0000-00005B010000}" name="Statut chauffeur21" dataDxfId="1153"/>
    <tableColumn id="35" xr3:uid="{00000000-0010-0000-0000-000023000000}" name="Heure départ20" dataDxfId="1152">
      <calculatedColumnFormula>IFERROR(INDEX(t_social_jours[Départ remake],MATCH(BY$4&amp;t_datas[[#This Row],[Matricule]],t_social_jours[Date &amp; Matricule perso],0)),"/")</calculatedColumnFormula>
    </tableColumn>
    <tableColumn id="36" xr3:uid="{00000000-0010-0000-0000-000024000000}" name="Heure arrivée21" dataDxfId="1151">
      <calculatedColumnFormula>IFERROR(INDEX(t_social_jours[Arrivée remake],MATCH(BZ$4&amp;t_datas[[#This Row],[Matricule]],t_social_jours[Date &amp; Matricule perso],0)),"/")</calculatedColumnFormula>
    </tableColumn>
    <tableColumn id="41" xr3:uid="{00000000-0010-0000-0000-000029000000}" name="Heure arrivée22" dataDxfId="1150">
      <calculatedColumnFormula>IFERROR(IF(INDEX(t_social_jours[Kilomètres],MATCH(CA$4&amp;t_datas[[#This Row],[Matricule]],t_social_jours[Date &amp; Matricule perso],0))="","",INDEX(t_social_jours[Kilomètres],MATCH(CA$4&amp;t_datas[[#This Row],[Matricule]],t_social_jours[Date &amp; Matricule perso],0))),"/")</calculatedColumnFormula>
    </tableColumn>
    <tableColumn id="37" xr3:uid="{00000000-0010-0000-0000-000025000000}" name="Total heures22" dataDxfId="1149">
      <calculatedColumnFormula>IF(SUM(BR7:BT11)=0,"",SUM(BR7:BT11))</calculatedColumnFormula>
    </tableColumn>
    <tableColumn id="411" xr3:uid="{00000000-0010-0000-0000-00009B010000}" name="Moteur22" dataDxfId="1148">
      <calculatedColumnFormula>IF(t_datas[[#This Row],[Immatriculation tracteur]]="","",t_datas[[#This Row],[Immatriculation tracteur]])</calculatedColumnFormula>
    </tableColumn>
    <tableColumn id="380" xr3:uid="{00000000-0010-0000-0000-00007C010000}" name="Moteur23" dataDxfId="1147"/>
    <tableColumn id="412" xr3:uid="{00000000-0010-0000-0000-00009C010000}" name="Colonne243" dataDxfId="1146">
      <calculatedColumnFormula>IF(t_datas[[#This Row],[Immatriculation SEMI]]="","",t_datas[[#This Row],[Immatriculation SEMI]])</calculatedColumnFormula>
    </tableColumn>
    <tableColumn id="413" xr3:uid="{00000000-0010-0000-0000-00009D010000}" name="Colonne2354" dataDxfId="1145">
      <calculatedColumnFormula>IF(t_datas[[#This Row],[Client affecté]]="","",t_datas[[#This Row],[Client affecté]])</calculatedColumnFormula>
    </tableColumn>
    <tableColumn id="414" xr3:uid="{00000000-0010-0000-0000-00009E010000}" name="Colonne2265" dataDxfId="1144">
      <calculatedColumnFormula>IF(t_datas[[#This Row],[Site/ville]]="","",t_datas[[#This Row],[Site/ville]])</calculatedColumnFormula>
    </tableColumn>
    <tableColumn id="196" xr3:uid="{00000000-0010-0000-0000-0000C4000000}" name="Colonne22653" dataDxfId="1143">
      <calculatedColumnFormula>IF(COUNTBLANK(CI7:CV11)=14,-1,1)</calculatedColumnFormula>
    </tableColumn>
    <tableColumn id="223" xr3:uid="{00000000-0010-0000-0000-0000DF000000}" name="Colonne22652" dataDxfId="1142"/>
    <tableColumn id="222" xr3:uid="{00000000-0010-0000-0000-0000DE000000}" name="Colonne2266" dataDxfId="1141"/>
    <tableColumn id="415" xr3:uid="{00000000-0010-0000-0000-00009F010000}" name="Colonne176" dataDxfId="1140"/>
    <tableColumn id="416" xr3:uid="{00000000-0010-0000-0000-0000A0010000}" name="Remorque87" dataDxfId="1139"/>
    <tableColumn id="417" xr3:uid="{00000000-0010-0000-0000-0000A1010000}" name="Colonne898" dataDxfId="1138"/>
    <tableColumn id="418" xr3:uid="{00000000-0010-0000-0000-0000A2010000}" name="Colonne7109" dataDxfId="1137"/>
    <tableColumn id="42" xr3:uid="{00000000-0010-0000-0000-00002A000000}" name="Colonne7110" dataDxfId="1136"/>
    <tableColumn id="224" xr3:uid="{00000000-0010-0000-0000-0000E0000000}" name="Colonne7111" dataDxfId="1135"/>
    <tableColumn id="419" xr3:uid="{00000000-0010-0000-0000-0000A3010000}" name="Colonne41110" dataDxfId="1134"/>
    <tableColumn id="420" xr3:uid="{00000000-0010-0000-0000-0000A4010000}" name="Colonne31211" dataDxfId="1133"/>
    <tableColumn id="421" xr3:uid="{00000000-0010-0000-0000-0000A5010000}" name="Colonne51312" dataDxfId="1132"/>
    <tableColumn id="422" xr3:uid="{00000000-0010-0000-0000-0000A6010000}" name="Site/Ville1413" dataDxfId="1131"/>
    <tableColumn id="43" xr3:uid="{00000000-0010-0000-0000-00002B000000}" name="Site/Ville1414" dataDxfId="1130"/>
    <tableColumn id="225" xr3:uid="{00000000-0010-0000-0000-0000E1000000}" name="Site/Ville1415" dataDxfId="1129"/>
    <tableColumn id="423" xr3:uid="{00000000-0010-0000-0000-0000A7010000}" name="Colonne111514" dataDxfId="1128">
      <calculatedColumnFormula>IFERROR(INDEX(t_social_jours[Conduite],MATCH(CW$4&amp;t_datas[[#This Row],[Matricule]],t_social_jours[Date &amp; Matricule perso],0)),"/")</calculatedColumnFormula>
    </tableColumn>
    <tableColumn id="424" xr3:uid="{00000000-0010-0000-0000-0000A8010000}" name="Colonne101615" dataDxfId="1127">
      <calculatedColumnFormula>IFERROR(INDEX(t_social_jours[Travail],MATCH(CX$4&amp;t_datas[[#This Row],[Matricule]],t_social_jours[Date &amp; Matricule perso],0)),"/")</calculatedColumnFormula>
    </tableColumn>
    <tableColumn id="425" xr3:uid="{00000000-0010-0000-0000-0000A9010000}" name="Colonne91716" dataDxfId="1126">
      <calculatedColumnFormula>IFERROR(INDEX(t_social_jours[Dispo],MATCH(CY$4&amp;t_datas[[#This Row],[Matricule]],t_social_jours[Date &amp; Matricule perso],0)),"/")</calculatedColumnFormula>
    </tableColumn>
    <tableColumn id="44" xr3:uid="{00000000-0010-0000-0000-00002C000000}" name="Colonne61818" dataDxfId="1125">
      <calculatedColumnFormula>IFERROR(CW7/DG7,"/")</calculatedColumnFormula>
    </tableColumn>
    <tableColumn id="427" xr3:uid="{00000000-0010-0000-0000-0000AB010000}" name="Statut chauffeur1918" dataDxfId="1124"/>
    <tableColumn id="317" xr3:uid="{00000000-0010-0000-0000-00003D010000}" name="Statut chauffeur1919" dataDxfId="1123"/>
    <tableColumn id="348" xr3:uid="{00000000-0010-0000-0000-00005C010000}" name="Statut chauffeur1920" dataDxfId="1122"/>
    <tableColumn id="428" xr3:uid="{00000000-0010-0000-0000-0000AC010000}" name="Heure départ2019" dataDxfId="1121">
      <calculatedColumnFormula>IFERROR(INDEX(t_social_jours[Départ remake],MATCH(DD$4&amp;t_datas[[#This Row],[Matricule]],t_social_jours[Date &amp; Matricule perso],0)),"/")</calculatedColumnFormula>
    </tableColumn>
    <tableColumn id="429" xr3:uid="{00000000-0010-0000-0000-0000AD010000}" name="Heure arrivée2120" dataDxfId="1120">
      <calculatedColumnFormula>IFERROR(INDEX(t_social_jours[Arrivée remake],MATCH(DE$4&amp;t_datas[[#This Row],[Matricule]],t_social_jours[Date &amp; Matricule perso],0)),"/")</calculatedColumnFormula>
    </tableColumn>
    <tableColumn id="45" xr3:uid="{00000000-0010-0000-0000-00002D000000}" name="Heure arrivée2121" dataDxfId="1119">
      <calculatedColumnFormula>IFERROR(IF(INDEX(t_social_jours[Kilomètres],MATCH(DF$4&amp;t_datas[[#This Row],[Matricule]],t_social_jours[Date &amp; Matricule perso],0))="","",INDEX(t_social_jours[Kilomètres],MATCH(DF$4&amp;t_datas[[#This Row],[Matricule]],t_social_jours[Date &amp; Matricule perso],0))),"/")</calculatedColumnFormula>
    </tableColumn>
    <tableColumn id="430" xr3:uid="{00000000-0010-0000-0000-0000AE010000}" name="Total heures2221" dataDxfId="1118">
      <calculatedColumnFormula>IF(SUM(CW7:CY11)=0,"",SUM(CW7:CY11))</calculatedColumnFormula>
    </tableColumn>
    <tableColumn id="431" xr3:uid="{00000000-0010-0000-0000-0000AF010000}" name="Moteur222" dataDxfId="1117">
      <calculatedColumnFormula>IF(t_datas[[#This Row],[Immatriculation tracteur]]="","",t_datas[[#This Row],[Immatriculation tracteur]])</calculatedColumnFormula>
    </tableColumn>
    <tableColumn id="381" xr3:uid="{00000000-0010-0000-0000-00007D010000}" name="Moteur223" dataDxfId="1116"/>
    <tableColumn id="432" xr3:uid="{00000000-0010-0000-0000-0000B0010000}" name="Colonne2423" dataDxfId="1115">
      <calculatedColumnFormula>IF(t_datas[[#This Row],[Immatriculation SEMI]]="","",t_datas[[#This Row],[Immatriculation SEMI]])</calculatedColumnFormula>
    </tableColumn>
    <tableColumn id="433" xr3:uid="{00000000-0010-0000-0000-0000B1010000}" name="Colonne23524" dataDxfId="1114">
      <calculatedColumnFormula>IF(t_datas[[#This Row],[Client affecté]]="","",t_datas[[#This Row],[Client affecté]])</calculatedColumnFormula>
    </tableColumn>
    <tableColumn id="434" xr3:uid="{00000000-0010-0000-0000-0000B2010000}" name="Colonne22625" dataDxfId="1113"/>
    <tableColumn id="199" xr3:uid="{00000000-0010-0000-0000-0000C7000000}" name="Colonne226253" dataDxfId="1112">
      <calculatedColumnFormula>IF(COUNTBLANK(DN7:EA11)=14,-1,1)</calculatedColumnFormula>
    </tableColumn>
    <tableColumn id="227" xr3:uid="{00000000-0010-0000-0000-0000E3000000}" name="Colonne226252" dataDxfId="1111"/>
    <tableColumn id="226" xr3:uid="{00000000-0010-0000-0000-0000E2000000}" name="Colonne22626" dataDxfId="1110"/>
    <tableColumn id="435" xr3:uid="{00000000-0010-0000-0000-0000B3010000}" name="Colonne1726" dataDxfId="1109"/>
    <tableColumn id="436" xr3:uid="{00000000-0010-0000-0000-0000B4010000}" name="Remorque827" dataDxfId="1108"/>
    <tableColumn id="437" xr3:uid="{00000000-0010-0000-0000-0000B5010000}" name="Colonne8928" dataDxfId="1107"/>
    <tableColumn id="438" xr3:uid="{00000000-0010-0000-0000-0000B6010000}" name="Colonne71029" dataDxfId="1106"/>
    <tableColumn id="46" xr3:uid="{00000000-0010-0000-0000-00002E000000}" name="Colonne71030" dataDxfId="1105"/>
    <tableColumn id="228" xr3:uid="{00000000-0010-0000-0000-0000E4000000}" name="Colonne71031" dataDxfId="1104"/>
    <tableColumn id="439" xr3:uid="{00000000-0010-0000-0000-0000B7010000}" name="Colonne41130" dataDxfId="1103"/>
    <tableColumn id="440" xr3:uid="{00000000-0010-0000-0000-0000B8010000}" name="Colonne31231" dataDxfId="1102"/>
    <tableColumn id="441" xr3:uid="{00000000-0010-0000-0000-0000B9010000}" name="Colonne51332" dataDxfId="1101"/>
    <tableColumn id="442" xr3:uid="{00000000-0010-0000-0000-0000BA010000}" name="Site/Ville1433" dataDxfId="1100"/>
    <tableColumn id="47" xr3:uid="{00000000-0010-0000-0000-00002F000000}" name="Site/Ville1434" dataDxfId="1099"/>
    <tableColumn id="233" xr3:uid="{00000000-0010-0000-0000-0000E9000000}" name="Site/Ville1435" dataDxfId="1098"/>
    <tableColumn id="443" xr3:uid="{00000000-0010-0000-0000-0000BB010000}" name="Colonne111534" dataDxfId="1097">
      <calculatedColumnFormula>IFERROR(INDEX(t_social_jours[Conduite],MATCH(EB$4&amp;t_datas[[#This Row],[Matricule]],t_social_jours[Date &amp; Matricule perso],0)),"/")</calculatedColumnFormula>
    </tableColumn>
    <tableColumn id="444" xr3:uid="{00000000-0010-0000-0000-0000BC010000}" name="Colonne101635" dataDxfId="1096">
      <calculatedColumnFormula>IFERROR(INDEX(t_social_jours[Travail],MATCH(EC$4&amp;t_datas[[#This Row],[Matricule]],t_social_jours[Date &amp; Matricule perso],0)),"/")</calculatedColumnFormula>
    </tableColumn>
    <tableColumn id="445" xr3:uid="{00000000-0010-0000-0000-0000BD010000}" name="Colonne91736" dataDxfId="1095">
      <calculatedColumnFormula>IFERROR(INDEX(t_social_jours[Dispo],MATCH(ED$4&amp;t_datas[[#This Row],[Matricule]],t_social_jours[Date &amp; Matricule perso],0)),"/")</calculatedColumnFormula>
    </tableColumn>
    <tableColumn id="49" xr3:uid="{00000000-0010-0000-0000-000031000000}" name="Colonne61838" dataDxfId="1094">
      <calculatedColumnFormula>IFERROR(EB7/EL7,"/")</calculatedColumnFormula>
    </tableColumn>
    <tableColumn id="447" xr3:uid="{00000000-0010-0000-0000-0000BF010000}" name="Statut chauffeur1938" dataDxfId="1093"/>
    <tableColumn id="318" xr3:uid="{00000000-0010-0000-0000-00003E010000}" name="Statut chauffeur1939" dataDxfId="1092"/>
    <tableColumn id="349" xr3:uid="{00000000-0010-0000-0000-00005D010000}" name="Statut chauffeur1940" dataDxfId="1091"/>
    <tableColumn id="448" xr3:uid="{00000000-0010-0000-0000-0000C0010000}" name="Heure départ2039" dataDxfId="1090">
      <calculatedColumnFormula>IFERROR(INDEX(t_social_jours[Départ remake],MATCH(EI$4&amp;t_datas[[#This Row],[Matricule]],t_social_jours[Date &amp; Matricule perso],0)),"/")</calculatedColumnFormula>
    </tableColumn>
    <tableColumn id="449" xr3:uid="{00000000-0010-0000-0000-0000C1010000}" name="Heure arrivée2140" dataDxfId="1089">
      <calculatedColumnFormula>IFERROR(INDEX(t_social_jours[Arrivée remake],MATCH(EJ$4&amp;t_datas[[#This Row],[Matricule]],t_social_jours[Date &amp; Matricule perso],0)),"/")</calculatedColumnFormula>
    </tableColumn>
    <tableColumn id="48" xr3:uid="{00000000-0010-0000-0000-000030000000}" name="Heure arrivée2141" dataDxfId="1088">
      <calculatedColumnFormula>IFERROR(IF(INDEX(t_social_jours[Kilomètres],MATCH(EK$4&amp;t_datas[[#This Row],[Matricule]],t_social_jours[Date &amp; Matricule perso],0))="","",INDEX(t_social_jours[Kilomètres],MATCH(EK$4&amp;t_datas[[#This Row],[Matricule]],t_social_jours[Date &amp; Matricule perso],0))),"/")</calculatedColumnFormula>
    </tableColumn>
    <tableColumn id="450" xr3:uid="{00000000-0010-0000-0000-0000C2010000}" name="Total heures2241" dataDxfId="1087">
      <calculatedColumnFormula>IF(SUM(EB7:ED11)=0,"",SUM(EB7:ED11))</calculatedColumnFormula>
    </tableColumn>
    <tableColumn id="451" xr3:uid="{00000000-0010-0000-0000-0000C3010000}" name="Moteur242" dataDxfId="1086">
      <calculatedColumnFormula>IF(t_datas[[#This Row],[Immatriculation tracteur]]="","",t_datas[[#This Row],[Immatriculation tracteur]])</calculatedColumnFormula>
    </tableColumn>
    <tableColumn id="382" xr3:uid="{00000000-0010-0000-0000-00007E010000}" name="Moteur243" dataDxfId="1085"/>
    <tableColumn id="452" xr3:uid="{00000000-0010-0000-0000-0000C4010000}" name="Colonne2443" dataDxfId="1084">
      <calculatedColumnFormula>IF(t_datas[[#This Row],[Immatriculation SEMI]]="","",t_datas[[#This Row],[Immatriculation SEMI]])</calculatedColumnFormula>
    </tableColumn>
    <tableColumn id="453" xr3:uid="{00000000-0010-0000-0000-0000C5010000}" name="Colonne23544" dataDxfId="1083">
      <calculatedColumnFormula>IF(t_datas[[#This Row],[Client affecté]]="","",t_datas[[#This Row],[Client affecté]])</calculatedColumnFormula>
    </tableColumn>
    <tableColumn id="454" xr3:uid="{00000000-0010-0000-0000-0000C6010000}" name="Colonne22645" dataDxfId="1082"/>
    <tableColumn id="202" xr3:uid="{00000000-0010-0000-0000-0000CA000000}" name="Colonne226453" dataDxfId="1081">
      <calculatedColumnFormula>IF(COUNTBLANK(ES7:FF11)=14,-1,1)</calculatedColumnFormula>
    </tableColumn>
    <tableColumn id="230" xr3:uid="{00000000-0010-0000-0000-0000E6000000}" name="Colonne226452" dataDxfId="1080"/>
    <tableColumn id="229" xr3:uid="{00000000-0010-0000-0000-0000E5000000}" name="Colonne22646" dataDxfId="1079"/>
    <tableColumn id="455" xr3:uid="{00000000-0010-0000-0000-0000C7010000}" name="Colonne1746" dataDxfId="1078"/>
    <tableColumn id="456" xr3:uid="{00000000-0010-0000-0000-0000C8010000}" name="Remorque847" dataDxfId="1077"/>
    <tableColumn id="457" xr3:uid="{00000000-0010-0000-0000-0000C9010000}" name="Colonne8948" dataDxfId="1076"/>
    <tableColumn id="458" xr3:uid="{00000000-0010-0000-0000-0000CA010000}" name="Colonne71049" dataDxfId="1075"/>
    <tableColumn id="50" xr3:uid="{00000000-0010-0000-0000-000032000000}" name="Colonne71050" dataDxfId="1074"/>
    <tableColumn id="231" xr3:uid="{00000000-0010-0000-0000-0000E7000000}" name="Colonne71051" dataDxfId="1073"/>
    <tableColumn id="459" xr3:uid="{00000000-0010-0000-0000-0000CB010000}" name="Colonne41150" dataDxfId="1072"/>
    <tableColumn id="460" xr3:uid="{00000000-0010-0000-0000-0000CC010000}" name="Colonne31251" dataDxfId="1071"/>
    <tableColumn id="461" xr3:uid="{00000000-0010-0000-0000-0000CD010000}" name="Colonne51352" dataDxfId="1070"/>
    <tableColumn id="462" xr3:uid="{00000000-0010-0000-0000-0000CE010000}" name="Site/Ville1453" dataDxfId="1069"/>
    <tableColumn id="51" xr3:uid="{00000000-0010-0000-0000-000033000000}" name="Site/Ville1454" dataDxfId="1068"/>
    <tableColumn id="232" xr3:uid="{00000000-0010-0000-0000-0000E8000000}" name="Site/Ville1455" dataDxfId="1067"/>
    <tableColumn id="463" xr3:uid="{00000000-0010-0000-0000-0000CF010000}" name="Colonne111554" dataDxfId="1066">
      <calculatedColumnFormula>IFERROR(INDEX(t_social_jours[Conduite],MATCH(FG$4&amp;t_datas[[#This Row],[Matricule]],t_social_jours[Date &amp; Matricule perso],0)),"/")</calculatedColumnFormula>
    </tableColumn>
    <tableColumn id="464" xr3:uid="{00000000-0010-0000-0000-0000D0010000}" name="Colonne101655" dataDxfId="1065">
      <calculatedColumnFormula>IFERROR(INDEX(t_social_jours[Travail],MATCH(FH$4&amp;t_datas[[#This Row],[Matricule]],t_social_jours[Date &amp; Matricule perso],0)),"/")</calculatedColumnFormula>
    </tableColumn>
    <tableColumn id="465" xr3:uid="{00000000-0010-0000-0000-0000D1010000}" name="Colonne91756" dataDxfId="1064">
      <calculatedColumnFormula>IFERROR(INDEX(t_social_jours[Dispo],MATCH(FI$4&amp;t_datas[[#This Row],[Matricule]],t_social_jours[Date &amp; Matricule perso],0)),"/")</calculatedColumnFormula>
    </tableColumn>
    <tableColumn id="52" xr3:uid="{00000000-0010-0000-0000-000034000000}" name="Colonne61858" dataDxfId="1063">
      <calculatedColumnFormula>IFERROR(FG7/FQ7,"/")</calculatedColumnFormula>
    </tableColumn>
    <tableColumn id="467" xr3:uid="{00000000-0010-0000-0000-0000D3010000}" name="Statut chauffeur1958" dataDxfId="1062"/>
    <tableColumn id="319" xr3:uid="{00000000-0010-0000-0000-00003F010000}" name="Statut chauffeur1959" dataDxfId="1061"/>
    <tableColumn id="350" xr3:uid="{00000000-0010-0000-0000-00005E010000}" name="Statut chauffeur1960" dataDxfId="1060"/>
    <tableColumn id="468" xr3:uid="{00000000-0010-0000-0000-0000D4010000}" name="Heure départ2059" dataDxfId="1059">
      <calculatedColumnFormula>IFERROR(INDEX(t_social_jours[Départ remake],MATCH(FN$4&amp;t_datas[[#This Row],[Matricule]],t_social_jours[Date &amp; Matricule perso],0)),"/")</calculatedColumnFormula>
    </tableColumn>
    <tableColumn id="469" xr3:uid="{00000000-0010-0000-0000-0000D5010000}" name="Heure arrivée2160" dataDxfId="1058">
      <calculatedColumnFormula>IFERROR(INDEX(t_social_jours[Arrivée remake],MATCH(FO$4&amp;t_datas[[#This Row],[Matricule]],t_social_jours[Date &amp; Matricule perso],0)),"/")</calculatedColumnFormula>
    </tableColumn>
    <tableColumn id="53" xr3:uid="{00000000-0010-0000-0000-000035000000}" name="Heure arrivée2161" dataDxfId="1057">
      <calculatedColumnFormula>IFERROR(IF(INDEX(t_social_jours[Kilomètres],MATCH(FP$4&amp;t_datas[[#This Row],[Matricule]],t_social_jours[Date &amp; Matricule perso],0))="","",INDEX(t_social_jours[Kilomètres],MATCH(FP$4&amp;t_datas[[#This Row],[Matricule]],t_social_jours[Date &amp; Matricule perso],0))),"/")</calculatedColumnFormula>
    </tableColumn>
    <tableColumn id="470" xr3:uid="{00000000-0010-0000-0000-0000D6010000}" name="Total heures2261" dataDxfId="1056">
      <calculatedColumnFormula>IF(SUM(FG7:FI11)=0,"",SUM(FG7:FI11))</calculatedColumnFormula>
    </tableColumn>
    <tableColumn id="471" xr3:uid="{00000000-0010-0000-0000-0000D7010000}" name="Moteur262" dataDxfId="1055">
      <calculatedColumnFormula>IF(t_datas[[#This Row],[Immatriculation tracteur]]="","",t_datas[[#This Row],[Immatriculation tracteur]])</calculatedColumnFormula>
    </tableColumn>
    <tableColumn id="383" xr3:uid="{00000000-0010-0000-0000-00007F010000}" name="Moteur263" dataDxfId="1054"/>
    <tableColumn id="472" xr3:uid="{00000000-0010-0000-0000-0000D8010000}" name="Colonne2463" dataDxfId="1053">
      <calculatedColumnFormula>IF(t_datas[[#This Row],[Immatriculation SEMI]]="","",t_datas[[#This Row],[Immatriculation SEMI]])</calculatedColumnFormula>
    </tableColumn>
    <tableColumn id="473" xr3:uid="{00000000-0010-0000-0000-0000D9010000}" name="Colonne23564" dataDxfId="1052">
      <calculatedColumnFormula>IF(t_datas[[#This Row],[Client affecté]]="","",t_datas[[#This Row],[Client affecté]])</calculatedColumnFormula>
    </tableColumn>
    <tableColumn id="474" xr3:uid="{00000000-0010-0000-0000-0000DA010000}" name="Colonne22665" dataDxfId="1051"/>
    <tableColumn id="205" xr3:uid="{00000000-0010-0000-0000-0000CD000000}" name="Colonne226653" dataDxfId="1050">
      <calculatedColumnFormula>IF(COUNTBLANK(FX7:GK11)=14,-1,1)</calculatedColumnFormula>
    </tableColumn>
    <tableColumn id="235" xr3:uid="{00000000-0010-0000-0000-0000EB000000}" name="Colonne226652" dataDxfId="1049"/>
    <tableColumn id="234" xr3:uid="{00000000-0010-0000-0000-0000EA000000}" name="Colonne22666" dataDxfId="1048"/>
    <tableColumn id="475" xr3:uid="{00000000-0010-0000-0000-0000DB010000}" name="Colonne1766" dataDxfId="1047"/>
    <tableColumn id="476" xr3:uid="{00000000-0010-0000-0000-0000DC010000}" name="Remorque867" dataDxfId="1046"/>
    <tableColumn id="477" xr3:uid="{00000000-0010-0000-0000-0000DD010000}" name="Colonne8968" dataDxfId="1045"/>
    <tableColumn id="478" xr3:uid="{00000000-0010-0000-0000-0000DE010000}" name="Colonne71069" dataDxfId="1044"/>
    <tableColumn id="54" xr3:uid="{00000000-0010-0000-0000-000036000000}" name="Colonne71070" dataDxfId="1043"/>
    <tableColumn id="236" xr3:uid="{00000000-0010-0000-0000-0000EC000000}" name="Colonne71071" dataDxfId="1042"/>
    <tableColumn id="479" xr3:uid="{00000000-0010-0000-0000-0000DF010000}" name="Colonne41170" dataDxfId="1041"/>
    <tableColumn id="480" xr3:uid="{00000000-0010-0000-0000-0000E0010000}" name="Colonne31271" dataDxfId="1040"/>
    <tableColumn id="481" xr3:uid="{00000000-0010-0000-0000-0000E1010000}" name="Colonne51372" dataDxfId="1039"/>
    <tableColumn id="482" xr3:uid="{00000000-0010-0000-0000-0000E2010000}" name="Site/Ville1473" dataDxfId="1038"/>
    <tableColumn id="55" xr3:uid="{00000000-0010-0000-0000-000037000000}" name="Site/Ville1474" dataDxfId="1037"/>
    <tableColumn id="237" xr3:uid="{00000000-0010-0000-0000-0000ED000000}" name="Site/Ville1475" dataDxfId="1036"/>
    <tableColumn id="483" xr3:uid="{00000000-0010-0000-0000-0000E3010000}" name="Colonne111574" dataDxfId="1035">
      <calculatedColumnFormula>IFERROR(INDEX(t_social_jours[Conduite],MATCH(GL$4&amp;t_datas[[#This Row],[Matricule]],t_social_jours[Date &amp; Matricule perso],0)),"/")</calculatedColumnFormula>
    </tableColumn>
    <tableColumn id="484" xr3:uid="{00000000-0010-0000-0000-0000E4010000}" name="Colonne101675" dataDxfId="1034">
      <calculatedColumnFormula>IFERROR(INDEX(t_social_jours[Travail],MATCH(GM$4&amp;t_datas[[#This Row],[Matricule]],t_social_jours[Date &amp; Matricule perso],0)),"/")</calculatedColumnFormula>
    </tableColumn>
    <tableColumn id="485" xr3:uid="{00000000-0010-0000-0000-0000E5010000}" name="Colonne91776" dataDxfId="1033">
      <calculatedColumnFormula>IFERROR(INDEX(t_social_jours[Dispo],MATCH(GN$4&amp;t_datas[[#This Row],[Matricule]],t_social_jours[Date &amp; Matricule perso],0)),"/")</calculatedColumnFormula>
    </tableColumn>
    <tableColumn id="56" xr3:uid="{00000000-0010-0000-0000-000038000000}" name="Colonne61878" dataDxfId="1032">
      <calculatedColumnFormula>IFERROR(GL7/GV7,"/")</calculatedColumnFormula>
    </tableColumn>
    <tableColumn id="487" xr3:uid="{00000000-0010-0000-0000-0000E7010000}" name="Statut chauffeur1978" dataDxfId="1031"/>
    <tableColumn id="320" xr3:uid="{00000000-0010-0000-0000-000040010000}" name="Statut chauffeur1979" dataDxfId="1030"/>
    <tableColumn id="351" xr3:uid="{00000000-0010-0000-0000-00005F010000}" name="Statut chauffeur1980" dataDxfId="1029"/>
    <tableColumn id="488" xr3:uid="{00000000-0010-0000-0000-0000E8010000}" name="Heure départ2079" dataDxfId="1028">
      <calculatedColumnFormula>IFERROR(INDEX(t_social_jours[Départ remake],MATCH(GS$4&amp;t_datas[[#This Row],[Matricule]],t_social_jours[Date &amp; Matricule perso],0)),"/")</calculatedColumnFormula>
    </tableColumn>
    <tableColumn id="489" xr3:uid="{00000000-0010-0000-0000-0000E9010000}" name="Heure arrivée2180" dataDxfId="1027">
      <calculatedColumnFormula>IFERROR(INDEX(t_social_jours[Arrivée remake],MATCH(GT$4&amp;t_datas[[#This Row],[Matricule]],t_social_jours[Date &amp; Matricule perso],0)),"/")</calculatedColumnFormula>
    </tableColumn>
    <tableColumn id="57" xr3:uid="{00000000-0010-0000-0000-000039000000}" name="Heure arrivée2181" dataDxfId="1026">
      <calculatedColumnFormula>IFERROR(IF(INDEX(t_social_jours[Kilomètres],MATCH(GU$4&amp;t_datas[[#This Row],[Matricule]],t_social_jours[Date &amp; Matricule perso],0))="","",INDEX(t_social_jours[Kilomètres],MATCH(GU$4&amp;t_datas[[#This Row],[Matricule]],t_social_jours[Date &amp; Matricule perso],0))),"/")</calculatedColumnFormula>
    </tableColumn>
    <tableColumn id="490" xr3:uid="{00000000-0010-0000-0000-0000EA010000}" name="Total heures2281" dataDxfId="1025">
      <calculatedColumnFormula>IF(SUM(GL7:GN11)=0,"",SUM(GL7:GN11))</calculatedColumnFormula>
    </tableColumn>
    <tableColumn id="491" xr3:uid="{00000000-0010-0000-0000-0000EB010000}" name="Moteur282" dataDxfId="1024">
      <calculatedColumnFormula>IF(t_datas[[#This Row],[Immatriculation tracteur]]="","",t_datas[[#This Row],[Immatriculation tracteur]])</calculatedColumnFormula>
    </tableColumn>
    <tableColumn id="384" xr3:uid="{00000000-0010-0000-0000-000080010000}" name="Moteur283" dataDxfId="1023"/>
    <tableColumn id="492" xr3:uid="{00000000-0010-0000-0000-0000EC010000}" name="Colonne2483" dataDxfId="1022">
      <calculatedColumnFormula>IF(t_datas[[#This Row],[Immatriculation SEMI]]="","",t_datas[[#This Row],[Immatriculation SEMI]])</calculatedColumnFormula>
    </tableColumn>
    <tableColumn id="493" xr3:uid="{00000000-0010-0000-0000-0000ED010000}" name="Colonne23584" dataDxfId="1021">
      <calculatedColumnFormula>IF(t_datas[[#This Row],[Client affecté]]="","",t_datas[[#This Row],[Client affecté]])</calculatedColumnFormula>
    </tableColumn>
    <tableColumn id="494" xr3:uid="{00000000-0010-0000-0000-0000EE010000}" name="Colonne22685" dataDxfId="1020">
      <calculatedColumnFormula>IF(t_datas[[#This Row],[Site/ville]]="","",t_datas[[#This Row],[Site/ville]])</calculatedColumnFormula>
    </tableColumn>
    <tableColumn id="208" xr3:uid="{00000000-0010-0000-0000-0000D0000000}" name="Colonne226853" dataDxfId="1019">
      <calculatedColumnFormula>IF(COUNTBLANK(HC7:HP11)=14,-1,1)</calculatedColumnFormula>
    </tableColumn>
    <tableColumn id="239" xr3:uid="{00000000-0010-0000-0000-0000EF000000}" name="Colonne226852" dataDxfId="1018"/>
    <tableColumn id="238" xr3:uid="{00000000-0010-0000-0000-0000EE000000}" name="Colonne22686" dataDxfId="1017"/>
    <tableColumn id="495" xr3:uid="{00000000-0010-0000-0000-0000EF010000}" name="Colonne1786" dataDxfId="1016"/>
    <tableColumn id="496" xr3:uid="{00000000-0010-0000-0000-0000F0010000}" name="Remorque887" dataDxfId="1015"/>
    <tableColumn id="497" xr3:uid="{00000000-0010-0000-0000-0000F1010000}" name="Colonne8988" dataDxfId="1014"/>
    <tableColumn id="498" xr3:uid="{00000000-0010-0000-0000-0000F2010000}" name="Colonne71089" dataDxfId="1013"/>
    <tableColumn id="58" xr3:uid="{00000000-0010-0000-0000-00003A000000}" name="Colonne71090" dataDxfId="1012"/>
    <tableColumn id="240" xr3:uid="{00000000-0010-0000-0000-0000F0000000}" name="Colonne71091" dataDxfId="1011"/>
    <tableColumn id="499" xr3:uid="{00000000-0010-0000-0000-0000F3010000}" name="Colonne41190" dataDxfId="1010"/>
    <tableColumn id="500" xr3:uid="{00000000-0010-0000-0000-0000F4010000}" name="Colonne31291" dataDxfId="1009"/>
    <tableColumn id="501" xr3:uid="{00000000-0010-0000-0000-0000F5010000}" name="Colonne51392" dataDxfId="1008"/>
    <tableColumn id="502" xr3:uid="{00000000-0010-0000-0000-0000F6010000}" name="Site/Ville1493" dataDxfId="1007"/>
    <tableColumn id="59" xr3:uid="{00000000-0010-0000-0000-00003B000000}" name="Site/Ville1494" dataDxfId="1006"/>
    <tableColumn id="241" xr3:uid="{00000000-0010-0000-0000-0000F1000000}" name="Site/Ville1495" dataDxfId="1005"/>
    <tableColumn id="503" xr3:uid="{00000000-0010-0000-0000-0000F7010000}" name="Colonne111594" dataDxfId="1004">
      <calculatedColumnFormula>IFERROR(INDEX(t_social_jours[Conduite],MATCH(HQ$4&amp;t_datas[[#This Row],[Matricule]],t_social_jours[Date &amp; Matricule perso],0)),"/")</calculatedColumnFormula>
    </tableColumn>
    <tableColumn id="504" xr3:uid="{00000000-0010-0000-0000-0000F8010000}" name="Colonne101695" dataDxfId="1003">
      <calculatedColumnFormula>IFERROR(INDEX(t_social_jours[Travail],MATCH(HR$4&amp;t_datas[[#This Row],[Matricule]],t_social_jours[Date &amp; Matricule perso],0)),"/")</calculatedColumnFormula>
    </tableColumn>
    <tableColumn id="505" xr3:uid="{00000000-0010-0000-0000-0000F9010000}" name="Colonne91796" dataDxfId="1002">
      <calculatedColumnFormula>IFERROR(INDEX(t_social_jours[Dispo],MATCH(HS$4&amp;t_datas[[#This Row],[Matricule]],t_social_jours[Date &amp; Matricule perso],0)),"/")</calculatedColumnFormula>
    </tableColumn>
    <tableColumn id="60" xr3:uid="{00000000-0010-0000-0000-00003C000000}" name="Colonne61898" dataDxfId="1001">
      <calculatedColumnFormula>IFERROR(HQ7/IA7,"/")</calculatedColumnFormula>
    </tableColumn>
    <tableColumn id="507" xr3:uid="{00000000-0010-0000-0000-0000FB010000}" name="Statut chauffeur1998" dataDxfId="1000"/>
    <tableColumn id="321" xr3:uid="{00000000-0010-0000-0000-000041010000}" name="Statut chauffeur1999" dataDxfId="999"/>
    <tableColumn id="352" xr3:uid="{00000000-0010-0000-0000-000060010000}" name="Statut chauffeur2000" dataDxfId="998"/>
    <tableColumn id="508" xr3:uid="{00000000-0010-0000-0000-0000FC010000}" name="Heure départ2099" dataDxfId="997">
      <calculatedColumnFormula>IFERROR(INDEX(t_social_jours[Départ remake],MATCH(HX$4&amp;t_datas[[#This Row],[Matricule]],t_social_jours[Date &amp; Matricule perso],0)),"/")</calculatedColumnFormula>
    </tableColumn>
    <tableColumn id="509" xr3:uid="{00000000-0010-0000-0000-0000FD010000}" name="Heure arrivée21100" dataDxfId="996">
      <calculatedColumnFormula>IFERROR(INDEX(t_social_jours[Arrivée remake],MATCH(HY$4&amp;t_datas[[#This Row],[Matricule]],t_social_jours[Date &amp; Matricule perso],0)),"/")</calculatedColumnFormula>
    </tableColumn>
    <tableColumn id="61" xr3:uid="{00000000-0010-0000-0000-00003D000000}" name="Heure arrivée21101" dataDxfId="995">
      <calculatedColumnFormula>IFERROR(IF(INDEX(t_social_jours[Kilomètres],MATCH(HZ$4&amp;t_datas[[#This Row],[Matricule]],t_social_jours[Date &amp; Matricule perso],0))="","",INDEX(t_social_jours[Kilomètres],MATCH(HZ$4&amp;t_datas[[#This Row],[Matricule]],t_social_jours[Date &amp; Matricule perso],0))),"/")</calculatedColumnFormula>
    </tableColumn>
    <tableColumn id="510" xr3:uid="{00000000-0010-0000-0000-0000FE010000}" name="Total heures22101" dataDxfId="994">
      <calculatedColumnFormula>IF(SUM(HQ7:HS11)=0,"",SUM(HQ7:HS11))</calculatedColumnFormula>
    </tableColumn>
    <tableColumn id="511" xr3:uid="{00000000-0010-0000-0000-0000FF010000}" name="Moteur2102" dataDxfId="993">
      <calculatedColumnFormula>IF(t_datas[[#This Row],[Immatriculation tracteur]]="","",t_datas[[#This Row],[Immatriculation tracteur]])</calculatedColumnFormula>
    </tableColumn>
    <tableColumn id="385" xr3:uid="{00000000-0010-0000-0000-000081010000}" name="Moteur2103" dataDxfId="992"/>
    <tableColumn id="512" xr3:uid="{00000000-0010-0000-0000-000000020000}" name="Colonne24103" dataDxfId="991">
      <calculatedColumnFormula>IF(t_datas[[#This Row],[Immatriculation SEMI]]="","",t_datas[[#This Row],[Immatriculation SEMI]])</calculatedColumnFormula>
    </tableColumn>
    <tableColumn id="513" xr3:uid="{00000000-0010-0000-0000-000001020000}" name="Colonne235104" dataDxfId="990">
      <calculatedColumnFormula>IF(t_datas[[#This Row],[Client affecté]]="","",t_datas[[#This Row],[Client affecté]])</calculatedColumnFormula>
    </tableColumn>
    <tableColumn id="514" xr3:uid="{00000000-0010-0000-0000-000002020000}" name="Colonne226105" dataDxfId="989"/>
    <tableColumn id="211" xr3:uid="{00000000-0010-0000-0000-0000D3000000}" name="Colonne2261053" dataDxfId="988">
      <calculatedColumnFormula>IF(COUNTBLANK(IH7:IU11)=14,-1,1)</calculatedColumnFormula>
    </tableColumn>
    <tableColumn id="243" xr3:uid="{00000000-0010-0000-0000-0000F3000000}" name="Colonne2261052" dataDxfId="987"/>
    <tableColumn id="242" xr3:uid="{00000000-0010-0000-0000-0000F2000000}" name="Colonne226106" dataDxfId="986"/>
    <tableColumn id="515" xr3:uid="{00000000-0010-0000-0000-000003020000}" name="Colonne17106" dataDxfId="985"/>
    <tableColumn id="516" xr3:uid="{00000000-0010-0000-0000-000004020000}" name="Remorque8107" dataDxfId="984"/>
    <tableColumn id="517" xr3:uid="{00000000-0010-0000-0000-000005020000}" name="Colonne89108" dataDxfId="983"/>
    <tableColumn id="518" xr3:uid="{00000000-0010-0000-0000-000006020000}" name="Colonne710109" dataDxfId="982"/>
    <tableColumn id="62" xr3:uid="{00000000-0010-0000-0000-00003E000000}" name="Colonne710110" dataDxfId="981"/>
    <tableColumn id="244" xr3:uid="{00000000-0010-0000-0000-0000F4000000}" name="Colonne710111" dataDxfId="980"/>
    <tableColumn id="519" xr3:uid="{00000000-0010-0000-0000-000007020000}" name="Colonne411110" dataDxfId="979"/>
    <tableColumn id="520" xr3:uid="{00000000-0010-0000-0000-000008020000}" name="Colonne312111" dataDxfId="978"/>
    <tableColumn id="521" xr3:uid="{00000000-0010-0000-0000-000009020000}" name="Colonne513112" dataDxfId="977"/>
    <tableColumn id="522" xr3:uid="{00000000-0010-0000-0000-00000A020000}" name="Site/Ville14113" dataDxfId="976"/>
    <tableColumn id="63" xr3:uid="{00000000-0010-0000-0000-00003F000000}" name="Site/Ville14114" dataDxfId="975"/>
    <tableColumn id="245" xr3:uid="{00000000-0010-0000-0000-0000F5000000}" name="Site/Ville14115" dataDxfId="974"/>
    <tableColumn id="523" xr3:uid="{00000000-0010-0000-0000-00000B020000}" name="Colonne1115114" dataDxfId="973">
      <calculatedColumnFormula>IFERROR(INDEX(t_social_jours[Conduite],MATCH(IV$4&amp;t_datas[[#This Row],[Matricule]],t_social_jours[Date &amp; Matricule perso],0)),"/")</calculatedColumnFormula>
    </tableColumn>
    <tableColumn id="524" xr3:uid="{00000000-0010-0000-0000-00000C020000}" name="Colonne1016115" dataDxfId="972">
      <calculatedColumnFormula>IFERROR(INDEX(t_social_jours[Travail],MATCH(IW$4&amp;t_datas[[#This Row],[Matricule]],t_social_jours[Date &amp; Matricule perso],0)),"/")</calculatedColumnFormula>
    </tableColumn>
    <tableColumn id="525" xr3:uid="{00000000-0010-0000-0000-00000D020000}" name="Colonne917116" dataDxfId="971">
      <calculatedColumnFormula>IFERROR(INDEX(t_social_jours[Dispo],MATCH(IX$4&amp;t_datas[[#This Row],[Matricule]],t_social_jours[Date &amp; Matricule perso],0)),"/")</calculatedColumnFormula>
    </tableColumn>
    <tableColumn id="64" xr3:uid="{00000000-0010-0000-0000-000040000000}" name="Colonne618118" dataDxfId="970">
      <calculatedColumnFormula>IFERROR(IV7/JF7,"/")</calculatedColumnFormula>
    </tableColumn>
    <tableColumn id="527" xr3:uid="{00000000-0010-0000-0000-00000F020000}" name="Statut chauffeur19118" dataDxfId="969"/>
    <tableColumn id="322" xr3:uid="{00000000-0010-0000-0000-000042010000}" name="Statut chauffeur19119" dataDxfId="968"/>
    <tableColumn id="353" xr3:uid="{00000000-0010-0000-0000-000061010000}" name="Statut chauffeur19120" dataDxfId="967"/>
    <tableColumn id="528" xr3:uid="{00000000-0010-0000-0000-000010020000}" name="Heure départ20119" dataDxfId="966">
      <calculatedColumnFormula>IFERROR(INDEX(t_social_jours[Départ remake],MATCH(JC$4&amp;t_datas[[#This Row],[Matricule]],t_social_jours[Date &amp; Matricule perso],0)),"/")</calculatedColumnFormula>
    </tableColumn>
    <tableColumn id="529" xr3:uid="{00000000-0010-0000-0000-000011020000}" name="Heure arrivée21120" dataDxfId="965">
      <calculatedColumnFormula>IFERROR(INDEX(t_social_jours[Arrivée remake],MATCH(JD$4&amp;t_datas[[#This Row],[Matricule]],t_social_jours[Date &amp; Matricule perso],0)),"/")</calculatedColumnFormula>
    </tableColumn>
    <tableColumn id="65" xr3:uid="{00000000-0010-0000-0000-000041000000}" name="Heure arrivée21121" dataDxfId="964">
      <calculatedColumnFormula>IFERROR(IF(INDEX(t_social_jours[Kilomètres],MATCH(JE$4&amp;t_datas[[#This Row],[Matricule]],t_social_jours[Date &amp; Matricule perso],0))="","",INDEX(t_social_jours[Kilomètres],MATCH(JE$4&amp;t_datas[[#This Row],[Matricule]],t_social_jours[Date &amp; Matricule perso],0))),"/")</calculatedColumnFormula>
    </tableColumn>
    <tableColumn id="530" xr3:uid="{00000000-0010-0000-0000-000012020000}" name="Total heures22121" dataDxfId="963">
      <calculatedColumnFormula>IF(SUM(IV7:IX11)=0,"",SUM(IV7:IX11))</calculatedColumnFormula>
    </tableColumn>
    <tableColumn id="531" xr3:uid="{00000000-0010-0000-0000-000013020000}" name="Moteur2122" dataDxfId="962">
      <calculatedColumnFormula>IF(t_datas[[#This Row],[Immatriculation tracteur]]="","",t_datas[[#This Row],[Immatriculation tracteur]])</calculatedColumnFormula>
    </tableColumn>
    <tableColumn id="386" xr3:uid="{00000000-0010-0000-0000-000082010000}" name="Moteur2123" dataDxfId="961"/>
    <tableColumn id="532" xr3:uid="{00000000-0010-0000-0000-000014020000}" name="Colonne24123" dataDxfId="960">
      <calculatedColumnFormula>IF(t_datas[[#This Row],[Immatriculation SEMI]]="","",t_datas[[#This Row],[Immatriculation SEMI]])</calculatedColumnFormula>
    </tableColumn>
    <tableColumn id="533" xr3:uid="{00000000-0010-0000-0000-000015020000}" name="Colonne235124" dataDxfId="959">
      <calculatedColumnFormula>IF(t_datas[[#This Row],[Client affecté]]="","",t_datas[[#This Row],[Client affecté]])</calculatedColumnFormula>
    </tableColumn>
    <tableColumn id="534" xr3:uid="{00000000-0010-0000-0000-000016020000}" name="Colonne226125" dataDxfId="958"/>
    <tableColumn id="214" xr3:uid="{00000000-0010-0000-0000-0000D6000000}" name="Colonne2261253" dataDxfId="957">
      <calculatedColumnFormula>IF(COUNTBLANK(JM7:JZ11)=14,-1,1)</calculatedColumnFormula>
    </tableColumn>
    <tableColumn id="247" xr3:uid="{00000000-0010-0000-0000-0000F7000000}" name="Colonne2261252" dataDxfId="956"/>
    <tableColumn id="246" xr3:uid="{00000000-0010-0000-0000-0000F6000000}" name="Colonne226126" dataDxfId="955"/>
    <tableColumn id="535" xr3:uid="{00000000-0010-0000-0000-000017020000}" name="Colonne17126" dataDxfId="954"/>
    <tableColumn id="536" xr3:uid="{00000000-0010-0000-0000-000018020000}" name="Remorque8127" dataDxfId="953"/>
    <tableColumn id="537" xr3:uid="{00000000-0010-0000-0000-000019020000}" name="Colonne89128" dataDxfId="952"/>
    <tableColumn id="538" xr3:uid="{00000000-0010-0000-0000-00001A020000}" name="Colonne710129" dataDxfId="951"/>
    <tableColumn id="66" xr3:uid="{00000000-0010-0000-0000-000042000000}" name="Colonne710130" dataDxfId="950"/>
    <tableColumn id="248" xr3:uid="{00000000-0010-0000-0000-0000F8000000}" name="Colonne710131" dataDxfId="949"/>
    <tableColumn id="539" xr3:uid="{00000000-0010-0000-0000-00001B020000}" name="Colonne411130" dataDxfId="948"/>
    <tableColumn id="540" xr3:uid="{00000000-0010-0000-0000-00001C020000}" name="Colonne312131" dataDxfId="947"/>
    <tableColumn id="541" xr3:uid="{00000000-0010-0000-0000-00001D020000}" name="Colonne513132" dataDxfId="946"/>
    <tableColumn id="542" xr3:uid="{00000000-0010-0000-0000-00001E020000}" name="Site/Ville14133" dataDxfId="945"/>
    <tableColumn id="67" xr3:uid="{00000000-0010-0000-0000-000043000000}" name="Site/Ville14134" dataDxfId="944"/>
    <tableColumn id="249" xr3:uid="{00000000-0010-0000-0000-0000F9000000}" name="Site/Ville14135" dataDxfId="943"/>
    <tableColumn id="543" xr3:uid="{00000000-0010-0000-0000-00001F020000}" name="Colonne1115134" dataDxfId="942">
      <calculatedColumnFormula>IFERROR(INDEX(t_social_jours[Conduite],MATCH(KA$4&amp;t_datas[[#This Row],[Matricule]],t_social_jours[Date &amp; Matricule perso],0)),"/")</calculatedColumnFormula>
    </tableColumn>
    <tableColumn id="544" xr3:uid="{00000000-0010-0000-0000-000020020000}" name="Colonne1016135" dataDxfId="941">
      <calculatedColumnFormula>IFERROR(INDEX(t_social_jours[Travail],MATCH(KB$4&amp;t_datas[[#This Row],[Matricule]],t_social_jours[Date &amp; Matricule perso],0)),"/")</calculatedColumnFormula>
    </tableColumn>
    <tableColumn id="545" xr3:uid="{00000000-0010-0000-0000-000021020000}" name="Colonne917136" dataDxfId="940">
      <calculatedColumnFormula>IFERROR(INDEX(t_social_jours[Dispo],MATCH(KC$4&amp;t_datas[[#This Row],[Matricule]],t_social_jours[Date &amp; Matricule perso],0)),"/")</calculatedColumnFormula>
    </tableColumn>
    <tableColumn id="68" xr3:uid="{00000000-0010-0000-0000-000044000000}" name="Colonne618138" dataDxfId="939">
      <calculatedColumnFormula>IFERROR(KA7/KK7,"/")</calculatedColumnFormula>
    </tableColumn>
    <tableColumn id="547" xr3:uid="{00000000-0010-0000-0000-000023020000}" name="Statut chauffeur19138" dataDxfId="938"/>
    <tableColumn id="323" xr3:uid="{00000000-0010-0000-0000-000043010000}" name="Statut chauffeur19139" dataDxfId="937"/>
    <tableColumn id="354" xr3:uid="{00000000-0010-0000-0000-000062010000}" name="Statut chauffeur19140" dataDxfId="936"/>
    <tableColumn id="548" xr3:uid="{00000000-0010-0000-0000-000024020000}" name="Heure départ20139" dataDxfId="935">
      <calculatedColumnFormula>IFERROR(INDEX(t_social_jours[Départ remake],MATCH(KH$4&amp;t_datas[[#This Row],[Matricule]],t_social_jours[Date &amp; Matricule perso],0)),"/")</calculatedColumnFormula>
    </tableColumn>
    <tableColumn id="549" xr3:uid="{00000000-0010-0000-0000-000025020000}" name="Heure arrivée21140" dataDxfId="934">
      <calculatedColumnFormula>IFERROR(INDEX(t_social_jours[Arrivée remake],MATCH(KI$4&amp;t_datas[[#This Row],[Matricule]],t_social_jours[Date &amp; Matricule perso],0)),"/")</calculatedColumnFormula>
    </tableColumn>
    <tableColumn id="69" xr3:uid="{00000000-0010-0000-0000-000045000000}" name="Heure arrivée21141" dataDxfId="933">
      <calculatedColumnFormula>IFERROR(IF(INDEX(t_social_jours[Kilomètres],MATCH(KJ$4&amp;t_datas[[#This Row],[Matricule]],t_social_jours[Date &amp; Matricule perso],0))="","",INDEX(t_social_jours[Kilomètres],MATCH(KJ$4&amp;t_datas[[#This Row],[Matricule]],t_social_jours[Date &amp; Matricule perso],0))),"/")</calculatedColumnFormula>
    </tableColumn>
    <tableColumn id="550" xr3:uid="{00000000-0010-0000-0000-000026020000}" name="Total heures22141" dataDxfId="932">
      <calculatedColumnFormula>IF(SUM(KA7:KC11)=0,"",SUM(KA7:KC11))</calculatedColumnFormula>
    </tableColumn>
    <tableColumn id="551" xr3:uid="{00000000-0010-0000-0000-000027020000}" name="Moteur2142" dataDxfId="931">
      <calculatedColumnFormula>IF(t_datas[[#This Row],[Immatriculation tracteur]]="","",t_datas[[#This Row],[Immatriculation tracteur]])</calculatedColumnFormula>
    </tableColumn>
    <tableColumn id="392" xr3:uid="{00000000-0010-0000-0000-000088010000}" name="Moteur2143" dataDxfId="930"/>
    <tableColumn id="552" xr3:uid="{00000000-0010-0000-0000-000028020000}" name="Colonne24143" dataDxfId="929">
      <calculatedColumnFormula>IF(t_datas[[#This Row],[Immatriculation SEMI]]="","",t_datas[[#This Row],[Immatriculation SEMI]])</calculatedColumnFormula>
    </tableColumn>
    <tableColumn id="553" xr3:uid="{00000000-0010-0000-0000-000029020000}" name="Colonne235144" dataDxfId="928">
      <calculatedColumnFormula>IF(t_datas[[#This Row],[Client affecté]]="","",t_datas[[#This Row],[Client affecté]])</calculatedColumnFormula>
    </tableColumn>
    <tableColumn id="554" xr3:uid="{00000000-0010-0000-0000-00002A020000}" name="Colonne226145" dataDxfId="927"/>
    <tableColumn id="217" xr3:uid="{00000000-0010-0000-0000-0000D9000000}" name="Colonne2261453" dataDxfId="926">
      <calculatedColumnFormula>IF(COUNTBLANK(KR7:LE11)=14,-1,1)</calculatedColumnFormula>
    </tableColumn>
    <tableColumn id="251" xr3:uid="{00000000-0010-0000-0000-0000FB000000}" name="Colonne2261452" dataDxfId="925"/>
    <tableColumn id="250" xr3:uid="{00000000-0010-0000-0000-0000FA000000}" name="Colonne226146" dataDxfId="924"/>
    <tableColumn id="555" xr3:uid="{00000000-0010-0000-0000-00002B020000}" name="Colonne17146" dataDxfId="923"/>
    <tableColumn id="556" xr3:uid="{00000000-0010-0000-0000-00002C020000}" name="Remorque8147" dataDxfId="922"/>
    <tableColumn id="557" xr3:uid="{00000000-0010-0000-0000-00002D020000}" name="Colonne89148" dataDxfId="921"/>
    <tableColumn id="558" xr3:uid="{00000000-0010-0000-0000-00002E020000}" name="Colonne710149" dataDxfId="920"/>
    <tableColumn id="70" xr3:uid="{00000000-0010-0000-0000-000046000000}" name="Colonne710150" dataDxfId="919"/>
    <tableColumn id="252" xr3:uid="{00000000-0010-0000-0000-0000FC000000}" name="Colonne710151" dataDxfId="918"/>
    <tableColumn id="559" xr3:uid="{00000000-0010-0000-0000-00002F020000}" name="Colonne411150" dataDxfId="917"/>
    <tableColumn id="560" xr3:uid="{00000000-0010-0000-0000-000030020000}" name="Colonne312151" dataDxfId="916"/>
    <tableColumn id="561" xr3:uid="{00000000-0010-0000-0000-000031020000}" name="Colonne513152" dataDxfId="915"/>
    <tableColumn id="562" xr3:uid="{00000000-0010-0000-0000-000032020000}" name="Site/Ville14153" dataDxfId="914"/>
    <tableColumn id="71" xr3:uid="{00000000-0010-0000-0000-000047000000}" name="Site/Ville14154" dataDxfId="913"/>
    <tableColumn id="253" xr3:uid="{00000000-0010-0000-0000-0000FD000000}" name="Site/Ville14155" dataDxfId="912"/>
    <tableColumn id="563" xr3:uid="{00000000-0010-0000-0000-000033020000}" name="Colonne1115154" dataDxfId="911">
      <calculatedColumnFormula>IFERROR(INDEX(t_social_jours[Conduite],MATCH(LF$4&amp;t_datas[[#This Row],[Matricule]],t_social_jours[Date &amp; Matricule perso],0)),"/")</calculatedColumnFormula>
    </tableColumn>
    <tableColumn id="564" xr3:uid="{00000000-0010-0000-0000-000034020000}" name="Colonne1016155" dataDxfId="910">
      <calculatedColumnFormula>IFERROR(INDEX(t_social_jours[Travail],MATCH(LG$4&amp;t_datas[[#This Row],[Matricule]],t_social_jours[Date &amp; Matricule perso],0)),"/")</calculatedColumnFormula>
    </tableColumn>
    <tableColumn id="565" xr3:uid="{00000000-0010-0000-0000-000035020000}" name="Colonne917156" dataDxfId="909">
      <calculatedColumnFormula>IFERROR(INDEX(t_social_jours[Dispo],MATCH(LH$4&amp;t_datas[[#This Row],[Matricule]],t_social_jours[Date &amp; Matricule perso],0)),"/")</calculatedColumnFormula>
    </tableColumn>
    <tableColumn id="72" xr3:uid="{00000000-0010-0000-0000-000048000000}" name="Colonne618158" dataDxfId="908">
      <calculatedColumnFormula>IFERROR(LF7/LP7,"/")</calculatedColumnFormula>
    </tableColumn>
    <tableColumn id="567" xr3:uid="{00000000-0010-0000-0000-000037020000}" name="Statut chauffeur19158" dataDxfId="907"/>
    <tableColumn id="324" xr3:uid="{00000000-0010-0000-0000-000044010000}" name="Statut chauffeur19159" dataDxfId="906"/>
    <tableColumn id="355" xr3:uid="{00000000-0010-0000-0000-000063010000}" name="Statut chauffeur19160" dataDxfId="905"/>
    <tableColumn id="568" xr3:uid="{00000000-0010-0000-0000-000038020000}" name="Heure départ20159" dataDxfId="904">
      <calculatedColumnFormula>IFERROR(INDEX(t_social_jours[Départ remake],MATCH(LM$4&amp;t_datas[[#This Row],[Matricule]],t_social_jours[Date &amp; Matricule perso],0)),"/")</calculatedColumnFormula>
    </tableColumn>
    <tableColumn id="569" xr3:uid="{00000000-0010-0000-0000-000039020000}" name="Heure arrivée21160" dataDxfId="903">
      <calculatedColumnFormula>IFERROR(INDEX(t_social_jours[Arrivée remake],MATCH(LN$4&amp;t_datas[[#This Row],[Matricule]],t_social_jours[Date &amp; Matricule perso],0)),"/")</calculatedColumnFormula>
    </tableColumn>
    <tableColumn id="73" xr3:uid="{00000000-0010-0000-0000-000049000000}" name="Heure arrivée21161" dataDxfId="902">
      <calculatedColumnFormula>IFERROR(IF(INDEX(t_social_jours[Kilomètres],MATCH(LO$4&amp;t_datas[[#This Row],[Matricule]],t_social_jours[Date &amp; Matricule perso],0))="","",INDEX(t_social_jours[Kilomètres],MATCH(LO$4&amp;t_datas[[#This Row],[Matricule]],t_social_jours[Date &amp; Matricule perso],0))),"/")</calculatedColumnFormula>
    </tableColumn>
    <tableColumn id="570" xr3:uid="{00000000-0010-0000-0000-00003A020000}" name="Total heures22161" dataDxfId="901">
      <calculatedColumnFormula>IF(SUM(LF7:LH11)=0,"",SUM(LF7:LH11))</calculatedColumnFormula>
    </tableColumn>
    <tableColumn id="571" xr3:uid="{00000000-0010-0000-0000-00003B020000}" name="Moteur2162" dataDxfId="900">
      <calculatedColumnFormula>IF(t_datas[[#This Row],[Immatriculation tracteur]]="","",t_datas[[#This Row],[Immatriculation tracteur]])</calculatedColumnFormula>
    </tableColumn>
    <tableColumn id="393" xr3:uid="{00000000-0010-0000-0000-000089010000}" name="Moteur2163" dataDxfId="899"/>
    <tableColumn id="572" xr3:uid="{00000000-0010-0000-0000-00003C020000}" name="Colonne24163" dataDxfId="898">
      <calculatedColumnFormula>IF(t_datas[[#This Row],[Immatriculation SEMI]]="","",t_datas[[#This Row],[Immatriculation SEMI]])</calculatedColumnFormula>
    </tableColumn>
    <tableColumn id="573" xr3:uid="{00000000-0010-0000-0000-00003D020000}" name="Colonne235164" dataDxfId="897">
      <calculatedColumnFormula>IF(t_datas[[#This Row],[Client affecté]]="","",t_datas[[#This Row],[Client affecté]])</calculatedColumnFormula>
    </tableColumn>
    <tableColumn id="574" xr3:uid="{00000000-0010-0000-0000-00003E020000}" name="Colonne226165" dataDxfId="896"/>
    <tableColumn id="294" xr3:uid="{00000000-0010-0000-0000-000026010000}" name="Colonne2261653" dataDxfId="895">
      <calculatedColumnFormula>IF(COUNTBLANK(LW7:MJ11)=14,-1,1)</calculatedColumnFormula>
    </tableColumn>
    <tableColumn id="255" xr3:uid="{00000000-0010-0000-0000-0000FF000000}" name="Colonne2261652" dataDxfId="894"/>
    <tableColumn id="254" xr3:uid="{00000000-0010-0000-0000-0000FE000000}" name="Colonne226166" dataDxfId="893"/>
    <tableColumn id="575" xr3:uid="{00000000-0010-0000-0000-00003F020000}" name="Colonne17166" dataDxfId="892"/>
    <tableColumn id="576" xr3:uid="{00000000-0010-0000-0000-000040020000}" name="Remorque8167" dataDxfId="891"/>
    <tableColumn id="577" xr3:uid="{00000000-0010-0000-0000-000041020000}" name="Colonne89168" dataDxfId="890"/>
    <tableColumn id="578" xr3:uid="{00000000-0010-0000-0000-000042020000}" name="Colonne710169" dataDxfId="889"/>
    <tableColumn id="74" xr3:uid="{00000000-0010-0000-0000-00004A000000}" name="Colonne710170" dataDxfId="888"/>
    <tableColumn id="256" xr3:uid="{00000000-0010-0000-0000-000000010000}" name="Colonne710171" dataDxfId="887"/>
    <tableColumn id="579" xr3:uid="{00000000-0010-0000-0000-000043020000}" name="Colonne411170" dataDxfId="886"/>
    <tableColumn id="580" xr3:uid="{00000000-0010-0000-0000-000044020000}" name="Colonne312171" dataDxfId="885"/>
    <tableColumn id="581" xr3:uid="{00000000-0010-0000-0000-000045020000}" name="Colonne513172" dataDxfId="884"/>
    <tableColumn id="582" xr3:uid="{00000000-0010-0000-0000-000046020000}" name="Site/Ville14173" dataDxfId="883"/>
    <tableColumn id="75" xr3:uid="{00000000-0010-0000-0000-00004B000000}" name="Site/Ville14174" dataDxfId="882"/>
    <tableColumn id="257" xr3:uid="{00000000-0010-0000-0000-000001010000}" name="Site/Ville14175" dataDxfId="881"/>
    <tableColumn id="583" xr3:uid="{00000000-0010-0000-0000-000047020000}" name="Colonne1115174" dataDxfId="880">
      <calculatedColumnFormula>IFERROR(INDEX(t_social_jours[Conduite],MATCH(MK$4&amp;t_datas[[#This Row],[Matricule]],t_social_jours[Date &amp; Matricule perso],0)),"/")</calculatedColumnFormula>
    </tableColumn>
    <tableColumn id="584" xr3:uid="{00000000-0010-0000-0000-000048020000}" name="Colonne1016175" dataDxfId="879">
      <calculatedColumnFormula>IFERROR(INDEX(t_social_jours[Travail],MATCH(ML$4&amp;t_datas[[#This Row],[Matricule]],t_social_jours[Date &amp; Matricule perso],0)),"/")</calculatedColumnFormula>
    </tableColumn>
    <tableColumn id="585" xr3:uid="{00000000-0010-0000-0000-000049020000}" name="Colonne917176" dataDxfId="878">
      <calculatedColumnFormula>IFERROR(INDEX(t_social_jours[Dispo],MATCH(MM$4&amp;t_datas[[#This Row],[Matricule]],t_social_jours[Date &amp; Matricule perso],0)),"/")</calculatedColumnFormula>
    </tableColumn>
    <tableColumn id="76" xr3:uid="{00000000-0010-0000-0000-00004C000000}" name="Colonne618178" dataDxfId="877">
      <calculatedColumnFormula>IFERROR(MK7/MU7,"/")</calculatedColumnFormula>
    </tableColumn>
    <tableColumn id="587" xr3:uid="{00000000-0010-0000-0000-00004B020000}" name="Statut chauffeur19178" dataDxfId="876"/>
    <tableColumn id="325" xr3:uid="{00000000-0010-0000-0000-000045010000}" name="Statut chauffeur19179" dataDxfId="875"/>
    <tableColumn id="358" xr3:uid="{00000000-0010-0000-0000-000066010000}" name="Statut chauffeur19180" dataDxfId="874"/>
    <tableColumn id="588" xr3:uid="{00000000-0010-0000-0000-00004C020000}" name="Heure départ20179" dataDxfId="873">
      <calculatedColumnFormula>IFERROR(INDEX(t_social_jours[Départ remake],MATCH(MR$4&amp;t_datas[[#This Row],[Matricule]],t_social_jours[Date &amp; Matricule perso],0)),"/")</calculatedColumnFormula>
    </tableColumn>
    <tableColumn id="589" xr3:uid="{00000000-0010-0000-0000-00004D020000}" name="Heure arrivée21180" dataDxfId="872">
      <calculatedColumnFormula>IFERROR(INDEX(t_social_jours[Arrivée remake],MATCH(MS$4&amp;t_datas[[#This Row],[Matricule]],t_social_jours[Date &amp; Matricule perso],0)),"/")</calculatedColumnFormula>
    </tableColumn>
    <tableColumn id="77" xr3:uid="{00000000-0010-0000-0000-00004D000000}" name="Heure arrivée21181" dataDxfId="871">
      <calculatedColumnFormula>IFERROR(IF(INDEX(t_social_jours[Kilomètres],MATCH(MT$4&amp;t_datas[[#This Row],[Matricule]],t_social_jours[Date &amp; Matricule perso],0))="","",INDEX(t_social_jours[Kilomètres],MATCH(MT$4&amp;t_datas[[#This Row],[Matricule]],t_social_jours[Date &amp; Matricule perso],0))),"/")</calculatedColumnFormula>
    </tableColumn>
    <tableColumn id="590" xr3:uid="{00000000-0010-0000-0000-00004E020000}" name="Total heures22181" dataDxfId="870">
      <calculatedColumnFormula>IF(SUM(MK7:MM11)=0,"",SUM(MK7:MM11))</calculatedColumnFormula>
    </tableColumn>
    <tableColumn id="591" xr3:uid="{00000000-0010-0000-0000-00004F020000}" name="Moteur2182" dataDxfId="869">
      <calculatedColumnFormula>IF(t_datas[[#This Row],[Immatriculation tracteur]]="","",t_datas[[#This Row],[Immatriculation tracteur]])</calculatedColumnFormula>
    </tableColumn>
    <tableColumn id="394" xr3:uid="{00000000-0010-0000-0000-00008A010000}" name="Moteur2183" dataDxfId="868"/>
    <tableColumn id="592" xr3:uid="{00000000-0010-0000-0000-000050020000}" name="Colonne24183" dataDxfId="867">
      <calculatedColumnFormula>IF(t_datas[[#This Row],[Immatriculation SEMI]]="","",t_datas[[#This Row],[Immatriculation SEMI]])</calculatedColumnFormula>
    </tableColumn>
    <tableColumn id="593" xr3:uid="{00000000-0010-0000-0000-000051020000}" name="Colonne235184" dataDxfId="866">
      <calculatedColumnFormula>IF(t_datas[[#This Row],[Client affecté]]="","",t_datas[[#This Row],[Client affecté]])</calculatedColumnFormula>
    </tableColumn>
    <tableColumn id="594" xr3:uid="{00000000-0010-0000-0000-000052020000}" name="Colonne226185" dataDxfId="865"/>
    <tableColumn id="295" xr3:uid="{00000000-0010-0000-0000-000027010000}" name="Colonne2261853" dataDxfId="864">
      <calculatedColumnFormula>IF(COUNTBLANK(NB7:NO11)=14,-1,1)</calculatedColumnFormula>
    </tableColumn>
    <tableColumn id="259" xr3:uid="{00000000-0010-0000-0000-000003010000}" name="Colonne2261852" dataDxfId="863"/>
    <tableColumn id="258" xr3:uid="{00000000-0010-0000-0000-000002010000}" name="Colonne226186" dataDxfId="862"/>
    <tableColumn id="595" xr3:uid="{00000000-0010-0000-0000-000053020000}" name="Colonne17186" dataDxfId="861"/>
    <tableColumn id="596" xr3:uid="{00000000-0010-0000-0000-000054020000}" name="Remorque8187" dataDxfId="860"/>
    <tableColumn id="597" xr3:uid="{00000000-0010-0000-0000-000055020000}" name="Colonne89188" dataDxfId="859"/>
    <tableColumn id="598" xr3:uid="{00000000-0010-0000-0000-000056020000}" name="Colonne710189" dataDxfId="858"/>
    <tableColumn id="78" xr3:uid="{00000000-0010-0000-0000-00004E000000}" name="Colonne710190" dataDxfId="857"/>
    <tableColumn id="260" xr3:uid="{00000000-0010-0000-0000-000004010000}" name="Colonne710191" dataDxfId="856"/>
    <tableColumn id="599" xr3:uid="{00000000-0010-0000-0000-000057020000}" name="Colonne411190" dataDxfId="855"/>
    <tableColumn id="600" xr3:uid="{00000000-0010-0000-0000-000058020000}" name="Colonne312191" dataDxfId="854"/>
    <tableColumn id="601" xr3:uid="{00000000-0010-0000-0000-000059020000}" name="Colonne513192" dataDxfId="853"/>
    <tableColumn id="602" xr3:uid="{00000000-0010-0000-0000-00005A020000}" name="Site/Ville14193" dataDxfId="852"/>
    <tableColumn id="79" xr3:uid="{00000000-0010-0000-0000-00004F000000}" name="Site/Ville14194" dataDxfId="851"/>
    <tableColumn id="261" xr3:uid="{00000000-0010-0000-0000-000005010000}" name="Site/Ville14195" dataDxfId="850"/>
    <tableColumn id="603" xr3:uid="{00000000-0010-0000-0000-00005B020000}" name="Colonne1115194" dataDxfId="849">
      <calculatedColumnFormula>IFERROR(INDEX(t_social_jours[Conduite],MATCH(NP$4&amp;t_datas[[#This Row],[Matricule]],t_social_jours[Date &amp; Matricule perso],0)),"/")</calculatedColumnFormula>
    </tableColumn>
    <tableColumn id="604" xr3:uid="{00000000-0010-0000-0000-00005C020000}" name="Colonne1016195" dataDxfId="848">
      <calculatedColumnFormula>IFERROR(INDEX(t_social_jours[Travail],MATCH(NQ$4&amp;t_datas[[#This Row],[Matricule]],t_social_jours[Date &amp; Matricule perso],0)),"/")</calculatedColumnFormula>
    </tableColumn>
    <tableColumn id="605" xr3:uid="{00000000-0010-0000-0000-00005D020000}" name="Colonne917196" dataDxfId="847">
      <calculatedColumnFormula>IFERROR(INDEX(t_social_jours[Dispo],MATCH(NR$4&amp;t_datas[[#This Row],[Matricule]],t_social_jours[Date &amp; Matricule perso],0)),"/")</calculatedColumnFormula>
    </tableColumn>
    <tableColumn id="80" xr3:uid="{00000000-0010-0000-0000-000050000000}" name="Colonne618198" dataDxfId="846">
      <calculatedColumnFormula>IFERROR(NP7/NZ7,"/")</calculatedColumnFormula>
    </tableColumn>
    <tableColumn id="607" xr3:uid="{00000000-0010-0000-0000-00005F020000}" name="Statut chauffeur19198" dataDxfId="845"/>
    <tableColumn id="326" xr3:uid="{00000000-0010-0000-0000-000046010000}" name="Statut chauffeur19199" dataDxfId="844"/>
    <tableColumn id="359" xr3:uid="{00000000-0010-0000-0000-000067010000}" name="Statut chauffeur19200" dataDxfId="843"/>
    <tableColumn id="608" xr3:uid="{00000000-0010-0000-0000-000060020000}" name="Heure départ20199" dataDxfId="842">
      <calculatedColumnFormula>IFERROR(INDEX(t_social_jours[Départ remake],MATCH(NW$4&amp;t_datas[[#This Row],[Matricule]],t_social_jours[Date &amp; Matricule perso],0)),"/")</calculatedColumnFormula>
    </tableColumn>
    <tableColumn id="609" xr3:uid="{00000000-0010-0000-0000-000061020000}" name="Heure arrivée21200" dataDxfId="841">
      <calculatedColumnFormula>IFERROR(INDEX(t_social_jours[Arrivée remake],MATCH(NX$4&amp;t_datas[[#This Row],[Matricule]],t_social_jours[Date &amp; Matricule perso],0)),"/")</calculatedColumnFormula>
    </tableColumn>
    <tableColumn id="81" xr3:uid="{00000000-0010-0000-0000-000051000000}" name="Heure arrivée21201" dataDxfId="840">
      <calculatedColumnFormula>IFERROR(IF(INDEX(t_social_jours[Kilomètres],MATCH(NY$4&amp;t_datas[[#This Row],[Matricule]],t_social_jours[Date &amp; Matricule perso],0))="","",INDEX(t_social_jours[Kilomètres],MATCH(NY$4&amp;t_datas[[#This Row],[Matricule]],t_social_jours[Date &amp; Matricule perso],0))),"/")</calculatedColumnFormula>
    </tableColumn>
    <tableColumn id="610" xr3:uid="{00000000-0010-0000-0000-000062020000}" name="Total heures22201" dataDxfId="839">
      <calculatedColumnFormula>IF(SUM(NP7:NR11)=0,"",SUM(NP7:NR11))</calculatedColumnFormula>
    </tableColumn>
    <tableColumn id="611" xr3:uid="{00000000-0010-0000-0000-000063020000}" name="Moteur2202" dataDxfId="838">
      <calculatedColumnFormula>IF(t_datas[[#This Row],[Immatriculation tracteur]]="","",t_datas[[#This Row],[Immatriculation tracteur]])</calculatedColumnFormula>
    </tableColumn>
    <tableColumn id="399" xr3:uid="{00000000-0010-0000-0000-00008F010000}" name="Moteur2203" dataDxfId="837"/>
    <tableColumn id="612" xr3:uid="{00000000-0010-0000-0000-000064020000}" name="Colonne24203" dataDxfId="836">
      <calculatedColumnFormula>IF(t_datas[[#This Row],[Immatriculation SEMI]]="","",t_datas[[#This Row],[Immatriculation SEMI]])</calculatedColumnFormula>
    </tableColumn>
    <tableColumn id="613" xr3:uid="{00000000-0010-0000-0000-000065020000}" name="Colonne235204" dataDxfId="835">
      <calculatedColumnFormula>IF(t_datas[[#This Row],[Client affecté]]="","",t_datas[[#This Row],[Client affecté]])</calculatedColumnFormula>
    </tableColumn>
    <tableColumn id="614" xr3:uid="{00000000-0010-0000-0000-000066020000}" name="Colonne226205" dataDxfId="834">
      <calculatedColumnFormula>IF(t_datas[[#This Row],[Site/ville]]="","",t_datas[[#This Row],[Site/ville]])</calculatedColumnFormula>
    </tableColumn>
    <tableColumn id="296" xr3:uid="{00000000-0010-0000-0000-000028010000}" name="Colonne2262053" dataDxfId="833">
      <calculatedColumnFormula>IF(COUNTBLANK(OG7:OT11)=14,-1,1)</calculatedColumnFormula>
    </tableColumn>
    <tableColumn id="263" xr3:uid="{00000000-0010-0000-0000-000007010000}" name="Colonne2262052" dataDxfId="832"/>
    <tableColumn id="262" xr3:uid="{00000000-0010-0000-0000-000006010000}" name="Colonne226206" dataDxfId="831"/>
    <tableColumn id="615" xr3:uid="{00000000-0010-0000-0000-000067020000}" name="Colonne17206" dataDxfId="830"/>
    <tableColumn id="616" xr3:uid="{00000000-0010-0000-0000-000068020000}" name="Remorque8207" dataDxfId="829"/>
    <tableColumn id="617" xr3:uid="{00000000-0010-0000-0000-000069020000}" name="Colonne89208" dataDxfId="828"/>
    <tableColumn id="618" xr3:uid="{00000000-0010-0000-0000-00006A020000}" name="Colonne710209" dataDxfId="827"/>
    <tableColumn id="82" xr3:uid="{00000000-0010-0000-0000-000052000000}" name="Colonne710210" dataDxfId="826"/>
    <tableColumn id="264" xr3:uid="{00000000-0010-0000-0000-000008010000}" name="Colonne710211" dataDxfId="825"/>
    <tableColumn id="619" xr3:uid="{00000000-0010-0000-0000-00006B020000}" name="Colonne411210" dataDxfId="824"/>
    <tableColumn id="620" xr3:uid="{00000000-0010-0000-0000-00006C020000}" name="Colonne312211" dataDxfId="823"/>
    <tableColumn id="621" xr3:uid="{00000000-0010-0000-0000-00006D020000}" name="Colonne513212" dataDxfId="822"/>
    <tableColumn id="622" xr3:uid="{00000000-0010-0000-0000-00006E020000}" name="Site/Ville14213" dataDxfId="821"/>
    <tableColumn id="83" xr3:uid="{00000000-0010-0000-0000-000053000000}" name="Site/Ville14214" dataDxfId="820"/>
    <tableColumn id="265" xr3:uid="{00000000-0010-0000-0000-000009010000}" name="Site/Ville14215" dataDxfId="819"/>
    <tableColumn id="623" xr3:uid="{00000000-0010-0000-0000-00006F020000}" name="Colonne1115214" dataDxfId="818">
      <calculatedColumnFormula>IFERROR(INDEX(t_social_jours[Conduite],MATCH(OU$4&amp;t_datas[[#This Row],[Matricule]],t_social_jours[Date &amp; Matricule perso],0)),"/")</calculatedColumnFormula>
    </tableColumn>
    <tableColumn id="624" xr3:uid="{00000000-0010-0000-0000-000070020000}" name="Colonne1016215" dataDxfId="817">
      <calculatedColumnFormula>IFERROR(INDEX(t_social_jours[Travail],MATCH(OV$4&amp;t_datas[[#This Row],[Matricule]],t_social_jours[Date &amp; Matricule perso],0)),"/")</calculatedColumnFormula>
    </tableColumn>
    <tableColumn id="625" xr3:uid="{00000000-0010-0000-0000-000071020000}" name="Colonne917216" dataDxfId="816">
      <calculatedColumnFormula>IFERROR(INDEX(t_social_jours[Dispo],MATCH(OW$4&amp;t_datas[[#This Row],[Matricule]],t_social_jours[Date &amp; Matricule perso],0)),"/")</calculatedColumnFormula>
    </tableColumn>
    <tableColumn id="84" xr3:uid="{00000000-0010-0000-0000-000054000000}" name="Colonne618218" dataDxfId="815">
      <calculatedColumnFormula>IFERROR(OU7/PE7,"/")</calculatedColumnFormula>
    </tableColumn>
    <tableColumn id="627" xr3:uid="{00000000-0010-0000-0000-000073020000}" name="Statut chauffeur19218" dataDxfId="814"/>
    <tableColumn id="327" xr3:uid="{00000000-0010-0000-0000-000047010000}" name="Statut chauffeur19219" dataDxfId="813"/>
    <tableColumn id="360" xr3:uid="{00000000-0010-0000-0000-000068010000}" name="Statut chauffeur19220" dataDxfId="812"/>
    <tableColumn id="628" xr3:uid="{00000000-0010-0000-0000-000074020000}" name="Heure départ20219" dataDxfId="811">
      <calculatedColumnFormula>IFERROR(INDEX(t_social_jours[Départ remake],MATCH(PB$4&amp;t_datas[[#This Row],[Matricule]],t_social_jours[Date &amp; Matricule perso],0)),"/")</calculatedColumnFormula>
    </tableColumn>
    <tableColumn id="629" xr3:uid="{00000000-0010-0000-0000-000075020000}" name="Heure arrivée21220" dataDxfId="810">
      <calculatedColumnFormula>IFERROR(INDEX(t_social_jours[Arrivée remake],MATCH(PC$4&amp;t_datas[[#This Row],[Matricule]],t_social_jours[Date &amp; Matricule perso],0)),"/")</calculatedColumnFormula>
    </tableColumn>
    <tableColumn id="85" xr3:uid="{00000000-0010-0000-0000-000055000000}" name="Heure arrivée21221" dataDxfId="809">
      <calculatedColumnFormula>IFERROR(IF(INDEX(t_social_jours[Kilomètres],MATCH(PD$4&amp;t_datas[[#This Row],[Matricule]],t_social_jours[Date &amp; Matricule perso],0))="","",INDEX(t_social_jours[Kilomètres],MATCH(PD$4&amp;t_datas[[#This Row],[Matricule]],t_social_jours[Date &amp; Matricule perso],0))),"/")</calculatedColumnFormula>
    </tableColumn>
    <tableColumn id="630" xr3:uid="{00000000-0010-0000-0000-000076020000}" name="Total heures22221" dataDxfId="808">
      <calculatedColumnFormula>IF(SUM(OU7:OW11)=0,"",SUM(OU7:OW11))</calculatedColumnFormula>
    </tableColumn>
    <tableColumn id="631" xr3:uid="{00000000-0010-0000-0000-000077020000}" name="Moteur2222" dataDxfId="807">
      <calculatedColumnFormula>IF(t_datas[[#This Row],[Immatriculation tracteur]]="","",t_datas[[#This Row],[Immatriculation tracteur]])</calculatedColumnFormula>
    </tableColumn>
    <tableColumn id="426" xr3:uid="{00000000-0010-0000-0000-0000AA010000}" name="Moteur2223" dataDxfId="806"/>
    <tableColumn id="632" xr3:uid="{00000000-0010-0000-0000-000078020000}" name="Colonne24223" dataDxfId="805">
      <calculatedColumnFormula>IF(t_datas[[#This Row],[Immatriculation SEMI]]="","",t_datas[[#This Row],[Immatriculation SEMI]])</calculatedColumnFormula>
    </tableColumn>
    <tableColumn id="633" xr3:uid="{00000000-0010-0000-0000-000079020000}" name="Colonne235224" dataDxfId="804">
      <calculatedColumnFormula>IF(t_datas[[#This Row],[Client affecté]]="","",t_datas[[#This Row],[Client affecté]])</calculatedColumnFormula>
    </tableColumn>
    <tableColumn id="634" xr3:uid="{00000000-0010-0000-0000-00007A020000}" name="Colonne226225" dataDxfId="803">
      <calculatedColumnFormula>IF(t_datas[[#This Row],[Site/ville]]="","",t_datas[[#This Row],[Site/ville]])</calculatedColumnFormula>
    </tableColumn>
    <tableColumn id="297" xr3:uid="{00000000-0010-0000-0000-000029010000}" name="Colonne2262253" dataDxfId="802">
      <calculatedColumnFormula>IF(COUNTBLANK(PL7:PY11)=14,-1,1)</calculatedColumnFormula>
    </tableColumn>
    <tableColumn id="267" xr3:uid="{00000000-0010-0000-0000-00000B010000}" name="Colonne2262252" dataDxfId="801"/>
    <tableColumn id="266" xr3:uid="{00000000-0010-0000-0000-00000A010000}" name="Colonne226226" dataDxfId="800"/>
    <tableColumn id="635" xr3:uid="{00000000-0010-0000-0000-00007B020000}" name="Colonne17226" dataDxfId="799"/>
    <tableColumn id="636" xr3:uid="{00000000-0010-0000-0000-00007C020000}" name="Remorque8227" dataDxfId="798"/>
    <tableColumn id="637" xr3:uid="{00000000-0010-0000-0000-00007D020000}" name="Colonne89228" dataDxfId="797"/>
    <tableColumn id="638" xr3:uid="{00000000-0010-0000-0000-00007E020000}" name="Colonne710229" dataDxfId="796"/>
    <tableColumn id="86" xr3:uid="{00000000-0010-0000-0000-000056000000}" name="Colonne710230" dataDxfId="795"/>
    <tableColumn id="158" xr3:uid="{00000000-0010-0000-0000-00009E000000}" name="Colonne710231" dataDxfId="794"/>
    <tableColumn id="639" xr3:uid="{00000000-0010-0000-0000-00007F020000}" name="Colonne411230" dataDxfId="793"/>
    <tableColumn id="640" xr3:uid="{00000000-0010-0000-0000-000080020000}" name="Colonne312231" dataDxfId="792"/>
    <tableColumn id="641" xr3:uid="{00000000-0010-0000-0000-000081020000}" name="Colonne513232" dataDxfId="791"/>
    <tableColumn id="642" xr3:uid="{00000000-0010-0000-0000-000082020000}" name="Site/Ville14233" dataDxfId="790"/>
    <tableColumn id="87" xr3:uid="{00000000-0010-0000-0000-000057000000}" name="Site/Ville14234" dataDxfId="789"/>
    <tableColumn id="159" xr3:uid="{00000000-0010-0000-0000-00009F000000}" name="Site/Ville14235" dataDxfId="788"/>
    <tableColumn id="643" xr3:uid="{00000000-0010-0000-0000-000083020000}" name="Colonne1115234" dataDxfId="787">
      <calculatedColumnFormula>IFERROR(INDEX(t_social_jours[Conduite],MATCH(PZ$4&amp;t_datas[[#This Row],[Matricule]],t_social_jours[Date &amp; Matricule perso],0)),"/")</calculatedColumnFormula>
    </tableColumn>
    <tableColumn id="644" xr3:uid="{00000000-0010-0000-0000-000084020000}" name="Colonne1016235" dataDxfId="786">
      <calculatedColumnFormula>IFERROR(INDEX(t_social_jours[Travail],MATCH(QA$4&amp;t_datas[[#This Row],[Matricule]],t_social_jours[Date &amp; Matricule perso],0)),"/")</calculatedColumnFormula>
    </tableColumn>
    <tableColumn id="645" xr3:uid="{00000000-0010-0000-0000-000085020000}" name="Colonne917236" dataDxfId="785">
      <calculatedColumnFormula>IFERROR(INDEX(t_social_jours[Dispo],MATCH(QB$4&amp;t_datas[[#This Row],[Matricule]],t_social_jours[Date &amp; Matricule perso],0)),"/")</calculatedColumnFormula>
    </tableColumn>
    <tableColumn id="88" xr3:uid="{00000000-0010-0000-0000-000058000000}" name="Colonne618238" dataDxfId="784">
      <calculatedColumnFormula>IFERROR(PZ7/QJ7,"/")</calculatedColumnFormula>
    </tableColumn>
    <tableColumn id="647" xr3:uid="{00000000-0010-0000-0000-000087020000}" name="Statut chauffeur19238" dataDxfId="783"/>
    <tableColumn id="328" xr3:uid="{00000000-0010-0000-0000-000048010000}" name="Statut chauffeur19239" dataDxfId="782"/>
    <tableColumn id="361" xr3:uid="{00000000-0010-0000-0000-000069010000}" name="Statut chauffeur19240" dataDxfId="781"/>
    <tableColumn id="648" xr3:uid="{00000000-0010-0000-0000-000088020000}" name="Heure départ20239" dataDxfId="780">
      <calculatedColumnFormula>IFERROR(INDEX(t_social_jours[Départ remake],MATCH(QG$4&amp;t_datas[[#This Row],[Matricule]],t_social_jours[Date &amp; Matricule perso],0)),"/")</calculatedColumnFormula>
    </tableColumn>
    <tableColumn id="649" xr3:uid="{00000000-0010-0000-0000-000089020000}" name="Heure arrivée21240" dataDxfId="779">
      <calculatedColumnFormula>IFERROR(INDEX(t_social_jours[Arrivée remake],MATCH(QH$4&amp;t_datas[[#This Row],[Matricule]],t_social_jours[Date &amp; Matricule perso],0)),"/")</calculatedColumnFormula>
    </tableColumn>
    <tableColumn id="89" xr3:uid="{00000000-0010-0000-0000-000059000000}" name="Heure arrivée21241" dataDxfId="778">
      <calculatedColumnFormula>IFERROR(IF(INDEX(t_social_jours[Kilomètres],MATCH(QI$4&amp;t_datas[[#This Row],[Matricule]],t_social_jours[Date &amp; Matricule perso],0))="","",INDEX(t_social_jours[Kilomètres],MATCH(QI$4&amp;t_datas[[#This Row],[Matricule]],t_social_jours[Date &amp; Matricule perso],0))),"/")</calculatedColumnFormula>
    </tableColumn>
    <tableColumn id="650" xr3:uid="{00000000-0010-0000-0000-00008A020000}" name="Total heures22241" dataDxfId="777">
      <calculatedColumnFormula>IF(SUM(PZ7:QB11)=0,"",SUM(PZ7:QB11))</calculatedColumnFormula>
    </tableColumn>
    <tableColumn id="651" xr3:uid="{00000000-0010-0000-0000-00008B020000}" name="Moteur2242" dataDxfId="776">
      <calculatedColumnFormula>IF(t_datas[[#This Row],[Immatriculation tracteur]]="","",t_datas[[#This Row],[Immatriculation tracteur]])</calculatedColumnFormula>
    </tableColumn>
    <tableColumn id="446" xr3:uid="{00000000-0010-0000-0000-0000BE010000}" name="Moteur2243" dataDxfId="775"/>
    <tableColumn id="652" xr3:uid="{00000000-0010-0000-0000-00008C020000}" name="Colonne24243" dataDxfId="774">
      <calculatedColumnFormula>IF(t_datas[[#This Row],[Immatriculation SEMI]]="","",t_datas[[#This Row],[Immatriculation SEMI]])</calculatedColumnFormula>
    </tableColumn>
    <tableColumn id="653" xr3:uid="{00000000-0010-0000-0000-00008D020000}" name="Colonne235244" dataDxfId="773">
      <calculatedColumnFormula>IF(t_datas[[#This Row],[Client affecté]]="","",t_datas[[#This Row],[Client affecté]])</calculatedColumnFormula>
    </tableColumn>
    <tableColumn id="654" xr3:uid="{00000000-0010-0000-0000-00008E020000}" name="Colonne226245" dataDxfId="772">
      <calculatedColumnFormula>IF(t_datas[[#This Row],[Site/ville]]="","",t_datas[[#This Row],[Site/ville]])</calculatedColumnFormula>
    </tableColumn>
    <tableColumn id="298" xr3:uid="{00000000-0010-0000-0000-00002A010000}" name="Colonne2262453" dataDxfId="771">
      <calculatedColumnFormula>IF(COUNTBLANK(QQ7:RD11)=14,-1,1)</calculatedColumnFormula>
    </tableColumn>
    <tableColumn id="269" xr3:uid="{00000000-0010-0000-0000-00000D010000}" name="Colonne2262452" dataDxfId="770"/>
    <tableColumn id="268" xr3:uid="{00000000-0010-0000-0000-00000C010000}" name="Colonne226246" dataDxfId="769"/>
    <tableColumn id="655" xr3:uid="{00000000-0010-0000-0000-00008F020000}" name="Colonne17246" dataDxfId="768"/>
    <tableColumn id="656" xr3:uid="{00000000-0010-0000-0000-000090020000}" name="Remorque8247" dataDxfId="767"/>
    <tableColumn id="657" xr3:uid="{00000000-0010-0000-0000-000091020000}" name="Colonne89248" dataDxfId="766"/>
    <tableColumn id="658" xr3:uid="{00000000-0010-0000-0000-000092020000}" name="Colonne710249" dataDxfId="765"/>
    <tableColumn id="90" xr3:uid="{00000000-0010-0000-0000-00005A000000}" name="Colonne710250" dataDxfId="764"/>
    <tableColumn id="161" xr3:uid="{00000000-0010-0000-0000-0000A1000000}" name="Colonne710251" dataDxfId="763"/>
    <tableColumn id="659" xr3:uid="{00000000-0010-0000-0000-000093020000}" name="Colonne411250" dataDxfId="762"/>
    <tableColumn id="660" xr3:uid="{00000000-0010-0000-0000-000094020000}" name="Colonne312251" dataDxfId="761"/>
    <tableColumn id="661" xr3:uid="{00000000-0010-0000-0000-000095020000}" name="Colonne513252" dataDxfId="760"/>
    <tableColumn id="662" xr3:uid="{00000000-0010-0000-0000-000096020000}" name="Site/Ville14253" dataDxfId="759"/>
    <tableColumn id="91" xr3:uid="{00000000-0010-0000-0000-00005B000000}" name="Site/Ville14254" dataDxfId="758"/>
    <tableColumn id="162" xr3:uid="{00000000-0010-0000-0000-0000A2000000}" name="Site/Ville14255" dataDxfId="757"/>
    <tableColumn id="663" xr3:uid="{00000000-0010-0000-0000-000097020000}" name="Colonne1115254" dataDxfId="756">
      <calculatedColumnFormula>IFERROR(INDEX(t_social_jours[Conduite],MATCH(RE$4&amp;t_datas[[#This Row],[Matricule]],t_social_jours[Date &amp; Matricule perso],0)),"/")</calculatedColumnFormula>
    </tableColumn>
    <tableColumn id="664" xr3:uid="{00000000-0010-0000-0000-000098020000}" name="Colonne1016255" dataDxfId="755">
      <calculatedColumnFormula>IFERROR(INDEX(t_social_jours[Travail],MATCH(RF$4&amp;t_datas[[#This Row],[Matricule]],t_social_jours[Date &amp; Matricule perso],0)),"/")</calculatedColumnFormula>
    </tableColumn>
    <tableColumn id="665" xr3:uid="{00000000-0010-0000-0000-000099020000}" name="Colonne917256" dataDxfId="754">
      <calculatedColumnFormula>IFERROR(INDEX(t_social_jours[Dispo],MATCH(RG$4&amp;t_datas[[#This Row],[Matricule]],t_social_jours[Date &amp; Matricule perso],0)),"/")</calculatedColumnFormula>
    </tableColumn>
    <tableColumn id="92" xr3:uid="{00000000-0010-0000-0000-00005C000000}" name="Colonne618258" dataDxfId="753">
      <calculatedColumnFormula>IFERROR(RE7/RO7,"/")</calculatedColumnFormula>
    </tableColumn>
    <tableColumn id="667" xr3:uid="{00000000-0010-0000-0000-00009B020000}" name="Statut chauffeur19258" dataDxfId="752"/>
    <tableColumn id="329" xr3:uid="{00000000-0010-0000-0000-000049010000}" name="Statut chauffeur19259" dataDxfId="751"/>
    <tableColumn id="362" xr3:uid="{00000000-0010-0000-0000-00006A010000}" name="Statut chauffeur19260" dataDxfId="750"/>
    <tableColumn id="668" xr3:uid="{00000000-0010-0000-0000-00009C020000}" name="Heure départ20259" dataDxfId="749">
      <calculatedColumnFormula>IFERROR(INDEX(t_social_jours[Départ remake],MATCH(RL$4&amp;t_datas[[#This Row],[Matricule]],t_social_jours[Date &amp; Matricule perso],0)),"/")</calculatedColumnFormula>
    </tableColumn>
    <tableColumn id="669" xr3:uid="{00000000-0010-0000-0000-00009D020000}" name="Heure arrivée21260" dataDxfId="748">
      <calculatedColumnFormula>IFERROR(INDEX(t_social_jours[Arrivée remake],MATCH(RM$4&amp;t_datas[[#This Row],[Matricule]],t_social_jours[Date &amp; Matricule perso],0)),"/")</calculatedColumnFormula>
    </tableColumn>
    <tableColumn id="93" xr3:uid="{00000000-0010-0000-0000-00005D000000}" name="Heure arrivée21261" dataDxfId="747">
      <calculatedColumnFormula>IFERROR(IF(INDEX(t_social_jours[Kilomètres],MATCH(RN$4&amp;t_datas[[#This Row],[Matricule]],t_social_jours[Date &amp; Matricule perso],0))="","",INDEX(t_social_jours[Kilomètres],MATCH(RN$4&amp;t_datas[[#This Row],[Matricule]],t_social_jours[Date &amp; Matricule perso],0))),"/")</calculatedColumnFormula>
    </tableColumn>
    <tableColumn id="670" xr3:uid="{00000000-0010-0000-0000-00009E020000}" name="Total heures22261" dataDxfId="746">
      <calculatedColumnFormula>IF(SUM(RE7:RG11)=0,"",SUM(RE7:RG11))</calculatedColumnFormula>
    </tableColumn>
    <tableColumn id="671" xr3:uid="{00000000-0010-0000-0000-00009F020000}" name="Moteur2262" dataDxfId="745">
      <calculatedColumnFormula>IF(t_datas[[#This Row],[Immatriculation tracteur]]="","",t_datas[[#This Row],[Immatriculation tracteur]])</calculatedColumnFormula>
    </tableColumn>
    <tableColumn id="466" xr3:uid="{00000000-0010-0000-0000-0000D2010000}" name="Moteur2263" dataDxfId="744"/>
    <tableColumn id="672" xr3:uid="{00000000-0010-0000-0000-0000A0020000}" name="Colonne24263" dataDxfId="743">
      <calculatedColumnFormula>IF(t_datas[[#This Row],[Immatriculation SEMI]]="","",t_datas[[#This Row],[Immatriculation SEMI]])</calculatedColumnFormula>
    </tableColumn>
    <tableColumn id="673" xr3:uid="{00000000-0010-0000-0000-0000A1020000}" name="Colonne235264" dataDxfId="742">
      <calculatedColumnFormula>IF(t_datas[[#This Row],[Client affecté]]="","",t_datas[[#This Row],[Client affecté]])</calculatedColumnFormula>
    </tableColumn>
    <tableColumn id="674" xr3:uid="{00000000-0010-0000-0000-0000A2020000}" name="Colonne226265" dataDxfId="741">
      <calculatedColumnFormula>IF(t_datas[[#This Row],[Site/ville]]="","",t_datas[[#This Row],[Site/ville]])</calculatedColumnFormula>
    </tableColumn>
    <tableColumn id="299" xr3:uid="{00000000-0010-0000-0000-00002B010000}" name="Colonne2262653" dataDxfId="740">
      <calculatedColumnFormula>IF(COUNTBLANK(RV7:SI11)=14,-1,1)</calculatedColumnFormula>
    </tableColumn>
    <tableColumn id="271" xr3:uid="{00000000-0010-0000-0000-00000F010000}" name="Colonne2262652" dataDxfId="739"/>
    <tableColumn id="270" xr3:uid="{00000000-0010-0000-0000-00000E010000}" name="Colonne226266" dataDxfId="738"/>
    <tableColumn id="675" xr3:uid="{00000000-0010-0000-0000-0000A3020000}" name="Colonne17266" dataDxfId="737"/>
    <tableColumn id="676" xr3:uid="{00000000-0010-0000-0000-0000A4020000}" name="Remorque8267" dataDxfId="736"/>
    <tableColumn id="677" xr3:uid="{00000000-0010-0000-0000-0000A5020000}" name="Colonne89268" dataDxfId="735"/>
    <tableColumn id="678" xr3:uid="{00000000-0010-0000-0000-0000A6020000}" name="Colonne710269" dataDxfId="734"/>
    <tableColumn id="94" xr3:uid="{00000000-0010-0000-0000-00005E000000}" name="Colonne710270" dataDxfId="733"/>
    <tableColumn id="164" xr3:uid="{00000000-0010-0000-0000-0000A4000000}" name="Colonne710271" dataDxfId="732"/>
    <tableColumn id="679" xr3:uid="{00000000-0010-0000-0000-0000A7020000}" name="Colonne411270" dataDxfId="731"/>
    <tableColumn id="680" xr3:uid="{00000000-0010-0000-0000-0000A8020000}" name="Colonne312271" dataDxfId="730"/>
    <tableColumn id="681" xr3:uid="{00000000-0010-0000-0000-0000A9020000}" name="Colonne513272" dataDxfId="729"/>
    <tableColumn id="682" xr3:uid="{00000000-0010-0000-0000-0000AA020000}" name="Site/Ville14273" dataDxfId="728"/>
    <tableColumn id="95" xr3:uid="{00000000-0010-0000-0000-00005F000000}" name="Site/Ville14274" dataDxfId="727"/>
    <tableColumn id="165" xr3:uid="{00000000-0010-0000-0000-0000A5000000}" name="Site/Ville14275" dataDxfId="726"/>
    <tableColumn id="683" xr3:uid="{00000000-0010-0000-0000-0000AB020000}" name="Colonne1115274" dataDxfId="725">
      <calculatedColumnFormula>IFERROR(INDEX(t_social_jours[Conduite],MATCH(SJ$4&amp;t_datas[[#This Row],[Matricule]],t_social_jours[Date &amp; Matricule perso],0)),"/")</calculatedColumnFormula>
    </tableColumn>
    <tableColumn id="684" xr3:uid="{00000000-0010-0000-0000-0000AC020000}" name="Colonne1016275" dataDxfId="724">
      <calculatedColumnFormula>IFERROR(INDEX(t_social_jours[Travail],MATCH(SK$4&amp;t_datas[[#This Row],[Matricule]],t_social_jours[Date &amp; Matricule perso],0)),"/")</calculatedColumnFormula>
    </tableColumn>
    <tableColumn id="685" xr3:uid="{00000000-0010-0000-0000-0000AD020000}" name="Colonne917276" dataDxfId="723">
      <calculatedColumnFormula>IFERROR(INDEX(t_social_jours[Dispo],MATCH(SL$4&amp;t_datas[[#This Row],[Matricule]],t_social_jours[Date &amp; Matricule perso],0)),"/")</calculatedColumnFormula>
    </tableColumn>
    <tableColumn id="96" xr3:uid="{00000000-0010-0000-0000-000060000000}" name="Colonne618278" dataDxfId="722">
      <calculatedColumnFormula>IFERROR(SJ7/ST7,"/")</calculatedColumnFormula>
    </tableColumn>
    <tableColumn id="687" xr3:uid="{00000000-0010-0000-0000-0000AF020000}" name="Statut chauffeur19278" dataDxfId="721"/>
    <tableColumn id="330" xr3:uid="{00000000-0010-0000-0000-00004A010000}" name="Statut chauffeur19279" dataDxfId="720"/>
    <tableColumn id="363" xr3:uid="{00000000-0010-0000-0000-00006B010000}" name="Statut chauffeur19280" dataDxfId="719"/>
    <tableColumn id="688" xr3:uid="{00000000-0010-0000-0000-0000B0020000}" name="Heure départ20279" dataDxfId="718">
      <calculatedColumnFormula>IFERROR(INDEX(t_social_jours[Départ remake],MATCH(SQ$4&amp;t_datas[[#This Row],[Matricule]],t_social_jours[Date &amp; Matricule perso],0)),"/")</calculatedColumnFormula>
    </tableColumn>
    <tableColumn id="689" xr3:uid="{00000000-0010-0000-0000-0000B1020000}" name="Heure arrivée21280" dataDxfId="717">
      <calculatedColumnFormula>IFERROR(INDEX(t_social_jours[Arrivée remake],MATCH(SR$4&amp;t_datas[[#This Row],[Matricule]],t_social_jours[Date &amp; Matricule perso],0)),"/")</calculatedColumnFormula>
    </tableColumn>
    <tableColumn id="97" xr3:uid="{00000000-0010-0000-0000-000061000000}" name="Heure arrivée21281" dataDxfId="716">
      <calculatedColumnFormula>IFERROR(IF(INDEX(t_social_jours[Kilomètres],MATCH(SS$4&amp;t_datas[[#This Row],[Matricule]],t_social_jours[Date &amp; Matricule perso],0))="","",INDEX(t_social_jours[Kilomètres],MATCH(SS$4&amp;t_datas[[#This Row],[Matricule]],t_social_jours[Date &amp; Matricule perso],0))),"/")</calculatedColumnFormula>
    </tableColumn>
    <tableColumn id="690" xr3:uid="{00000000-0010-0000-0000-0000B2020000}" name="Total heures22281" dataDxfId="715"/>
    <tableColumn id="691" xr3:uid="{00000000-0010-0000-0000-0000B3020000}" name="Moteur2282" dataDxfId="714">
      <calculatedColumnFormula>IF(t_datas[[#This Row],[Immatriculation tracteur]]="","",t_datas[[#This Row],[Immatriculation tracteur]])</calculatedColumnFormula>
    </tableColumn>
    <tableColumn id="486" xr3:uid="{00000000-0010-0000-0000-0000E6010000}" name="Moteur2283" dataDxfId="713"/>
    <tableColumn id="692" xr3:uid="{00000000-0010-0000-0000-0000B4020000}" name="Colonne24283" dataDxfId="712">
      <calculatedColumnFormula>IF(t_datas[[#This Row],[Immatriculation SEMI]]="","",t_datas[[#This Row],[Immatriculation SEMI]])</calculatedColumnFormula>
    </tableColumn>
    <tableColumn id="693" xr3:uid="{00000000-0010-0000-0000-0000B5020000}" name="Colonne235284" dataDxfId="711">
      <calculatedColumnFormula>IF(t_datas[[#This Row],[Client affecté]]="","",t_datas[[#This Row],[Client affecté]])</calculatedColumnFormula>
    </tableColumn>
    <tableColumn id="694" xr3:uid="{00000000-0010-0000-0000-0000B6020000}" name="Colonne226285" dataDxfId="710">
      <calculatedColumnFormula>IF(t_datas[[#This Row],[Site/ville]]="","",t_datas[[#This Row],[Site/ville]])</calculatedColumnFormula>
    </tableColumn>
    <tableColumn id="300" xr3:uid="{00000000-0010-0000-0000-00002C010000}" name="Colonne2262853" dataDxfId="709">
      <calculatedColumnFormula>IF(COUNTBLANK(TA7:TN11)=14,-1,1)</calculatedColumnFormula>
    </tableColumn>
    <tableColumn id="273" xr3:uid="{00000000-0010-0000-0000-000011010000}" name="Colonne2262852" dataDxfId="708"/>
    <tableColumn id="272" xr3:uid="{00000000-0010-0000-0000-000010010000}" name="Colonne226286" dataDxfId="707"/>
    <tableColumn id="695" xr3:uid="{00000000-0010-0000-0000-0000B7020000}" name="Colonne17286" dataDxfId="706"/>
    <tableColumn id="696" xr3:uid="{00000000-0010-0000-0000-0000B8020000}" name="Remorque8287" dataDxfId="705"/>
    <tableColumn id="697" xr3:uid="{00000000-0010-0000-0000-0000B9020000}" name="Colonne89288" dataDxfId="704"/>
    <tableColumn id="698" xr3:uid="{00000000-0010-0000-0000-0000BA020000}" name="Colonne710289" dataDxfId="703"/>
    <tableColumn id="98" xr3:uid="{00000000-0010-0000-0000-000062000000}" name="Colonne710290" dataDxfId="702"/>
    <tableColumn id="167" xr3:uid="{00000000-0010-0000-0000-0000A7000000}" name="Colonne710291" dataDxfId="701"/>
    <tableColumn id="699" xr3:uid="{00000000-0010-0000-0000-0000BB020000}" name="Colonne411290" dataDxfId="700"/>
    <tableColumn id="700" xr3:uid="{00000000-0010-0000-0000-0000BC020000}" name="Colonne312291" dataDxfId="699"/>
    <tableColumn id="701" xr3:uid="{00000000-0010-0000-0000-0000BD020000}" name="Colonne513292" dataDxfId="698"/>
    <tableColumn id="702" xr3:uid="{00000000-0010-0000-0000-0000BE020000}" name="Site/Ville14293" dataDxfId="697"/>
    <tableColumn id="99" xr3:uid="{00000000-0010-0000-0000-000063000000}" name="Site/Ville14294" dataDxfId="696"/>
    <tableColumn id="168" xr3:uid="{00000000-0010-0000-0000-0000A8000000}" name="Site/Ville14295" dataDxfId="695"/>
    <tableColumn id="703" xr3:uid="{00000000-0010-0000-0000-0000BF020000}" name="Colonne1115294" dataDxfId="694">
      <calculatedColumnFormula>IFERROR(INDEX(t_social_jours[Conduite],MATCH(TO$4&amp;t_datas[[#This Row],[Matricule]],t_social_jours[Date &amp; Matricule perso],0)),"/")</calculatedColumnFormula>
    </tableColumn>
    <tableColumn id="704" xr3:uid="{00000000-0010-0000-0000-0000C0020000}" name="Colonne1016295" dataDxfId="693">
      <calculatedColumnFormula>IFERROR(INDEX(t_social_jours[Travail],MATCH(TP$4&amp;t_datas[[#This Row],[Matricule]],t_social_jours[Date &amp; Matricule perso],0)),"/")</calculatedColumnFormula>
    </tableColumn>
    <tableColumn id="705" xr3:uid="{00000000-0010-0000-0000-0000C1020000}" name="Colonne917296" dataDxfId="692">
      <calculatedColumnFormula>IFERROR(INDEX(t_social_jours[Dispo],MATCH(TQ$4&amp;t_datas[[#This Row],[Matricule]],t_social_jours[Date &amp; Matricule perso],0)),"/")</calculatedColumnFormula>
    </tableColumn>
    <tableColumn id="100" xr3:uid="{00000000-0010-0000-0000-000064000000}" name="Colonne618298" dataDxfId="691">
      <calculatedColumnFormula>IFERROR(TO7/TY7,"/")</calculatedColumnFormula>
    </tableColumn>
    <tableColumn id="707" xr3:uid="{00000000-0010-0000-0000-0000C3020000}" name="Statut chauffeur19298" dataDxfId="690"/>
    <tableColumn id="331" xr3:uid="{00000000-0010-0000-0000-00004B010000}" name="Statut chauffeur19299" dataDxfId="689"/>
    <tableColumn id="806" xr3:uid="{00000000-0010-0000-0000-000026030000}" name="Statut chauffeur19300" dataDxfId="688"/>
    <tableColumn id="708" xr3:uid="{00000000-0010-0000-0000-0000C4020000}" name="Heure départ20299" dataDxfId="687">
      <calculatedColumnFormula>IFERROR(INDEX(t_social_jours[Départ remake],MATCH(TV$4&amp;t_datas[[#This Row],[Matricule]],t_social_jours[Date &amp; Matricule perso],0)),"/")</calculatedColumnFormula>
    </tableColumn>
    <tableColumn id="709" xr3:uid="{00000000-0010-0000-0000-0000C5020000}" name="Heure arrivée21300" dataDxfId="686">
      <calculatedColumnFormula>IFERROR(INDEX(t_social_jours[Arrivée remake],MATCH(TW$4&amp;t_datas[[#This Row],[Matricule]],t_social_jours[Date &amp; Matricule perso],0)),"/")</calculatedColumnFormula>
    </tableColumn>
    <tableColumn id="101" xr3:uid="{00000000-0010-0000-0000-000065000000}" name="Heure arrivée21301" dataDxfId="685">
      <calculatedColumnFormula>IFERROR(IF(INDEX(t_social_jours[Kilomètres],MATCH(TX$4&amp;t_datas[[#This Row],[Matricule]],t_social_jours[Date &amp; Matricule perso],0))="","",INDEX(t_social_jours[Kilomètres],MATCH(TX$4&amp;t_datas[[#This Row],[Matricule]],t_social_jours[Date &amp; Matricule perso],0))),"/")</calculatedColumnFormula>
    </tableColumn>
    <tableColumn id="710" xr3:uid="{00000000-0010-0000-0000-0000C6020000}" name="Total heures22301" dataDxfId="684">
      <calculatedColumnFormula>IF(SUM(TO7:TQ11)=0,"",SUM(TO7:TQ11))</calculatedColumnFormula>
    </tableColumn>
    <tableColumn id="711" xr3:uid="{00000000-0010-0000-0000-0000C7020000}" name="Moteur2302" dataDxfId="683">
      <calculatedColumnFormula>IF(t_datas[[#This Row],[Immatriculation tracteur]]="","",t_datas[[#This Row],[Immatriculation tracteur]])</calculatedColumnFormula>
    </tableColumn>
    <tableColumn id="506" xr3:uid="{00000000-0010-0000-0000-0000FA010000}" name="Moteur2303" dataDxfId="682"/>
    <tableColumn id="712" xr3:uid="{00000000-0010-0000-0000-0000C8020000}" name="Colonne24303" dataDxfId="681">
      <calculatedColumnFormula>IF(t_datas[[#This Row],[Immatriculation SEMI]]="","",t_datas[[#This Row],[Immatriculation SEMI]])</calculatedColumnFormula>
    </tableColumn>
    <tableColumn id="713" xr3:uid="{00000000-0010-0000-0000-0000C9020000}" name="Colonne235304" dataDxfId="680">
      <calculatedColumnFormula>IF(t_datas[[#This Row],[Client affecté]]="","",t_datas[[#This Row],[Client affecté]])</calculatedColumnFormula>
    </tableColumn>
    <tableColumn id="714" xr3:uid="{00000000-0010-0000-0000-0000CA020000}" name="Colonne226305" dataDxfId="679">
      <calculatedColumnFormula>IF(t_datas[[#This Row],[Site/ville]]="","",t_datas[[#This Row],[Site/ville]])</calculatedColumnFormula>
    </tableColumn>
    <tableColumn id="301" xr3:uid="{00000000-0010-0000-0000-00002D010000}" name="Colonne2263053" dataDxfId="678">
      <calculatedColumnFormula>IF(COUNTBLANK(UF7:US11)=14,-1,1)</calculatedColumnFormula>
    </tableColumn>
    <tableColumn id="275" xr3:uid="{00000000-0010-0000-0000-000013010000}" name="Colonne2263052" dataDxfId="677"/>
    <tableColumn id="274" xr3:uid="{00000000-0010-0000-0000-000012010000}" name="Colonne226306" dataDxfId="676"/>
    <tableColumn id="715" xr3:uid="{00000000-0010-0000-0000-0000CB020000}" name="Colonne17306" dataDxfId="675"/>
    <tableColumn id="716" xr3:uid="{00000000-0010-0000-0000-0000CC020000}" name="Remorque8307" dataDxfId="674"/>
    <tableColumn id="717" xr3:uid="{00000000-0010-0000-0000-0000CD020000}" name="Colonne89308" dataDxfId="673"/>
    <tableColumn id="718" xr3:uid="{00000000-0010-0000-0000-0000CE020000}" name="Colonne710309" dataDxfId="672"/>
    <tableColumn id="102" xr3:uid="{00000000-0010-0000-0000-000066000000}" name="Colonne710310" dataDxfId="671"/>
    <tableColumn id="170" xr3:uid="{00000000-0010-0000-0000-0000AA000000}" name="Colonne710311" dataDxfId="670"/>
    <tableColumn id="719" xr3:uid="{00000000-0010-0000-0000-0000CF020000}" name="Colonne411310" dataDxfId="669"/>
    <tableColumn id="720" xr3:uid="{00000000-0010-0000-0000-0000D0020000}" name="Colonne312311" dataDxfId="668"/>
    <tableColumn id="721" xr3:uid="{00000000-0010-0000-0000-0000D1020000}" name="Colonne513312" dataDxfId="667"/>
    <tableColumn id="722" xr3:uid="{00000000-0010-0000-0000-0000D2020000}" name="Site/Ville14313" dataDxfId="666"/>
    <tableColumn id="103" xr3:uid="{00000000-0010-0000-0000-000067000000}" name="Site/Ville14314" dataDxfId="665"/>
    <tableColumn id="171" xr3:uid="{00000000-0010-0000-0000-0000AB000000}" name="Site/Ville14315" dataDxfId="664"/>
    <tableColumn id="723" xr3:uid="{00000000-0010-0000-0000-0000D3020000}" name="Colonne1115314" dataDxfId="663">
      <calculatedColumnFormula>IFERROR(INDEX(t_social_jours[Conduite],MATCH(UT$4&amp;t_datas[[#This Row],[Matricule]],t_social_jours[Date &amp; Matricule perso],0)),"/")</calculatedColumnFormula>
    </tableColumn>
    <tableColumn id="724" xr3:uid="{00000000-0010-0000-0000-0000D4020000}" name="Colonne1016315" dataDxfId="662">
      <calculatedColumnFormula>IFERROR(INDEX(t_social_jours[Travail],MATCH(UU$4&amp;t_datas[[#This Row],[Matricule]],t_social_jours[Date &amp; Matricule perso],0)),"/")</calculatedColumnFormula>
    </tableColumn>
    <tableColumn id="725" xr3:uid="{00000000-0010-0000-0000-0000D5020000}" name="Colonne917316" dataDxfId="661">
      <calculatedColumnFormula>IFERROR(INDEX(t_social_jours[Dispo],MATCH(UV$4&amp;t_datas[[#This Row],[Matricule]],t_social_jours[Date &amp; Matricule perso],0)),"/")</calculatedColumnFormula>
    </tableColumn>
    <tableColumn id="104" xr3:uid="{00000000-0010-0000-0000-000068000000}" name="Colonne618318" dataDxfId="660">
      <calculatedColumnFormula>IFERROR(UT7/VD7,"/")</calculatedColumnFormula>
    </tableColumn>
    <tableColumn id="727" xr3:uid="{00000000-0010-0000-0000-0000D7020000}" name="Statut chauffeur19318" dataDxfId="659"/>
    <tableColumn id="332" xr3:uid="{00000000-0010-0000-0000-00004C010000}" name="Statut chauffeur19319" dataDxfId="658"/>
    <tableColumn id="365" xr3:uid="{00000000-0010-0000-0000-00006D010000}" name="Statut chauffeur19320" dataDxfId="657"/>
    <tableColumn id="728" xr3:uid="{00000000-0010-0000-0000-0000D8020000}" name="Heure départ20319" dataDxfId="656">
      <calculatedColumnFormula>IFERROR(INDEX(t_social_jours[Départ remake],MATCH(VA$4&amp;t_datas[[#This Row],[Matricule]],t_social_jours[Date &amp; Matricule perso],0)),"/")</calculatedColumnFormula>
    </tableColumn>
    <tableColumn id="729" xr3:uid="{00000000-0010-0000-0000-0000D9020000}" name="Heure arrivée21320" dataDxfId="655">
      <calculatedColumnFormula>IFERROR(INDEX(t_social_jours[Arrivée remake],MATCH(VB$4&amp;t_datas[[#This Row],[Matricule]],t_social_jours[Date &amp; Matricule perso],0)),"/")</calculatedColumnFormula>
    </tableColumn>
    <tableColumn id="105" xr3:uid="{00000000-0010-0000-0000-000069000000}" name="Heure arrivée21321" dataDxfId="654">
      <calculatedColumnFormula>IFERROR(IF(INDEX(t_social_jours[Kilomètres],MATCH(VC$4&amp;t_datas[[#This Row],[Matricule]],t_social_jours[Date &amp; Matricule perso],0))="","",INDEX(t_social_jours[Kilomètres],MATCH(VC$4&amp;t_datas[[#This Row],[Matricule]],t_social_jours[Date &amp; Matricule perso],0))),"/")</calculatedColumnFormula>
    </tableColumn>
    <tableColumn id="730" xr3:uid="{00000000-0010-0000-0000-0000DA020000}" name="Total heures22321" dataDxfId="653">
      <calculatedColumnFormula>IF(SUM(UT7:UV11)=0,"",SUM(UT7:UV11))</calculatedColumnFormula>
    </tableColumn>
    <tableColumn id="731" xr3:uid="{00000000-0010-0000-0000-0000DB020000}" name="Moteur2322" dataDxfId="652">
      <calculatedColumnFormula>IF(t_datas[[#This Row],[Immatriculation tracteur]]="","",t_datas[[#This Row],[Immatriculation tracteur]])</calculatedColumnFormula>
    </tableColumn>
    <tableColumn id="526" xr3:uid="{00000000-0010-0000-0000-00000E020000}" name="Moteur2323" dataDxfId="651"/>
    <tableColumn id="732" xr3:uid="{00000000-0010-0000-0000-0000DC020000}" name="Colonne24323" dataDxfId="650">
      <calculatedColumnFormula>IF(t_datas[[#This Row],[Immatriculation SEMI]]="","",t_datas[[#This Row],[Immatriculation SEMI]])</calculatedColumnFormula>
    </tableColumn>
    <tableColumn id="733" xr3:uid="{00000000-0010-0000-0000-0000DD020000}" name="Colonne235324" dataDxfId="649">
      <calculatedColumnFormula>IF(t_datas[[#This Row],[Client affecté]]="","",t_datas[[#This Row],[Client affecté]])</calculatedColumnFormula>
    </tableColumn>
    <tableColumn id="734" xr3:uid="{00000000-0010-0000-0000-0000DE020000}" name="Colonne226325" dataDxfId="648"/>
    <tableColumn id="302" xr3:uid="{00000000-0010-0000-0000-00002E010000}" name="Colonne2263253" dataDxfId="647">
      <calculatedColumnFormula>IF(COUNTBLANK(VK7:VX11)=14,-1,1)</calculatedColumnFormula>
    </tableColumn>
    <tableColumn id="277" xr3:uid="{00000000-0010-0000-0000-000015010000}" name="Colonne2263252" dataDxfId="646"/>
    <tableColumn id="276" xr3:uid="{00000000-0010-0000-0000-000014010000}" name="Colonne226326" dataDxfId="645"/>
    <tableColumn id="735" xr3:uid="{00000000-0010-0000-0000-0000DF020000}" name="Colonne17326" dataDxfId="644"/>
    <tableColumn id="736" xr3:uid="{00000000-0010-0000-0000-0000E0020000}" name="Remorque8327" dataDxfId="643"/>
    <tableColumn id="737" xr3:uid="{00000000-0010-0000-0000-0000E1020000}" name="Colonne89328" dataDxfId="642"/>
    <tableColumn id="738" xr3:uid="{00000000-0010-0000-0000-0000E2020000}" name="Colonne710329" dataDxfId="641"/>
    <tableColumn id="106" xr3:uid="{00000000-0010-0000-0000-00006A000000}" name="Colonne710330" dataDxfId="640"/>
    <tableColumn id="173" xr3:uid="{00000000-0010-0000-0000-0000AD000000}" name="Colonne710331" dataDxfId="639"/>
    <tableColumn id="739" xr3:uid="{00000000-0010-0000-0000-0000E3020000}" name="Colonne411330" dataDxfId="638"/>
    <tableColumn id="740" xr3:uid="{00000000-0010-0000-0000-0000E4020000}" name="Colonne312331" dataDxfId="637"/>
    <tableColumn id="741" xr3:uid="{00000000-0010-0000-0000-0000E5020000}" name="Colonne513332" dataDxfId="636"/>
    <tableColumn id="742" xr3:uid="{00000000-0010-0000-0000-0000E6020000}" name="Site/Ville14333" dataDxfId="635"/>
    <tableColumn id="107" xr3:uid="{00000000-0010-0000-0000-00006B000000}" name="Site/Ville14334" dataDxfId="634"/>
    <tableColumn id="174" xr3:uid="{00000000-0010-0000-0000-0000AE000000}" name="Site/Ville14335" dataDxfId="633"/>
    <tableColumn id="743" xr3:uid="{00000000-0010-0000-0000-0000E7020000}" name="Colonne1115334" dataDxfId="632">
      <calculatedColumnFormula>IFERROR(INDEX(t_social_jours[Conduite],MATCH(VY$4&amp;t_datas[[#This Row],[Matricule]],t_social_jours[Date &amp; Matricule perso],0)),"/")</calculatedColumnFormula>
    </tableColumn>
    <tableColumn id="744" xr3:uid="{00000000-0010-0000-0000-0000E8020000}" name="Colonne1016335" dataDxfId="631">
      <calculatedColumnFormula>IFERROR(INDEX(t_social_jours[Travail],MATCH(VZ$4&amp;t_datas[[#This Row],[Matricule]],t_social_jours[Date &amp; Matricule perso],0)),"/")</calculatedColumnFormula>
    </tableColumn>
    <tableColumn id="745" xr3:uid="{00000000-0010-0000-0000-0000E9020000}" name="Colonne917336" dataDxfId="630">
      <calculatedColumnFormula>IFERROR(INDEX(t_social_jours[Dispo],MATCH(WA$4&amp;t_datas[[#This Row],[Matricule]],t_social_jours[Date &amp; Matricule perso],0)),"/")</calculatedColumnFormula>
    </tableColumn>
    <tableColumn id="108" xr3:uid="{00000000-0010-0000-0000-00006C000000}" name="Colonne618338" dataDxfId="629">
      <calculatedColumnFormula>IFERROR(VY7/WI7,"/")</calculatedColumnFormula>
    </tableColumn>
    <tableColumn id="747" xr3:uid="{00000000-0010-0000-0000-0000EB020000}" name="Statut chauffeur19338" dataDxfId="628"/>
    <tableColumn id="333" xr3:uid="{00000000-0010-0000-0000-00004D010000}" name="Statut chauffeur19339" dataDxfId="627"/>
    <tableColumn id="366" xr3:uid="{00000000-0010-0000-0000-00006E010000}" name="Statut chauffeur19340" dataDxfId="626"/>
    <tableColumn id="748" xr3:uid="{00000000-0010-0000-0000-0000EC020000}" name="Heure départ20339" dataDxfId="625">
      <calculatedColumnFormula>IFERROR(INDEX(t_social_jours[Départ remake],MATCH(WF$4&amp;t_datas[[#This Row],[Matricule]],t_social_jours[Date &amp; Matricule perso],0)),"/")</calculatedColumnFormula>
    </tableColumn>
    <tableColumn id="749" xr3:uid="{00000000-0010-0000-0000-0000ED020000}" name="Heure arrivée21340" dataDxfId="624">
      <calculatedColumnFormula>IFERROR(INDEX(t_social_jours[Arrivée remake],MATCH(WG$4&amp;t_datas[[#This Row],[Matricule]],t_social_jours[Date &amp; Matricule perso],0)),"/")</calculatedColumnFormula>
    </tableColumn>
    <tableColumn id="109" xr3:uid="{00000000-0010-0000-0000-00006D000000}" name="Heure arrivée21341" dataDxfId="623">
      <calculatedColumnFormula>IFERROR(IF(INDEX(t_social_jours[Kilomètres],MATCH(WH$4&amp;t_datas[[#This Row],[Matricule]],t_social_jours[Date &amp; Matricule perso],0))="","",INDEX(t_social_jours[Kilomètres],MATCH(WH$4&amp;t_datas[[#This Row],[Matricule]],t_social_jours[Date &amp; Matricule perso],0))),"/")</calculatedColumnFormula>
    </tableColumn>
    <tableColumn id="750" xr3:uid="{00000000-0010-0000-0000-0000EE020000}" name="Total heures22341" dataDxfId="622">
      <calculatedColumnFormula>IF(SUM(VY7:WA11)=0,"",SUM(VY7:WA11))</calculatedColumnFormula>
    </tableColumn>
    <tableColumn id="751" xr3:uid="{00000000-0010-0000-0000-0000EF020000}" name="Moteur2342" dataDxfId="621">
      <calculatedColumnFormula>IF(t_datas[[#This Row],[Immatriculation tracteur]]="","",t_datas[[#This Row],[Immatriculation tracteur]])</calculatedColumnFormula>
    </tableColumn>
    <tableColumn id="546" xr3:uid="{00000000-0010-0000-0000-000022020000}" name="Moteur2343" dataDxfId="620"/>
    <tableColumn id="752" xr3:uid="{00000000-0010-0000-0000-0000F0020000}" name="Colonne24343" dataDxfId="619">
      <calculatedColumnFormula>IF(t_datas[[#This Row],[Immatriculation SEMI]]="","",t_datas[[#This Row],[Immatriculation SEMI]])</calculatedColumnFormula>
    </tableColumn>
    <tableColumn id="753" xr3:uid="{00000000-0010-0000-0000-0000F1020000}" name="Colonne235344" dataDxfId="618">
      <calculatedColumnFormula>IF(t_datas[[#This Row],[Client affecté]]="","",t_datas[[#This Row],[Client affecté]])</calculatedColumnFormula>
    </tableColumn>
    <tableColumn id="754" xr3:uid="{00000000-0010-0000-0000-0000F2020000}" name="Colonne226345" dataDxfId="617"/>
    <tableColumn id="303" xr3:uid="{00000000-0010-0000-0000-00002F010000}" name="Colonne2263453" dataDxfId="616">
      <calculatedColumnFormula>IF(COUNTBLANK(WP7:XC11)=14,-1,1)</calculatedColumnFormula>
    </tableColumn>
    <tableColumn id="279" xr3:uid="{00000000-0010-0000-0000-000017010000}" name="Colonne2263452" dataDxfId="615"/>
    <tableColumn id="278" xr3:uid="{00000000-0010-0000-0000-000016010000}" name="Colonne226346" dataDxfId="614"/>
    <tableColumn id="755" xr3:uid="{00000000-0010-0000-0000-0000F3020000}" name="Colonne17346" dataDxfId="613"/>
    <tableColumn id="756" xr3:uid="{00000000-0010-0000-0000-0000F4020000}" name="Remorque8347" dataDxfId="612"/>
    <tableColumn id="757" xr3:uid="{00000000-0010-0000-0000-0000F5020000}" name="Colonne89348" dataDxfId="611"/>
    <tableColumn id="758" xr3:uid="{00000000-0010-0000-0000-0000F6020000}" name="Colonne710349" dataDxfId="610"/>
    <tableColumn id="110" xr3:uid="{00000000-0010-0000-0000-00006E000000}" name="Colonne710350" dataDxfId="609"/>
    <tableColumn id="176" xr3:uid="{00000000-0010-0000-0000-0000B0000000}" name="Colonne710351" dataDxfId="608"/>
    <tableColumn id="759" xr3:uid="{00000000-0010-0000-0000-0000F7020000}" name="Colonne411350" dataDxfId="607"/>
    <tableColumn id="760" xr3:uid="{00000000-0010-0000-0000-0000F8020000}" name="Colonne312351" dataDxfId="606"/>
    <tableColumn id="761" xr3:uid="{00000000-0010-0000-0000-0000F9020000}" name="Colonne513352" dataDxfId="605"/>
    <tableColumn id="762" xr3:uid="{00000000-0010-0000-0000-0000FA020000}" name="Site/Ville14353" dataDxfId="604"/>
    <tableColumn id="111" xr3:uid="{00000000-0010-0000-0000-00006F000000}" name="Site/Ville14354" dataDxfId="603"/>
    <tableColumn id="177" xr3:uid="{00000000-0010-0000-0000-0000B1000000}" name="Site/Ville14355" dataDxfId="602"/>
    <tableColumn id="763" xr3:uid="{00000000-0010-0000-0000-0000FB020000}" name="Colonne1115354" dataDxfId="601">
      <calculatedColumnFormula>IFERROR(INDEX(t_social_jours[Conduite],MATCH(XD$4&amp;t_datas[[#This Row],[Matricule]],t_social_jours[Date &amp; Matricule perso],0)),"/")</calculatedColumnFormula>
    </tableColumn>
    <tableColumn id="764" xr3:uid="{00000000-0010-0000-0000-0000FC020000}" name="Colonne1016355" dataDxfId="600">
      <calculatedColumnFormula>IFERROR(INDEX(t_social_jours[Travail],MATCH(XE$4&amp;t_datas[[#This Row],[Matricule]],t_social_jours[Date &amp; Matricule perso],0)),"/")</calculatedColumnFormula>
    </tableColumn>
    <tableColumn id="765" xr3:uid="{00000000-0010-0000-0000-0000FD020000}" name="Colonne917356" dataDxfId="599">
      <calculatedColumnFormula>IFERROR(INDEX(t_social_jours[Dispo],MATCH(XF$4&amp;t_datas[[#This Row],[Matricule]],t_social_jours[Date &amp; Matricule perso],0)),"/")</calculatedColumnFormula>
    </tableColumn>
    <tableColumn id="112" xr3:uid="{00000000-0010-0000-0000-000070000000}" name="Colonne618358" dataDxfId="598">
      <calculatedColumnFormula>IFERROR(XD7/XN7,"/")</calculatedColumnFormula>
    </tableColumn>
    <tableColumn id="767" xr3:uid="{00000000-0010-0000-0000-0000FF020000}" name="Statut chauffeur19358" dataDxfId="597"/>
    <tableColumn id="334" xr3:uid="{00000000-0010-0000-0000-00004E010000}" name="Statut chauffeur19359" dataDxfId="596"/>
    <tableColumn id="367" xr3:uid="{00000000-0010-0000-0000-00006F010000}" name="Statut chauffeur19360" dataDxfId="595"/>
    <tableColumn id="768" xr3:uid="{00000000-0010-0000-0000-000000030000}" name="Heure départ20359" dataDxfId="594">
      <calculatedColumnFormula>IFERROR(INDEX(t_social_jours[Départ remake],MATCH(XK$4&amp;t_datas[[#This Row],[Matricule]],t_social_jours[Date &amp; Matricule perso],0)),"/")</calculatedColumnFormula>
    </tableColumn>
    <tableColumn id="769" xr3:uid="{00000000-0010-0000-0000-000001030000}" name="Heure arrivée21360" dataDxfId="593">
      <calculatedColumnFormula>IFERROR(INDEX(t_social_jours[Arrivée remake],MATCH(XL$4&amp;t_datas[[#This Row],[Matricule]],t_social_jours[Date &amp; Matricule perso],0)),"/")</calculatedColumnFormula>
    </tableColumn>
    <tableColumn id="113" xr3:uid="{00000000-0010-0000-0000-000071000000}" name="Heure arrivée21361" dataDxfId="592">
      <calculatedColumnFormula>IFERROR(IF(INDEX(t_social_jours[Kilomètres],MATCH(XM$4&amp;t_datas[[#This Row],[Matricule]],t_social_jours[Date &amp; Matricule perso],0))="","",INDEX(t_social_jours[Kilomètres],MATCH(XM$4&amp;t_datas[[#This Row],[Matricule]],t_social_jours[Date &amp; Matricule perso],0))),"/")</calculatedColumnFormula>
    </tableColumn>
    <tableColumn id="770" xr3:uid="{00000000-0010-0000-0000-000002030000}" name="Total heures22361" dataDxfId="591">
      <calculatedColumnFormula>IF(SUM(XD7:XF11)=0,"",SUM(XD7:XF11))</calculatedColumnFormula>
    </tableColumn>
    <tableColumn id="771" xr3:uid="{00000000-0010-0000-0000-000003030000}" name="Moteur2362" dataDxfId="590">
      <calculatedColumnFormula>IF(t_datas[[#This Row],[Immatriculation tracteur]]="","",t_datas[[#This Row],[Immatriculation tracteur]])</calculatedColumnFormula>
    </tableColumn>
    <tableColumn id="566" xr3:uid="{00000000-0010-0000-0000-000036020000}" name="Moteur2363" dataDxfId="589"/>
    <tableColumn id="772" xr3:uid="{00000000-0010-0000-0000-000004030000}" name="Colonne24363" dataDxfId="588">
      <calculatedColumnFormula>IF(t_datas[[#This Row],[Immatriculation SEMI]]="","",t_datas[[#This Row],[Immatriculation SEMI]])</calculatedColumnFormula>
    </tableColumn>
    <tableColumn id="773" xr3:uid="{00000000-0010-0000-0000-000005030000}" name="Colonne235364" dataDxfId="587">
      <calculatedColumnFormula>IF(t_datas[[#This Row],[Client affecté]]="","",t_datas[[#This Row],[Client affecté]])</calculatedColumnFormula>
    </tableColumn>
    <tableColumn id="774" xr3:uid="{00000000-0010-0000-0000-000006030000}" name="Colonne226365" dataDxfId="586">
      <calculatedColumnFormula>IF(t_datas[[#This Row],[Site/ville]]="","",t_datas[[#This Row],[Site/ville]])</calculatedColumnFormula>
    </tableColumn>
    <tableColumn id="304" xr3:uid="{00000000-0010-0000-0000-000030010000}" name="Colonne2263653" dataDxfId="585">
      <calculatedColumnFormula>IF(COUNTBLANK(XU7:YH11)=14,-1,1)</calculatedColumnFormula>
    </tableColumn>
    <tableColumn id="281" xr3:uid="{00000000-0010-0000-0000-000019010000}" name="Colonne2263652" dataDxfId="584"/>
    <tableColumn id="280" xr3:uid="{00000000-0010-0000-0000-000018010000}" name="Colonne226366" dataDxfId="583"/>
    <tableColumn id="775" xr3:uid="{00000000-0010-0000-0000-000007030000}" name="Colonne17366" dataDxfId="582"/>
    <tableColumn id="776" xr3:uid="{00000000-0010-0000-0000-000008030000}" name="Remorque8367" dataDxfId="581"/>
    <tableColumn id="777" xr3:uid="{00000000-0010-0000-0000-000009030000}" name="Colonne89368" dataDxfId="580"/>
    <tableColumn id="778" xr3:uid="{00000000-0010-0000-0000-00000A030000}" name="Colonne710369" dataDxfId="579"/>
    <tableColumn id="114" xr3:uid="{00000000-0010-0000-0000-000072000000}" name="Colonne710370" dataDxfId="578"/>
    <tableColumn id="179" xr3:uid="{00000000-0010-0000-0000-0000B3000000}" name="Colonne710371" dataDxfId="577"/>
    <tableColumn id="779" xr3:uid="{00000000-0010-0000-0000-00000B030000}" name="Colonne411370" dataDxfId="576"/>
    <tableColumn id="780" xr3:uid="{00000000-0010-0000-0000-00000C030000}" name="Colonne312371" dataDxfId="575"/>
    <tableColumn id="781" xr3:uid="{00000000-0010-0000-0000-00000D030000}" name="Colonne513372" dataDxfId="574"/>
    <tableColumn id="782" xr3:uid="{00000000-0010-0000-0000-00000E030000}" name="Site/Ville14373" dataDxfId="573"/>
    <tableColumn id="115" xr3:uid="{00000000-0010-0000-0000-000073000000}" name="Site/Ville14374" dataDxfId="572"/>
    <tableColumn id="180" xr3:uid="{00000000-0010-0000-0000-0000B4000000}" name="Site/Ville14375" dataDxfId="571"/>
    <tableColumn id="783" xr3:uid="{00000000-0010-0000-0000-00000F030000}" name="Colonne1115374" dataDxfId="570">
      <calculatedColumnFormula>IFERROR(INDEX(t_social_jours[Conduite],MATCH(YI$4&amp;t_datas[[#This Row],[Matricule]],t_social_jours[Date &amp; Matricule perso],0)),"/")</calculatedColumnFormula>
    </tableColumn>
    <tableColumn id="784" xr3:uid="{00000000-0010-0000-0000-000010030000}" name="Colonne1016375" dataDxfId="569">
      <calculatedColumnFormula>IFERROR(INDEX(t_social_jours[Travail],MATCH(YJ$4&amp;t_datas[[#This Row],[Matricule]],t_social_jours[Date &amp; Matricule perso],0)),"/")</calculatedColumnFormula>
    </tableColumn>
    <tableColumn id="785" xr3:uid="{00000000-0010-0000-0000-000011030000}" name="Colonne917376" dataDxfId="568">
      <calculatedColumnFormula>IFERROR(INDEX(t_social_jours[Dispo],MATCH(YK$4&amp;t_datas[[#This Row],[Matricule]],t_social_jours[Date &amp; Matricule perso],0)),"/")</calculatedColumnFormula>
    </tableColumn>
    <tableColumn id="116" xr3:uid="{00000000-0010-0000-0000-000074000000}" name="Colonne618378" dataDxfId="567">
      <calculatedColumnFormula>IFERROR(YI7/YS7,"/")</calculatedColumnFormula>
    </tableColumn>
    <tableColumn id="787" xr3:uid="{00000000-0010-0000-0000-000013030000}" name="Statut chauffeur19378" dataDxfId="566"/>
    <tableColumn id="335" xr3:uid="{00000000-0010-0000-0000-00004F010000}" name="Statut chauffeur19379" dataDxfId="565"/>
    <tableColumn id="368" xr3:uid="{00000000-0010-0000-0000-000070010000}" name="Statut chauffeur19380" dataDxfId="564"/>
    <tableColumn id="788" xr3:uid="{00000000-0010-0000-0000-000014030000}" name="Heure départ20379" dataDxfId="563">
      <calculatedColumnFormula>IFERROR(INDEX(t_social_jours[Départ remake],MATCH(YP$4&amp;t_datas[[#This Row],[Matricule]],t_social_jours[Date &amp; Matricule perso],0)),"/")</calculatedColumnFormula>
    </tableColumn>
    <tableColumn id="789" xr3:uid="{00000000-0010-0000-0000-000015030000}" name="Heure arrivée21380" dataDxfId="562">
      <calculatedColumnFormula>IFERROR(INDEX(t_social_jours[Arrivée remake],MATCH(YQ$4&amp;t_datas[[#This Row],[Matricule]],t_social_jours[Date &amp; Matricule perso],0)),"/")</calculatedColumnFormula>
    </tableColumn>
    <tableColumn id="117" xr3:uid="{00000000-0010-0000-0000-000075000000}" name="Heure arrivée21381" dataDxfId="561">
      <calculatedColumnFormula>IFERROR(IF(INDEX(t_social_jours[Kilomètres],MATCH(YR$4&amp;t_datas[[#This Row],[Matricule]],t_social_jours[Date &amp; Matricule perso],0))="","",INDEX(t_social_jours[Kilomètres],MATCH(YR$4&amp;t_datas[[#This Row],[Matricule]],t_social_jours[Date &amp; Matricule perso],0))),"/")</calculatedColumnFormula>
    </tableColumn>
    <tableColumn id="790" xr3:uid="{00000000-0010-0000-0000-000016030000}" name="Total heures22381" dataDxfId="560">
      <calculatedColumnFormula>IF(SUM(YI7:YK11)=0,"",SUM(YI7:YK11))</calculatedColumnFormula>
    </tableColumn>
    <tableColumn id="791" xr3:uid="{00000000-0010-0000-0000-000017030000}" name="Moteur2382" dataDxfId="559">
      <calculatedColumnFormula>IF(t_datas[[#This Row],[Immatriculation tracteur]]="","",t_datas[[#This Row],[Immatriculation tracteur]])</calculatedColumnFormula>
    </tableColumn>
    <tableColumn id="586" xr3:uid="{00000000-0010-0000-0000-00004A020000}" name="Moteur2383" dataDxfId="558"/>
    <tableColumn id="792" xr3:uid="{00000000-0010-0000-0000-000018030000}" name="Colonne24383" dataDxfId="557">
      <calculatedColumnFormula>IF(t_datas[[#This Row],[Immatriculation SEMI]]="","",t_datas[[#This Row],[Immatriculation SEMI]])</calculatedColumnFormula>
    </tableColumn>
    <tableColumn id="793" xr3:uid="{00000000-0010-0000-0000-000019030000}" name="Colonne235384" dataDxfId="556">
      <calculatedColumnFormula>IF(t_datas[[#This Row],[Client affecté]]="","",t_datas[[#This Row],[Client affecté]])</calculatedColumnFormula>
    </tableColumn>
    <tableColumn id="794" xr3:uid="{00000000-0010-0000-0000-00001A030000}" name="Colonne226385" dataDxfId="555">
      <calculatedColumnFormula>IF(t_datas[[#This Row],[Site/ville]]="","",t_datas[[#This Row],[Site/ville]])</calculatedColumnFormula>
    </tableColumn>
    <tableColumn id="305" xr3:uid="{00000000-0010-0000-0000-000031010000}" name="Colonne2263853" dataDxfId="554">
      <calculatedColumnFormula>IF(COUNTBLANK(YZ7:ZM11)=14,-1,1)</calculatedColumnFormula>
    </tableColumn>
    <tableColumn id="283" xr3:uid="{00000000-0010-0000-0000-00001B010000}" name="Colonne2263852" dataDxfId="553"/>
    <tableColumn id="282" xr3:uid="{00000000-0010-0000-0000-00001A010000}" name="Colonne226386" dataDxfId="552"/>
    <tableColumn id="795" xr3:uid="{00000000-0010-0000-0000-00001B030000}" name="Colonne17386" dataDxfId="551"/>
    <tableColumn id="796" xr3:uid="{00000000-0010-0000-0000-00001C030000}" name="Remorque8387" dataDxfId="550"/>
    <tableColumn id="797" xr3:uid="{00000000-0010-0000-0000-00001D030000}" name="Colonne89388" dataDxfId="549"/>
    <tableColumn id="798" xr3:uid="{00000000-0010-0000-0000-00001E030000}" name="Colonne710389" dataDxfId="548"/>
    <tableColumn id="118" xr3:uid="{00000000-0010-0000-0000-000076000000}" name="Colonne710390" dataDxfId="547"/>
    <tableColumn id="182" xr3:uid="{00000000-0010-0000-0000-0000B6000000}" name="Colonne710391" dataDxfId="546"/>
    <tableColumn id="799" xr3:uid="{00000000-0010-0000-0000-00001F030000}" name="Colonne411390" dataDxfId="545"/>
    <tableColumn id="800" xr3:uid="{00000000-0010-0000-0000-000020030000}" name="Colonne312391" dataDxfId="544"/>
    <tableColumn id="801" xr3:uid="{00000000-0010-0000-0000-000021030000}" name="Colonne513392" dataDxfId="543"/>
    <tableColumn id="802" xr3:uid="{00000000-0010-0000-0000-000022030000}" name="Site/Ville14393" dataDxfId="542"/>
    <tableColumn id="119" xr3:uid="{00000000-0010-0000-0000-000077000000}" name="Site/Ville14394" dataDxfId="541"/>
    <tableColumn id="183" xr3:uid="{00000000-0010-0000-0000-0000B7000000}" name="Site/Ville14395" dataDxfId="540"/>
    <tableColumn id="803" xr3:uid="{00000000-0010-0000-0000-000023030000}" name="Colonne1115394" dataDxfId="539">
      <calculatedColumnFormula>IFERROR(INDEX(t_social_jours[Conduite],MATCH(ZN$4&amp;t_datas[[#This Row],[Matricule]],t_social_jours[Date &amp; Matricule perso],0)),"/")</calculatedColumnFormula>
    </tableColumn>
    <tableColumn id="804" xr3:uid="{00000000-0010-0000-0000-000024030000}" name="Colonne1016395" dataDxfId="538">
      <calculatedColumnFormula>IFERROR(INDEX(t_social_jours[Travail],MATCH(ZO$4&amp;t_datas[[#This Row],[Matricule]],t_social_jours[Date &amp; Matricule perso],0)),"/")</calculatedColumnFormula>
    </tableColumn>
    <tableColumn id="805" xr3:uid="{00000000-0010-0000-0000-000025030000}" name="Colonne917396" dataDxfId="537">
      <calculatedColumnFormula>IFERROR(INDEX(t_social_jours[Dispo],MATCH(ZP$4&amp;t_datas[[#This Row],[Matricule]],t_social_jours[Date &amp; Matricule perso],0)),"/")</calculatedColumnFormula>
    </tableColumn>
    <tableColumn id="120" xr3:uid="{00000000-0010-0000-0000-000078000000}" name="Colonne618398" dataDxfId="536">
      <calculatedColumnFormula>IFERROR(ZN7/ZX7,"/")</calculatedColumnFormula>
    </tableColumn>
    <tableColumn id="807" xr3:uid="{00000000-0010-0000-0000-000027030000}" name="Statut chauffeur19398" dataDxfId="535"/>
    <tableColumn id="336" xr3:uid="{00000000-0010-0000-0000-000050010000}" name="Statut chauffeur19399" dataDxfId="534"/>
    <tableColumn id="369" xr3:uid="{00000000-0010-0000-0000-000071010000}" name="Statut chauffeur19400" dataDxfId="533"/>
    <tableColumn id="808" xr3:uid="{00000000-0010-0000-0000-000028030000}" name="Heure départ20399" dataDxfId="532">
      <calculatedColumnFormula>IFERROR(INDEX(t_social_jours[Départ remake],MATCH(ZU$4&amp;t_datas[[#This Row],[Matricule]],t_social_jours[Date &amp; Matricule perso],0)),"/")</calculatedColumnFormula>
    </tableColumn>
    <tableColumn id="809" xr3:uid="{00000000-0010-0000-0000-000029030000}" name="Heure arrivée21400" dataDxfId="531">
      <calculatedColumnFormula>IFERROR(INDEX(t_social_jours[Arrivée remake],MATCH(ZV$4&amp;t_datas[[#This Row],[Matricule]],t_social_jours[Date &amp; Matricule perso],0)),"/")</calculatedColumnFormula>
    </tableColumn>
    <tableColumn id="121" xr3:uid="{00000000-0010-0000-0000-000079000000}" name="Heure arrivée21401" dataDxfId="530">
      <calculatedColumnFormula>IFERROR(IF(INDEX(t_social_jours[Kilomètres],MATCH(ZW$4&amp;t_datas[[#This Row],[Matricule]],t_social_jours[Date &amp; Matricule perso],0))="","",INDEX(t_social_jours[Kilomètres],MATCH(ZW$4&amp;t_datas[[#This Row],[Matricule]],t_social_jours[Date &amp; Matricule perso],0))),"/")</calculatedColumnFormula>
    </tableColumn>
    <tableColumn id="810" xr3:uid="{00000000-0010-0000-0000-00002A030000}" name="Total heures22401" dataDxfId="529">
      <calculatedColumnFormula>IF(SUM(ZN7:ZP11)=0,"",SUM(ZN7:ZP11))</calculatedColumnFormula>
    </tableColumn>
    <tableColumn id="811" xr3:uid="{00000000-0010-0000-0000-00002B030000}" name="Moteur2402" dataDxfId="528">
      <calculatedColumnFormula>IF(t_datas[[#This Row],[Immatriculation tracteur]]="","",t_datas[[#This Row],[Immatriculation tracteur]])</calculatedColumnFormula>
    </tableColumn>
    <tableColumn id="606" xr3:uid="{00000000-0010-0000-0000-00005E020000}" name="Moteur2403" dataDxfId="527"/>
    <tableColumn id="812" xr3:uid="{00000000-0010-0000-0000-00002C030000}" name="Colonne24403" dataDxfId="526">
      <calculatedColumnFormula>IF(t_datas[[#This Row],[Immatriculation SEMI]]="","",t_datas[[#This Row],[Immatriculation SEMI]])</calculatedColumnFormula>
    </tableColumn>
    <tableColumn id="813" xr3:uid="{00000000-0010-0000-0000-00002D030000}" name="Colonne235404" dataDxfId="525">
      <calculatedColumnFormula>IF(t_datas[[#This Row],[Client affecté]]="","",t_datas[[#This Row],[Client affecté]])</calculatedColumnFormula>
    </tableColumn>
    <tableColumn id="814" xr3:uid="{00000000-0010-0000-0000-00002E030000}" name="Colonne226405" dataDxfId="524">
      <calculatedColumnFormula>IF(t_datas[[#This Row],[Site/ville]]="","",t_datas[[#This Row],[Site/ville]])</calculatedColumnFormula>
    </tableColumn>
    <tableColumn id="306" xr3:uid="{00000000-0010-0000-0000-000032010000}" name="Colonne2264053" dataDxfId="523">
      <calculatedColumnFormula>IF(COUNTBLANK(AAE7:AAR11)=14,-1,1)</calculatedColumnFormula>
    </tableColumn>
    <tableColumn id="285" xr3:uid="{00000000-0010-0000-0000-00001D010000}" name="Colonne2264052" dataDxfId="522"/>
    <tableColumn id="284" xr3:uid="{00000000-0010-0000-0000-00001C010000}" name="Colonne226406" dataDxfId="521"/>
    <tableColumn id="815" xr3:uid="{00000000-0010-0000-0000-00002F030000}" name="Colonne17406" dataDxfId="520"/>
    <tableColumn id="816" xr3:uid="{00000000-0010-0000-0000-000030030000}" name="Remorque8407" dataDxfId="519"/>
    <tableColumn id="817" xr3:uid="{00000000-0010-0000-0000-000031030000}" name="Colonne89408" dataDxfId="518"/>
    <tableColumn id="818" xr3:uid="{00000000-0010-0000-0000-000032030000}" name="Colonne710409" dataDxfId="517"/>
    <tableColumn id="122" xr3:uid="{00000000-0010-0000-0000-00007A000000}" name="Colonne710410" dataDxfId="516"/>
    <tableColumn id="185" xr3:uid="{00000000-0010-0000-0000-0000B9000000}" name="Colonne710411" dataDxfId="515"/>
    <tableColumn id="819" xr3:uid="{00000000-0010-0000-0000-000033030000}" name="Colonne411410" dataDxfId="514"/>
    <tableColumn id="820" xr3:uid="{00000000-0010-0000-0000-000034030000}" name="Colonne312411" dataDxfId="513"/>
    <tableColumn id="821" xr3:uid="{00000000-0010-0000-0000-000035030000}" name="Colonne513412" dataDxfId="512"/>
    <tableColumn id="822" xr3:uid="{00000000-0010-0000-0000-000036030000}" name="Site/Ville14413" dataDxfId="511"/>
    <tableColumn id="123" xr3:uid="{00000000-0010-0000-0000-00007B000000}" name="Site/Ville14414" dataDxfId="510"/>
    <tableColumn id="186" xr3:uid="{00000000-0010-0000-0000-0000BA000000}" name="Site/Ville14415" dataDxfId="509"/>
    <tableColumn id="823" xr3:uid="{00000000-0010-0000-0000-000037030000}" name="Colonne1115414" dataDxfId="508">
      <calculatedColumnFormula>IFERROR(INDEX(t_social_jours[Conduite],MATCH(AAS$4&amp;t_datas[[#This Row],[Matricule]],t_social_jours[Date &amp; Matricule perso],0)),"/")</calculatedColumnFormula>
    </tableColumn>
    <tableColumn id="824" xr3:uid="{00000000-0010-0000-0000-000038030000}" name="Colonne1016415" dataDxfId="507">
      <calculatedColumnFormula>IFERROR(INDEX(t_social_jours[Travail],MATCH(AAT$4&amp;t_datas[[#This Row],[Matricule]],t_social_jours[Date &amp; Matricule perso],0)),"/")</calculatedColumnFormula>
    </tableColumn>
    <tableColumn id="825" xr3:uid="{00000000-0010-0000-0000-000039030000}" name="Colonne917416" dataDxfId="506">
      <calculatedColumnFormula>IFERROR(INDEX(t_social_jours[Dispo],MATCH(AAU$4&amp;t_datas[[#This Row],[Matricule]],t_social_jours[Date &amp; Matricule perso],0)),"/")</calculatedColumnFormula>
    </tableColumn>
    <tableColumn id="124" xr3:uid="{00000000-0010-0000-0000-00007C000000}" name="Colonne618418" dataDxfId="505">
      <calculatedColumnFormula>IFERROR(AAS7/ABC7,"/")</calculatedColumnFormula>
    </tableColumn>
    <tableColumn id="827" xr3:uid="{00000000-0010-0000-0000-00003B030000}" name="Statut chauffeur19418" dataDxfId="504"/>
    <tableColumn id="337" xr3:uid="{00000000-0010-0000-0000-000051010000}" name="Statut chauffeur19419" dataDxfId="503"/>
    <tableColumn id="356" xr3:uid="{00000000-0010-0000-0000-000064010000}" name="Statut chauffeur19420" dataDxfId="502"/>
    <tableColumn id="828" xr3:uid="{00000000-0010-0000-0000-00003C030000}" name="Heure départ20419" dataDxfId="501">
      <calculatedColumnFormula>IFERROR(INDEX(t_social_jours[Départ remake],MATCH(AAZ$4&amp;t_datas[[#This Row],[Matricule]],t_social_jours[Date &amp; Matricule perso],0)),"/")</calculatedColumnFormula>
    </tableColumn>
    <tableColumn id="829" xr3:uid="{00000000-0010-0000-0000-00003D030000}" name="Heure arrivée21420" dataDxfId="500">
      <calculatedColumnFormula>IFERROR(INDEX(t_social_jours[Arrivée remake],MATCH(ABA$4&amp;t_datas[[#This Row],[Matricule]],t_social_jours[Date &amp; Matricule perso],0)),"/")</calculatedColumnFormula>
    </tableColumn>
    <tableColumn id="125" xr3:uid="{00000000-0010-0000-0000-00007D000000}" name="Heure arrivée21421" dataDxfId="499">
      <calculatedColumnFormula>IFERROR(IF(INDEX(t_social_jours[Kilomètres],MATCH(ABB$4&amp;t_datas[[#This Row],[Matricule]],t_social_jours[Date &amp; Matricule perso],0))="","",INDEX(t_social_jours[Kilomètres],MATCH(ABB$4&amp;t_datas[[#This Row],[Matricule]],t_social_jours[Date &amp; Matricule perso],0))),"/")</calculatedColumnFormula>
    </tableColumn>
    <tableColumn id="830" xr3:uid="{00000000-0010-0000-0000-00003E030000}" name="Total heures22421" dataDxfId="498">
      <calculatedColumnFormula>IF(SUM(AAS7:AAU11)=0,"",SUM(AAS7:AAU11))</calculatedColumnFormula>
    </tableColumn>
    <tableColumn id="831" xr3:uid="{00000000-0010-0000-0000-00003F030000}" name="Moteur2422" dataDxfId="497">
      <calculatedColumnFormula>IF(t_datas[[#This Row],[Immatriculation tracteur]]="","",t_datas[[#This Row],[Immatriculation tracteur]])</calculatedColumnFormula>
    </tableColumn>
    <tableColumn id="786" xr3:uid="{00000000-0010-0000-0000-000012030000}" name="Moteur2423" dataDxfId="496"/>
    <tableColumn id="832" xr3:uid="{00000000-0010-0000-0000-000040030000}" name="Colonne24423" dataDxfId="495">
      <calculatedColumnFormula>IF(t_datas[[#This Row],[Immatriculation SEMI]]="","",t_datas[[#This Row],[Immatriculation SEMI]])</calculatedColumnFormula>
    </tableColumn>
    <tableColumn id="833" xr3:uid="{00000000-0010-0000-0000-000041030000}" name="Colonne235424" dataDxfId="494">
      <calculatedColumnFormula>IF(t_datas[[#This Row],[Client affecté]]="","",t_datas[[#This Row],[Client affecté]])</calculatedColumnFormula>
    </tableColumn>
    <tableColumn id="834" xr3:uid="{00000000-0010-0000-0000-000042030000}" name="Colonne226425" dataDxfId="493"/>
    <tableColumn id="307" xr3:uid="{00000000-0010-0000-0000-000033010000}" name="Colonne2264253" dataDxfId="492">
      <calculatedColumnFormula>IF(COUNTBLANK(ABJ7:ABW11)=14,-1,1)</calculatedColumnFormula>
    </tableColumn>
    <tableColumn id="287" xr3:uid="{00000000-0010-0000-0000-00001F010000}" name="Colonne2264252" dataDxfId="491"/>
    <tableColumn id="286" xr3:uid="{00000000-0010-0000-0000-00001E010000}" name="Colonne226426" dataDxfId="490"/>
    <tableColumn id="835" xr3:uid="{00000000-0010-0000-0000-000043030000}" name="Colonne17426" dataDxfId="489"/>
    <tableColumn id="836" xr3:uid="{00000000-0010-0000-0000-000044030000}" name="Remorque8427" dataDxfId="488"/>
    <tableColumn id="837" xr3:uid="{00000000-0010-0000-0000-000045030000}" name="Colonne89428" dataDxfId="487"/>
    <tableColumn id="838" xr3:uid="{00000000-0010-0000-0000-000046030000}" name="Colonne710429" dataDxfId="486"/>
    <tableColumn id="126" xr3:uid="{00000000-0010-0000-0000-00007E000000}" name="Colonne710430" dataDxfId="485"/>
    <tableColumn id="188" xr3:uid="{00000000-0010-0000-0000-0000BC000000}" name="Colonne710431" dataDxfId="484"/>
    <tableColumn id="839" xr3:uid="{00000000-0010-0000-0000-000047030000}" name="Colonne411430" dataDxfId="483"/>
    <tableColumn id="840" xr3:uid="{00000000-0010-0000-0000-000048030000}" name="Colonne312431" dataDxfId="482"/>
    <tableColumn id="841" xr3:uid="{00000000-0010-0000-0000-000049030000}" name="Colonne513432" dataDxfId="481"/>
    <tableColumn id="842" xr3:uid="{00000000-0010-0000-0000-00004A030000}" name="Site/Ville14433" dataDxfId="480"/>
    <tableColumn id="127" xr3:uid="{00000000-0010-0000-0000-00007F000000}" name="Site/Ville14434" dataDxfId="479"/>
    <tableColumn id="189" xr3:uid="{00000000-0010-0000-0000-0000BD000000}" name="Site/Ville14435" dataDxfId="478"/>
    <tableColumn id="843" xr3:uid="{00000000-0010-0000-0000-00004B030000}" name="Colonne1115434" dataDxfId="477">
      <calculatedColumnFormula>IFERROR(INDEX(t_social_jours[Conduite],MATCH(ABX$4&amp;t_datas[[#This Row],[Matricule]],t_social_jours[Date &amp; Matricule perso],0)),"/")</calculatedColumnFormula>
    </tableColumn>
    <tableColumn id="844" xr3:uid="{00000000-0010-0000-0000-00004C030000}" name="Colonne1016435" dataDxfId="476">
      <calculatedColumnFormula>IFERROR(INDEX(t_social_jours[Travail],MATCH(ABY$4&amp;t_datas[[#This Row],[Matricule]],t_social_jours[Date &amp; Matricule perso],0)),"/")</calculatedColumnFormula>
    </tableColumn>
    <tableColumn id="845" xr3:uid="{00000000-0010-0000-0000-00004D030000}" name="Colonne917436" dataDxfId="475">
      <calculatedColumnFormula>IFERROR(INDEX(t_social_jours[Dispo],MATCH(ABZ$4&amp;t_datas[[#This Row],[Matricule]],t_social_jours[Date &amp; Matricule perso],0)),"/")</calculatedColumnFormula>
    </tableColumn>
    <tableColumn id="128" xr3:uid="{00000000-0010-0000-0000-000080000000}" name="Colonne618438" dataDxfId="474">
      <calculatedColumnFormula>IFERROR(ABX7/ACH7,"/")</calculatedColumnFormula>
    </tableColumn>
    <tableColumn id="847" xr3:uid="{00000000-0010-0000-0000-00004F030000}" name="Statut chauffeur19438" dataDxfId="473"/>
    <tableColumn id="338" xr3:uid="{00000000-0010-0000-0000-000052010000}" name="Statut chauffeur19439" dataDxfId="472"/>
    <tableColumn id="370" xr3:uid="{00000000-0010-0000-0000-000072010000}" name="Statut chauffeur19440" dataDxfId="471"/>
    <tableColumn id="848" xr3:uid="{00000000-0010-0000-0000-000050030000}" name="Heure départ20439" dataDxfId="470">
      <calculatedColumnFormula>IFERROR(INDEX(t_social_jours[Départ remake],MATCH(ACE$4&amp;t_datas[[#This Row],[Matricule]],t_social_jours[Date &amp; Matricule perso],0)),"/")</calculatedColumnFormula>
    </tableColumn>
    <tableColumn id="849" xr3:uid="{00000000-0010-0000-0000-000051030000}" name="Heure arrivée21440" dataDxfId="469">
      <calculatedColumnFormula>IFERROR(INDEX(t_social_jours[Arrivée remake],MATCH(ACF$4&amp;t_datas[[#This Row],[Matricule]],t_social_jours[Date &amp; Matricule perso],0)),"/")</calculatedColumnFormula>
    </tableColumn>
    <tableColumn id="129" xr3:uid="{00000000-0010-0000-0000-000081000000}" name="Heure arrivée21441" dataDxfId="468">
      <calculatedColumnFormula>IFERROR(IF(INDEX(t_social_jours[Kilomètres],MATCH(ACG$4&amp;t_datas[[#This Row],[Matricule]],t_social_jours[Date &amp; Matricule perso],0))="","",INDEX(t_social_jours[Kilomètres],MATCH(ACG$4&amp;t_datas[[#This Row],[Matricule]],t_social_jours[Date &amp; Matricule perso],0))),"/")</calculatedColumnFormula>
    </tableColumn>
    <tableColumn id="850" xr3:uid="{00000000-0010-0000-0000-000052030000}" name="Total heures22441" dataDxfId="467">
      <calculatedColumnFormula>IF(SUM(ABX7:ABZ11)=0,"",SUM(ABX7:ABZ11))</calculatedColumnFormula>
    </tableColumn>
    <tableColumn id="851" xr3:uid="{00000000-0010-0000-0000-000053030000}" name="Moteur2442" dataDxfId="466">
      <calculatedColumnFormula>IF(t_datas[[#This Row],[Immatriculation tracteur]]="","",t_datas[[#This Row],[Immatriculation tracteur]])</calculatedColumnFormula>
    </tableColumn>
    <tableColumn id="646" xr3:uid="{00000000-0010-0000-0000-000086020000}" name="Moteur2443" dataDxfId="465"/>
    <tableColumn id="852" xr3:uid="{00000000-0010-0000-0000-000054030000}" name="Colonne24443" dataDxfId="464">
      <calculatedColumnFormula>IF(t_datas[[#This Row],[Immatriculation SEMI]]="","",t_datas[[#This Row],[Immatriculation SEMI]])</calculatedColumnFormula>
    </tableColumn>
    <tableColumn id="853" xr3:uid="{00000000-0010-0000-0000-000055030000}" name="Colonne235444" dataDxfId="463">
      <calculatedColumnFormula>IF(t_datas[[#This Row],[Client affecté]]="","",t_datas[[#This Row],[Client affecté]])</calculatedColumnFormula>
    </tableColumn>
    <tableColumn id="854" xr3:uid="{00000000-0010-0000-0000-000056030000}" name="Colonne226445" dataDxfId="462"/>
    <tableColumn id="308" xr3:uid="{00000000-0010-0000-0000-000034010000}" name="Colonne2264453" dataDxfId="461">
      <calculatedColumnFormula>IF(COUNTBLANK(ACO7:ADB11)=14,-1,1)</calculatedColumnFormula>
    </tableColumn>
    <tableColumn id="289" xr3:uid="{00000000-0010-0000-0000-000021010000}" name="Colonne2264452" dataDxfId="460"/>
    <tableColumn id="288" xr3:uid="{00000000-0010-0000-0000-000020010000}" name="Colonne226446" dataDxfId="459"/>
    <tableColumn id="855" xr3:uid="{00000000-0010-0000-0000-000057030000}" name="Colonne17446" dataDxfId="458"/>
    <tableColumn id="856" xr3:uid="{00000000-0010-0000-0000-000058030000}" name="Remorque8447" dataDxfId="457"/>
    <tableColumn id="857" xr3:uid="{00000000-0010-0000-0000-000059030000}" name="Colonne89448" dataDxfId="456"/>
    <tableColumn id="858" xr3:uid="{00000000-0010-0000-0000-00005A030000}" name="Colonne710449" dataDxfId="455"/>
    <tableColumn id="130" xr3:uid="{00000000-0010-0000-0000-000082000000}" name="Colonne710450" dataDxfId="454"/>
    <tableColumn id="191" xr3:uid="{00000000-0010-0000-0000-0000BF000000}" name="Colonne710451" dataDxfId="453"/>
    <tableColumn id="859" xr3:uid="{00000000-0010-0000-0000-00005B030000}" name="Colonne411450" dataDxfId="452"/>
    <tableColumn id="860" xr3:uid="{00000000-0010-0000-0000-00005C030000}" name="Colonne312451" dataDxfId="451"/>
    <tableColumn id="861" xr3:uid="{00000000-0010-0000-0000-00005D030000}" name="Colonne513452" dataDxfId="450"/>
    <tableColumn id="862" xr3:uid="{00000000-0010-0000-0000-00005E030000}" name="Site/Ville14453" dataDxfId="449"/>
    <tableColumn id="131" xr3:uid="{00000000-0010-0000-0000-000083000000}" name="Site/Ville14454" dataDxfId="448"/>
    <tableColumn id="192" xr3:uid="{00000000-0010-0000-0000-0000C0000000}" name="Site/Ville14455" dataDxfId="447"/>
    <tableColumn id="863" xr3:uid="{00000000-0010-0000-0000-00005F030000}" name="Colonne1115454" dataDxfId="446">
      <calculatedColumnFormula>IFERROR(INDEX(t_social_jours[Conduite],MATCH(ADC$4&amp;t_datas[[#This Row],[Matricule]],t_social_jours[Date &amp; Matricule perso],0)),"/")</calculatedColumnFormula>
    </tableColumn>
    <tableColumn id="864" xr3:uid="{00000000-0010-0000-0000-000060030000}" name="Colonne1016455" dataDxfId="445">
      <calculatedColumnFormula>IFERROR(INDEX(t_social_jours[Travail],MATCH(ADD$4&amp;t_datas[[#This Row],[Matricule]],t_social_jours[Date &amp; Matricule perso],0)),"/")</calculatedColumnFormula>
    </tableColumn>
    <tableColumn id="865" xr3:uid="{00000000-0010-0000-0000-000061030000}" name="Colonne917456" dataDxfId="444">
      <calculatedColumnFormula>IFERROR(INDEX(t_social_jours[Dispo],MATCH(ADE$4&amp;t_datas[[#This Row],[Matricule]],t_social_jours[Date &amp; Matricule perso],0)),"/")</calculatedColumnFormula>
    </tableColumn>
    <tableColumn id="132" xr3:uid="{00000000-0010-0000-0000-000084000000}" name="Colonne618458" dataDxfId="443">
      <calculatedColumnFormula>IFERROR(ADC7/ADM7,"/")</calculatedColumnFormula>
    </tableColumn>
    <tableColumn id="867" xr3:uid="{00000000-0010-0000-0000-000063030000}" name="Statut chauffeur19458" dataDxfId="442"/>
    <tableColumn id="339" xr3:uid="{00000000-0010-0000-0000-000053010000}" name="Statut chauffeur19459" dataDxfId="441"/>
    <tableColumn id="371" xr3:uid="{00000000-0010-0000-0000-000073010000}" name="Statut chauffeur19460" dataDxfId="440"/>
    <tableColumn id="868" xr3:uid="{00000000-0010-0000-0000-000064030000}" name="Heure départ20459" dataDxfId="439">
      <calculatedColumnFormula>IFERROR(INDEX(t_social_jours[Départ remake],MATCH(ADJ$4&amp;t_datas[[#This Row],[Matricule]],t_social_jours[Date &amp; Matricule perso],0)),"/")</calculatedColumnFormula>
    </tableColumn>
    <tableColumn id="869" xr3:uid="{00000000-0010-0000-0000-000065030000}" name="Heure arrivée21460" dataDxfId="438">
      <calculatedColumnFormula>IFERROR(INDEX(t_social_jours[Arrivée remake],MATCH(ADK$4&amp;t_datas[[#This Row],[Matricule]],t_social_jours[Date &amp; Matricule perso],0)),"/")</calculatedColumnFormula>
    </tableColumn>
    <tableColumn id="133" xr3:uid="{00000000-0010-0000-0000-000085000000}" name="Heure arrivée21461" dataDxfId="437">
      <calculatedColumnFormula>IFERROR(IF(INDEX(t_social_jours[Kilomètres],MATCH(ADL$4&amp;t_datas[[#This Row],[Matricule]],t_social_jours[Date &amp; Matricule perso],0))="","",INDEX(t_social_jours[Kilomètres],MATCH(ADL$4&amp;t_datas[[#This Row],[Matricule]],t_social_jours[Date &amp; Matricule perso],0))),"/")</calculatedColumnFormula>
    </tableColumn>
    <tableColumn id="870" xr3:uid="{00000000-0010-0000-0000-000066030000}" name="Total heures22461" dataDxfId="436">
      <calculatedColumnFormula>IF(SUM(ADC7:ADE11)=0,"",SUM(ADC7:ADE11))</calculatedColumnFormula>
    </tableColumn>
    <tableColumn id="871" xr3:uid="{00000000-0010-0000-0000-000067030000}" name="Moteur2462" dataDxfId="435">
      <calculatedColumnFormula>IF(t_datas[[#This Row],[Immatriculation tracteur]]="","",t_datas[[#This Row],[Immatriculation tracteur]])</calculatedColumnFormula>
    </tableColumn>
    <tableColumn id="666" xr3:uid="{00000000-0010-0000-0000-00009A020000}" name="Moteur2463" dataDxfId="434"/>
    <tableColumn id="872" xr3:uid="{00000000-0010-0000-0000-000068030000}" name="Colonne24463" dataDxfId="433">
      <calculatedColumnFormula>IF(t_datas[[#This Row],[Immatriculation SEMI]]="","",t_datas[[#This Row],[Immatriculation SEMI]])</calculatedColumnFormula>
    </tableColumn>
    <tableColumn id="873" xr3:uid="{00000000-0010-0000-0000-000069030000}" name="Colonne235464" dataDxfId="432">
      <calculatedColumnFormula>IF(t_datas[[#This Row],[Client affecté]]="","",t_datas[[#This Row],[Client affecté]])</calculatedColumnFormula>
    </tableColumn>
    <tableColumn id="874" xr3:uid="{00000000-0010-0000-0000-00006A030000}" name="Colonne226465" dataDxfId="431"/>
    <tableColumn id="309" xr3:uid="{00000000-0010-0000-0000-000035010000}" name="Colonne2264653" dataDxfId="430">
      <calculatedColumnFormula>IF(COUNTBLANK(ADT7:AEG11)=14,-1,1)</calculatedColumnFormula>
    </tableColumn>
    <tableColumn id="291" xr3:uid="{00000000-0010-0000-0000-000023010000}" name="Colonne2264652" dataDxfId="429"/>
    <tableColumn id="290" xr3:uid="{00000000-0010-0000-0000-000022010000}" name="Colonne226466" dataDxfId="428"/>
    <tableColumn id="875" xr3:uid="{00000000-0010-0000-0000-00006B030000}" name="Colonne17466" dataDxfId="427"/>
    <tableColumn id="876" xr3:uid="{00000000-0010-0000-0000-00006C030000}" name="Remorque8467" dataDxfId="426"/>
    <tableColumn id="877" xr3:uid="{00000000-0010-0000-0000-00006D030000}" name="Colonne89468" dataDxfId="425"/>
    <tableColumn id="878" xr3:uid="{00000000-0010-0000-0000-00006E030000}" name="Colonne710469" dataDxfId="424"/>
    <tableColumn id="134" xr3:uid="{00000000-0010-0000-0000-000086000000}" name="Colonne710470" dataDxfId="423"/>
    <tableColumn id="194" xr3:uid="{00000000-0010-0000-0000-0000C2000000}" name="Colonne710471" dataDxfId="422"/>
    <tableColumn id="879" xr3:uid="{00000000-0010-0000-0000-00006F030000}" name="Colonne411470" dataDxfId="421"/>
    <tableColumn id="880" xr3:uid="{00000000-0010-0000-0000-000070030000}" name="Colonne312471" dataDxfId="420"/>
    <tableColumn id="881" xr3:uid="{00000000-0010-0000-0000-000071030000}" name="Colonne513472" dataDxfId="419"/>
    <tableColumn id="882" xr3:uid="{00000000-0010-0000-0000-000072030000}" name="Site/Ville14473" dataDxfId="418"/>
    <tableColumn id="135" xr3:uid="{00000000-0010-0000-0000-000087000000}" name="Site/Ville14474" dataDxfId="417"/>
    <tableColumn id="195" xr3:uid="{00000000-0010-0000-0000-0000C3000000}" name="Site/Ville14475" dataDxfId="416"/>
    <tableColumn id="883" xr3:uid="{00000000-0010-0000-0000-000073030000}" name="Colonne1115474" dataDxfId="415">
      <calculatedColumnFormula>IFERROR(INDEX(t_social_jours[Conduite],MATCH(AEH$4&amp;t_datas[[#This Row],[Matricule]],t_social_jours[Date &amp; Matricule perso],0)),"/")</calculatedColumnFormula>
    </tableColumn>
    <tableColumn id="884" xr3:uid="{00000000-0010-0000-0000-000074030000}" name="Colonne1016475" dataDxfId="414">
      <calculatedColumnFormula>IFERROR(INDEX(t_social_jours[Travail],MATCH(AEI$4&amp;t_datas[[#This Row],[Matricule]],t_social_jours[Date &amp; Matricule perso],0)),"/")</calculatedColumnFormula>
    </tableColumn>
    <tableColumn id="885" xr3:uid="{00000000-0010-0000-0000-000075030000}" name="Colonne917476" dataDxfId="413">
      <calculatedColumnFormula>IFERROR(INDEX(t_social_jours[Dispo],MATCH(AEJ$4&amp;t_datas[[#This Row],[Matricule]],t_social_jours[Date &amp; Matricule perso],0)),"/")</calculatedColumnFormula>
    </tableColumn>
    <tableColumn id="136" xr3:uid="{00000000-0010-0000-0000-000088000000}" name="Colonne618478" dataDxfId="412">
      <calculatedColumnFormula>IFERROR(AEH7/AER7,"/")</calculatedColumnFormula>
    </tableColumn>
    <tableColumn id="887" xr3:uid="{00000000-0010-0000-0000-000077030000}" name="Statut chauffeur19478" dataDxfId="411"/>
    <tableColumn id="340" xr3:uid="{00000000-0010-0000-0000-000054010000}" name="Statut chauffeur19479" dataDxfId="410"/>
    <tableColumn id="372" xr3:uid="{00000000-0010-0000-0000-000074010000}" name="Statut chauffeur19480" dataDxfId="409"/>
    <tableColumn id="888" xr3:uid="{00000000-0010-0000-0000-000078030000}" name="Heure départ20479" dataDxfId="408">
      <calculatedColumnFormula>IFERROR(INDEX(t_social_jours[Départ remake],MATCH(AEO$4&amp;t_datas[[#This Row],[Matricule]],t_social_jours[Date &amp; Matricule perso],0)),"/")</calculatedColumnFormula>
    </tableColumn>
    <tableColumn id="889" xr3:uid="{00000000-0010-0000-0000-000079030000}" name="Heure arrivée21480" dataDxfId="407">
      <calculatedColumnFormula>IFERROR(INDEX(t_social_jours[Arrivée remake],MATCH(AEP$4&amp;t_datas[[#This Row],[Matricule]],t_social_jours[Date &amp; Matricule perso],0)),"/")</calculatedColumnFormula>
    </tableColumn>
    <tableColumn id="137" xr3:uid="{00000000-0010-0000-0000-000089000000}" name="Heure arrivée21481" dataDxfId="406">
      <calculatedColumnFormula>IFERROR(IF(INDEX(t_social_jours[Kilomètres],MATCH(AEQ$4&amp;t_datas[[#This Row],[Matricule]],t_social_jours[Date &amp; Matricule perso],0))="","",INDEX(t_social_jours[Kilomètres],MATCH(AEQ$4&amp;t_datas[[#This Row],[Matricule]],t_social_jours[Date &amp; Matricule perso],0))),"/")</calculatedColumnFormula>
    </tableColumn>
    <tableColumn id="890" xr3:uid="{00000000-0010-0000-0000-00007A030000}" name="Total heures22481" dataDxfId="405">
      <calculatedColumnFormula>IF(SUM(AEH7:AEJ11)=0,"",SUM(AEH7:AEJ11))</calculatedColumnFormula>
    </tableColumn>
    <tableColumn id="891" xr3:uid="{00000000-0010-0000-0000-00007B030000}" name="Moteur2482" dataDxfId="404">
      <calculatedColumnFormula>IF(t_datas[[#This Row],[Immatriculation tracteur]]="","",t_datas[[#This Row],[Immatriculation tracteur]])</calculatedColumnFormula>
    </tableColumn>
    <tableColumn id="686" xr3:uid="{00000000-0010-0000-0000-0000AE020000}" name="Moteur2483" dataDxfId="403"/>
    <tableColumn id="892" xr3:uid="{00000000-0010-0000-0000-00007C030000}" name="Colonne24483" dataDxfId="402">
      <calculatedColumnFormula>IF(t_datas[[#This Row],[Immatriculation SEMI]]="","",t_datas[[#This Row],[Immatriculation SEMI]])</calculatedColumnFormula>
    </tableColumn>
    <tableColumn id="893" xr3:uid="{00000000-0010-0000-0000-00007D030000}" name="Colonne235484" dataDxfId="401">
      <calculatedColumnFormula>IF(t_datas[[#This Row],[Client affecté]]="","",t_datas[[#This Row],[Client affecté]])</calculatedColumnFormula>
    </tableColumn>
    <tableColumn id="894" xr3:uid="{00000000-0010-0000-0000-00007E030000}" name="Colonne226485" dataDxfId="400"/>
    <tableColumn id="310" xr3:uid="{00000000-0010-0000-0000-000036010000}" name="Colonne2264853" dataDxfId="399">
      <calculatedColumnFormula>IF(COUNTBLANK(AEY7:AFL11)=14,-1,1)</calculatedColumnFormula>
    </tableColumn>
    <tableColumn id="293" xr3:uid="{00000000-0010-0000-0000-000025010000}" name="Colonne2264852" dataDxfId="398"/>
    <tableColumn id="292" xr3:uid="{00000000-0010-0000-0000-000024010000}" name="Colonne226486" dataDxfId="397"/>
    <tableColumn id="895" xr3:uid="{00000000-0010-0000-0000-00007F030000}" name="Colonne17486" dataDxfId="396"/>
    <tableColumn id="896" xr3:uid="{00000000-0010-0000-0000-000080030000}" name="Remorque8487" dataDxfId="395"/>
    <tableColumn id="897" xr3:uid="{00000000-0010-0000-0000-000081030000}" name="Colonne89488" dataDxfId="394"/>
    <tableColumn id="898" xr3:uid="{00000000-0010-0000-0000-000082030000}" name="Colonne710489" dataDxfId="393"/>
    <tableColumn id="138" xr3:uid="{00000000-0010-0000-0000-00008A000000}" name="Colonne710490" dataDxfId="392"/>
    <tableColumn id="197" xr3:uid="{00000000-0010-0000-0000-0000C5000000}" name="Colonne710491" dataDxfId="391"/>
    <tableColumn id="899" xr3:uid="{00000000-0010-0000-0000-000083030000}" name="Colonne411490" dataDxfId="390"/>
    <tableColumn id="900" xr3:uid="{00000000-0010-0000-0000-000084030000}" name="Colonne312491" dataDxfId="389"/>
    <tableColumn id="901" xr3:uid="{00000000-0010-0000-0000-000085030000}" name="Colonne513492" dataDxfId="388"/>
    <tableColumn id="902" xr3:uid="{00000000-0010-0000-0000-000086030000}" name="Site/Ville14493" dataDxfId="387"/>
    <tableColumn id="139" xr3:uid="{00000000-0010-0000-0000-00008B000000}" name="Site/Ville14494" dataDxfId="386"/>
    <tableColumn id="198" xr3:uid="{00000000-0010-0000-0000-0000C6000000}" name="Site/Ville14495" dataDxfId="385"/>
    <tableColumn id="903" xr3:uid="{00000000-0010-0000-0000-000087030000}" name="Colonne1115494" dataDxfId="384">
      <calculatedColumnFormula>IFERROR(INDEX(t_social_jours[Conduite],MATCH(AFM$4&amp;t_datas[[#This Row],[Matricule]],t_social_jours[Date &amp; Matricule perso],0)),"/")</calculatedColumnFormula>
    </tableColumn>
    <tableColumn id="904" xr3:uid="{00000000-0010-0000-0000-000088030000}" name="Colonne1016495" dataDxfId="383">
      <calculatedColumnFormula>IFERROR(INDEX(t_social_jours[Travail],MATCH(AFN$4&amp;t_datas[[#This Row],[Matricule]],t_social_jours[Date &amp; Matricule perso],0)),"/")</calculatedColumnFormula>
    </tableColumn>
    <tableColumn id="905" xr3:uid="{00000000-0010-0000-0000-000089030000}" name="Colonne917496" dataDxfId="382">
      <calculatedColumnFormula>IFERROR(INDEX(t_social_jours[Dispo],MATCH(AFO$4&amp;t_datas[[#This Row],[Matricule]],t_social_jours[Date &amp; Matricule perso],0)),"/")</calculatedColumnFormula>
    </tableColumn>
    <tableColumn id="140" xr3:uid="{00000000-0010-0000-0000-00008C000000}" name="Colonne618498" dataDxfId="381">
      <calculatedColumnFormula>IFERROR(AFM7/AFW7,"/")</calculatedColumnFormula>
    </tableColumn>
    <tableColumn id="907" xr3:uid="{00000000-0010-0000-0000-00008B030000}" name="Statut chauffeur19498" dataDxfId="380"/>
    <tableColumn id="341" xr3:uid="{00000000-0010-0000-0000-000055010000}" name="Statut chauffeur19499" dataDxfId="379"/>
    <tableColumn id="373" xr3:uid="{00000000-0010-0000-0000-000075010000}" name="Statut chauffeur19500" dataDxfId="378"/>
    <tableColumn id="908" xr3:uid="{00000000-0010-0000-0000-00008C030000}" name="Heure départ20499" dataDxfId="377">
      <calculatedColumnFormula>IFERROR(INDEX(t_social_jours[Départ remake],MATCH(AFT$4&amp;t_datas[[#This Row],[Matricule]],t_social_jours[Date &amp; Matricule perso],0)),"/")</calculatedColumnFormula>
    </tableColumn>
    <tableColumn id="909" xr3:uid="{00000000-0010-0000-0000-00008D030000}" name="Heure arrivée21500" dataDxfId="376">
      <calculatedColumnFormula>IFERROR(INDEX(t_social_jours[Arrivée remake],MATCH(AFU$4&amp;t_datas[[#This Row],[Matricule]],t_social_jours[Date &amp; Matricule perso],0)),"/")</calculatedColumnFormula>
    </tableColumn>
    <tableColumn id="141" xr3:uid="{00000000-0010-0000-0000-00008D000000}" name="Heure arrivée21501" dataDxfId="375">
      <calculatedColumnFormula>IFERROR(IF(INDEX(t_social_jours[Kilomètres],MATCH(AFV$4&amp;t_datas[[#This Row],[Matricule]],t_social_jours[Date &amp; Matricule perso],0))="","",INDEX(t_social_jours[Kilomètres],MATCH(AFV$4&amp;t_datas[[#This Row],[Matricule]],t_social_jours[Date &amp; Matricule perso],0))),"/")</calculatedColumnFormula>
    </tableColumn>
    <tableColumn id="910" xr3:uid="{00000000-0010-0000-0000-00008E030000}" name="Total heures22501" dataDxfId="374">
      <calculatedColumnFormula>IF(SUM(AFM7:AFO11)=0,"",SUM(AFM7:AFO11))</calculatedColumnFormula>
    </tableColumn>
    <tableColumn id="911" xr3:uid="{00000000-0010-0000-0000-00008F030000}" name="Moteur2502" dataDxfId="373">
      <calculatedColumnFormula>IF(t_datas[[#This Row],[Immatriculation tracteur]]="","",t_datas[[#This Row],[Immatriculation tracteur]])</calculatedColumnFormula>
    </tableColumn>
    <tableColumn id="706" xr3:uid="{00000000-0010-0000-0000-0000C2020000}" name="Moteur2503" dataDxfId="372"/>
    <tableColumn id="912" xr3:uid="{00000000-0010-0000-0000-000090030000}" name="Colonne24503" dataDxfId="371">
      <calculatedColumnFormula>IF(t_datas[[#This Row],[Immatriculation SEMI]]="","",t_datas[[#This Row],[Immatriculation SEMI]])</calculatedColumnFormula>
    </tableColumn>
    <tableColumn id="913" xr3:uid="{00000000-0010-0000-0000-000091030000}" name="Colonne235504" dataDxfId="370">
      <calculatedColumnFormula>IF(t_datas[[#This Row],[Client affecté]]="","",t_datas[[#This Row],[Client affecté]])</calculatedColumnFormula>
    </tableColumn>
    <tableColumn id="914" xr3:uid="{00000000-0010-0000-0000-000092030000}" name="Colonne226505" dataDxfId="369"/>
    <tableColumn id="311" xr3:uid="{00000000-0010-0000-0000-000037010000}" name="Colonne2265053" dataDxfId="368">
      <calculatedColumnFormula>IF(COUNTBLANK(AGD7:AGQ11)=14,-1,1)</calculatedColumnFormula>
    </tableColumn>
    <tableColumn id="160" xr3:uid="{00000000-0010-0000-0000-0000A0000000}" name="Colonne2265052" dataDxfId="367"/>
    <tableColumn id="33" xr3:uid="{00000000-0010-0000-0000-000021000000}" name="Colonne226506" dataDxfId="366"/>
    <tableColumn id="915" xr3:uid="{00000000-0010-0000-0000-000093030000}" name="Colonne17506" dataDxfId="365"/>
    <tableColumn id="916" xr3:uid="{00000000-0010-0000-0000-000094030000}" name="Remorque8507" dataDxfId="364"/>
    <tableColumn id="917" xr3:uid="{00000000-0010-0000-0000-000095030000}" name="Colonne89508" dataDxfId="363"/>
    <tableColumn id="918" xr3:uid="{00000000-0010-0000-0000-000096030000}" name="Colonne710509" dataDxfId="362"/>
    <tableColumn id="142" xr3:uid="{00000000-0010-0000-0000-00008E000000}" name="Colonne710510" dataDxfId="361"/>
    <tableColumn id="200" xr3:uid="{00000000-0010-0000-0000-0000C8000000}" name="Colonne710511" dataDxfId="360"/>
    <tableColumn id="919" xr3:uid="{00000000-0010-0000-0000-000097030000}" name="Colonne411510" dataDxfId="359"/>
    <tableColumn id="920" xr3:uid="{00000000-0010-0000-0000-000098030000}" name="Colonne312511" dataDxfId="358"/>
    <tableColumn id="921" xr3:uid="{00000000-0010-0000-0000-000099030000}" name="Colonne513512" dataDxfId="357"/>
    <tableColumn id="922" xr3:uid="{00000000-0010-0000-0000-00009A030000}" name="Site/Ville14513" dataDxfId="356"/>
    <tableColumn id="143" xr3:uid="{00000000-0010-0000-0000-00008F000000}" name="Site/Ville14514" dataDxfId="355"/>
    <tableColumn id="201" xr3:uid="{00000000-0010-0000-0000-0000C9000000}" name="Site/Ville14515" dataDxfId="354"/>
    <tableColumn id="923" xr3:uid="{00000000-0010-0000-0000-00009B030000}" name="Colonne1115514" dataDxfId="353">
      <calculatedColumnFormula>IFERROR(INDEX(t_social_jours[Conduite],MATCH(AGR$4&amp;t_datas[[#This Row],[Matricule]],t_social_jours[Date &amp; Matricule perso],0)),"/")</calculatedColumnFormula>
    </tableColumn>
    <tableColumn id="924" xr3:uid="{00000000-0010-0000-0000-00009C030000}" name="Colonne1016515" dataDxfId="352">
      <calculatedColumnFormula>IFERROR(INDEX(t_social_jours[Travail],MATCH(AGS$4&amp;t_datas[[#This Row],[Matricule]],t_social_jours[Date &amp; Matricule perso],0)),"/")</calculatedColumnFormula>
    </tableColumn>
    <tableColumn id="925" xr3:uid="{00000000-0010-0000-0000-00009D030000}" name="Colonne917516" dataDxfId="351">
      <calculatedColumnFormula>IFERROR(INDEX(t_social_jours[Dispo],MATCH(AGT$4&amp;t_datas[[#This Row],[Matricule]],t_social_jours[Date &amp; Matricule perso],0)),"/")</calculatedColumnFormula>
    </tableColumn>
    <tableColumn id="144" xr3:uid="{00000000-0010-0000-0000-000090000000}" name="Colonne618518" dataDxfId="350">
      <calculatedColumnFormula>IFERROR(AGR7/AHB7,"/")</calculatedColumnFormula>
    </tableColumn>
    <tableColumn id="927" xr3:uid="{00000000-0010-0000-0000-00009F030000}" name="Statut chauffeur19518" dataDxfId="349"/>
    <tableColumn id="342" xr3:uid="{00000000-0010-0000-0000-000056010000}" name="Statut chauffeur19519" dataDxfId="348"/>
    <tableColumn id="374" xr3:uid="{00000000-0010-0000-0000-000076010000}" name="Statut chauffeur19520" dataDxfId="347"/>
    <tableColumn id="928" xr3:uid="{00000000-0010-0000-0000-0000A0030000}" name="Heure départ20519" dataDxfId="346">
      <calculatedColumnFormula>IFERROR(INDEX(t_social_jours[Départ remake],MATCH(AGY$4&amp;t_datas[[#This Row],[Matricule]],t_social_jours[Date &amp; Matricule perso],0)),"/")</calculatedColumnFormula>
    </tableColumn>
    <tableColumn id="929" xr3:uid="{00000000-0010-0000-0000-0000A1030000}" name="Heure arrivée21520" dataDxfId="345">
      <calculatedColumnFormula>IFERROR(INDEX(t_social_jours[Arrivée remake],MATCH(AGZ$4&amp;t_datas[[#This Row],[Matricule]],t_social_jours[Date &amp; Matricule perso],0)),"/")</calculatedColumnFormula>
    </tableColumn>
    <tableColumn id="145" xr3:uid="{00000000-0010-0000-0000-000091000000}" name="Heure arrivée21521" dataDxfId="344">
      <calculatedColumnFormula>IFERROR(IF(INDEX(t_social_jours[Kilomètres],MATCH(AHA$4&amp;t_datas[[#This Row],[Matricule]],t_social_jours[Date &amp; Matricule perso],0))="","",INDEX(t_social_jours[Kilomètres],MATCH(AHA$4&amp;t_datas[[#This Row],[Matricule]],t_social_jours[Date &amp; Matricule perso],0))),"/")</calculatedColumnFormula>
    </tableColumn>
    <tableColumn id="930" xr3:uid="{00000000-0010-0000-0000-0000A2030000}" name="Total heures22521" dataDxfId="343">
      <calculatedColumnFormula>IF(SUM(AGR7:AGT11)=0,"",SUM(AGR7:AGT11))</calculatedColumnFormula>
    </tableColumn>
    <tableColumn id="931" xr3:uid="{00000000-0010-0000-0000-0000A3030000}" name="Moteur2522" dataDxfId="342">
      <calculatedColumnFormula>IF(t_datas[[#This Row],[Immatriculation tracteur]]="","",t_datas[[#This Row],[Immatriculation tracteur]])</calculatedColumnFormula>
    </tableColumn>
    <tableColumn id="726" xr3:uid="{00000000-0010-0000-0000-0000D6020000}" name="Moteur2523" dataDxfId="341"/>
    <tableColumn id="932" xr3:uid="{00000000-0010-0000-0000-0000A4030000}" name="Colonne24523" dataDxfId="340">
      <calculatedColumnFormula>IF(t_datas[[#This Row],[Immatriculation SEMI]]="","",t_datas[[#This Row],[Immatriculation SEMI]])</calculatedColumnFormula>
    </tableColumn>
    <tableColumn id="933" xr3:uid="{00000000-0010-0000-0000-0000A5030000}" name="Colonne235524" dataDxfId="339">
      <calculatedColumnFormula>IF(t_datas[[#This Row],[Client affecté]]="","",t_datas[[#This Row],[Client affecté]])</calculatedColumnFormula>
    </tableColumn>
    <tableColumn id="934" xr3:uid="{00000000-0010-0000-0000-0000A6030000}" name="Colonne226525" dataDxfId="338"/>
    <tableColumn id="312" xr3:uid="{00000000-0010-0000-0000-000038010000}" name="Colonne2265253" dataDxfId="337">
      <calculatedColumnFormula>IF(AHC$3="",0,IF(COUNTBLANK(AHI7:AHV11)=14,-1,1))</calculatedColumnFormula>
    </tableColumn>
    <tableColumn id="166" xr3:uid="{00000000-0010-0000-0000-0000A6000000}" name="Colonne2265252" dataDxfId="336"/>
    <tableColumn id="163" xr3:uid="{00000000-0010-0000-0000-0000A3000000}" name="Colonne226526" dataDxfId="335"/>
    <tableColumn id="935" xr3:uid="{00000000-0010-0000-0000-0000A7030000}" name="Colonne17526" dataDxfId="334"/>
    <tableColumn id="936" xr3:uid="{00000000-0010-0000-0000-0000A8030000}" name="Remorque8527" dataDxfId="333"/>
    <tableColumn id="937" xr3:uid="{00000000-0010-0000-0000-0000A9030000}" name="Colonne89528" dataDxfId="332"/>
    <tableColumn id="938" xr3:uid="{00000000-0010-0000-0000-0000AA030000}" name="Colonne710529" dataDxfId="331"/>
    <tableColumn id="146" xr3:uid="{00000000-0010-0000-0000-000092000000}" name="Colonne710530" dataDxfId="330"/>
    <tableColumn id="203" xr3:uid="{00000000-0010-0000-0000-0000CB000000}" name="Colonne710531" dataDxfId="329"/>
    <tableColumn id="939" xr3:uid="{00000000-0010-0000-0000-0000AB030000}" name="Colonne411530" dataDxfId="328"/>
    <tableColumn id="940" xr3:uid="{00000000-0010-0000-0000-0000AC030000}" name="Colonne312531" dataDxfId="327"/>
    <tableColumn id="941" xr3:uid="{00000000-0010-0000-0000-0000AD030000}" name="Colonne513532" dataDxfId="326"/>
    <tableColumn id="942" xr3:uid="{00000000-0010-0000-0000-0000AE030000}" name="Site/Ville14533" dataDxfId="325"/>
    <tableColumn id="147" xr3:uid="{00000000-0010-0000-0000-000093000000}" name="Site/Ville14534" dataDxfId="324"/>
    <tableColumn id="204" xr3:uid="{00000000-0010-0000-0000-0000CC000000}" name="Site/Ville14535" dataDxfId="323"/>
    <tableColumn id="943" xr3:uid="{00000000-0010-0000-0000-0000AF030000}" name="Colonne1115534" dataDxfId="322">
      <calculatedColumnFormula>IFERROR(INDEX(t_social_jours[Conduite],MATCH(AHW$4&amp;t_datas[[#This Row],[Matricule]],t_social_jours[Date &amp; Matricule perso],0)),"/")</calculatedColumnFormula>
    </tableColumn>
    <tableColumn id="944" xr3:uid="{00000000-0010-0000-0000-0000B0030000}" name="Colonne1016535" dataDxfId="321">
      <calculatedColumnFormula>IFERROR(INDEX(t_social_jours[Travail],MATCH(AHX$4&amp;t_datas[[#This Row],[Matricule]],t_social_jours[Date &amp; Matricule perso],0)),"/")</calculatedColumnFormula>
    </tableColumn>
    <tableColumn id="945" xr3:uid="{00000000-0010-0000-0000-0000B1030000}" name="Colonne917536" dataDxfId="320">
      <calculatedColumnFormula>IFERROR(INDEX(t_social_jours[Dispo],MATCH(AHY$4&amp;t_datas[[#This Row],[Matricule]],t_social_jours[Date &amp; Matricule perso],0)),"/")</calculatedColumnFormula>
    </tableColumn>
    <tableColumn id="148" xr3:uid="{00000000-0010-0000-0000-000094000000}" name="Colonne618538" dataDxfId="319">
      <calculatedColumnFormula>IFERROR(AHW7/AIG7,"/")</calculatedColumnFormula>
    </tableColumn>
    <tableColumn id="947" xr3:uid="{00000000-0010-0000-0000-0000B3030000}" name="Statut chauffeur19538" dataDxfId="318"/>
    <tableColumn id="343" xr3:uid="{00000000-0010-0000-0000-000057010000}" name="Statut chauffeur19539" dataDxfId="317"/>
    <tableColumn id="375" xr3:uid="{00000000-0010-0000-0000-000077010000}" name="Statut chauffeur19540" dataDxfId="316"/>
    <tableColumn id="948" xr3:uid="{00000000-0010-0000-0000-0000B4030000}" name="Heure départ20539" dataDxfId="315">
      <calculatedColumnFormula>IFERROR(INDEX(t_social_jours[Départ remake],MATCH(AID$4&amp;t_datas[[#This Row],[Matricule]],t_social_jours[Date &amp; Matricule perso],0)),"/")</calculatedColumnFormula>
    </tableColumn>
    <tableColumn id="949" xr3:uid="{00000000-0010-0000-0000-0000B5030000}" name="Heure arrivée21540" dataDxfId="314">
      <calculatedColumnFormula>IFERROR(INDEX(t_social_jours[Arrivée remake],MATCH(AIE$4&amp;t_datas[[#This Row],[Matricule]],t_social_jours[Date &amp; Matricule perso],0)),"/")</calculatedColumnFormula>
    </tableColumn>
    <tableColumn id="149" xr3:uid="{00000000-0010-0000-0000-000095000000}" name="Heure arrivée21541" dataDxfId="313">
      <calculatedColumnFormula>IFERROR(IF(INDEX(t_social_jours[Kilomètres],MATCH(AIF$4&amp;t_datas[[#This Row],[Matricule]],t_social_jours[Date &amp; Matricule perso],0))="","",INDEX(t_social_jours[Kilomètres],MATCH(AIF$4&amp;t_datas[[#This Row],[Matricule]],t_social_jours[Date &amp; Matricule perso],0))),"/")</calculatedColumnFormula>
    </tableColumn>
    <tableColumn id="950" xr3:uid="{00000000-0010-0000-0000-0000B6030000}" name="Total heures22541" dataDxfId="312">
      <calculatedColumnFormula>IF(SUM(AHW7:AHY11)=0,"",SUM(AHW7:AHY11))</calculatedColumnFormula>
    </tableColumn>
    <tableColumn id="951" xr3:uid="{00000000-0010-0000-0000-0000B7030000}" name="Moteur2542" dataDxfId="311">
      <calculatedColumnFormula>IF(t_datas[[#This Row],[Immatriculation tracteur]]="","",t_datas[[#This Row],[Immatriculation tracteur]])</calculatedColumnFormula>
    </tableColumn>
    <tableColumn id="746" xr3:uid="{00000000-0010-0000-0000-0000EA020000}" name="Moteur2543" dataDxfId="310"/>
    <tableColumn id="952" xr3:uid="{00000000-0010-0000-0000-0000B8030000}" name="Colonne24543" dataDxfId="309">
      <calculatedColumnFormula>IF(t_datas[[#This Row],[Immatriculation SEMI]]="","",t_datas[[#This Row],[Immatriculation SEMI]])</calculatedColumnFormula>
    </tableColumn>
    <tableColumn id="953" xr3:uid="{00000000-0010-0000-0000-0000B9030000}" name="Colonne235544" dataDxfId="308">
      <calculatedColumnFormula>IF(t_datas[[#This Row],[Client affecté]]="","",t_datas[[#This Row],[Client affecté]])</calculatedColumnFormula>
    </tableColumn>
    <tableColumn id="954" xr3:uid="{00000000-0010-0000-0000-0000BA030000}" name="Colonne226545" dataDxfId="307">
      <calculatedColumnFormula>IF(t_datas[[#This Row],[Site/ville]]="","",t_datas[[#This Row],[Site/ville]])</calculatedColumnFormula>
    </tableColumn>
    <tableColumn id="313" xr3:uid="{00000000-0010-0000-0000-000039010000}" name="Colonne2265453" dataDxfId="306">
      <calculatedColumnFormula>IF(AIH$3="",0,IF(COUNTBLANK(AIN7:AJA11)=14,-1,1))</calculatedColumnFormula>
    </tableColumn>
    <tableColumn id="172" xr3:uid="{00000000-0010-0000-0000-0000AC000000}" name="Colonne2265452" dataDxfId="305"/>
    <tableColumn id="169" xr3:uid="{00000000-0010-0000-0000-0000A9000000}" name="Colonne226546" dataDxfId="304"/>
    <tableColumn id="955" xr3:uid="{00000000-0010-0000-0000-0000BB030000}" name="Colonne17546" dataDxfId="303"/>
    <tableColumn id="956" xr3:uid="{00000000-0010-0000-0000-0000BC030000}" name="Remorque8547" dataDxfId="302"/>
    <tableColumn id="957" xr3:uid="{00000000-0010-0000-0000-0000BD030000}" name="Colonne89548" dataDxfId="301"/>
    <tableColumn id="958" xr3:uid="{00000000-0010-0000-0000-0000BE030000}" name="Colonne710549" dataDxfId="300"/>
    <tableColumn id="150" xr3:uid="{00000000-0010-0000-0000-000096000000}" name="Colonne710550" dataDxfId="299"/>
    <tableColumn id="206" xr3:uid="{00000000-0010-0000-0000-0000CE000000}" name="Colonne710551" dataDxfId="298"/>
    <tableColumn id="959" xr3:uid="{00000000-0010-0000-0000-0000BF030000}" name="Colonne411550" dataDxfId="297"/>
    <tableColumn id="960" xr3:uid="{00000000-0010-0000-0000-0000C0030000}" name="Colonne312551" dataDxfId="296"/>
    <tableColumn id="961" xr3:uid="{00000000-0010-0000-0000-0000C1030000}" name="Colonne513552" dataDxfId="295"/>
    <tableColumn id="962" xr3:uid="{00000000-0010-0000-0000-0000C2030000}" name="Site/Ville14553" dataDxfId="294"/>
    <tableColumn id="151" xr3:uid="{00000000-0010-0000-0000-000097000000}" name="Site/Ville14554" dataDxfId="293"/>
    <tableColumn id="207" xr3:uid="{00000000-0010-0000-0000-0000CF000000}" name="Site/Ville14555" dataDxfId="292"/>
    <tableColumn id="963" xr3:uid="{00000000-0010-0000-0000-0000C3030000}" name="Colonne1115554" dataDxfId="291">
      <calculatedColumnFormula>IFERROR(INDEX(t_social_jours[Conduite],MATCH(AJB$4&amp;t_datas[[#This Row],[Matricule]],t_social_jours[Date &amp; Matricule perso],0)),"/")</calculatedColumnFormula>
    </tableColumn>
    <tableColumn id="964" xr3:uid="{00000000-0010-0000-0000-0000C4030000}" name="Colonne1016555" dataDxfId="290">
      <calculatedColumnFormula>IFERROR(INDEX(t_social_jours[Travail],MATCH(AJC$4&amp;t_datas[[#This Row],[Matricule]],t_social_jours[Date &amp; Matricule perso],0)),"/")</calculatedColumnFormula>
    </tableColumn>
    <tableColumn id="965" xr3:uid="{00000000-0010-0000-0000-0000C5030000}" name="Colonne917556" dataDxfId="289">
      <calculatedColumnFormula>IFERROR(INDEX(t_social_jours[Dispo],MATCH(AJD$4&amp;t_datas[[#This Row],[Matricule]],t_social_jours[Date &amp; Matricule perso],0)),"/")</calculatedColumnFormula>
    </tableColumn>
    <tableColumn id="152" xr3:uid="{00000000-0010-0000-0000-000098000000}" name="Colonne618558" dataDxfId="288">
      <calculatedColumnFormula>IFERROR(AJB7/AJL7,"/")</calculatedColumnFormula>
    </tableColumn>
    <tableColumn id="967" xr3:uid="{00000000-0010-0000-0000-0000C7030000}" name="Statut chauffeur19558" dataDxfId="287"/>
    <tableColumn id="344" xr3:uid="{00000000-0010-0000-0000-000058010000}" name="Statut chauffeur19559" dataDxfId="286"/>
    <tableColumn id="376" xr3:uid="{00000000-0010-0000-0000-000078010000}" name="Statut chauffeur19560" dataDxfId="285"/>
    <tableColumn id="968" xr3:uid="{00000000-0010-0000-0000-0000C8030000}" name="Heure départ20559" dataDxfId="284">
      <calculatedColumnFormula>IFERROR(INDEX(t_social_jours[Départ remake],MATCH(AJI$4&amp;t_datas[[#This Row],[Matricule]],t_social_jours[Date &amp; Matricule perso],0)),"/")</calculatedColumnFormula>
    </tableColumn>
    <tableColumn id="969" xr3:uid="{00000000-0010-0000-0000-0000C9030000}" name="Heure arrivée21560" dataDxfId="283">
      <calculatedColumnFormula>IFERROR(INDEX(t_social_jours[Arrivée remake],MATCH(AJJ$4&amp;t_datas[[#This Row],[Matricule]],t_social_jours[Date &amp; Matricule perso],0)),"/")</calculatedColumnFormula>
    </tableColumn>
    <tableColumn id="153" xr3:uid="{00000000-0010-0000-0000-000099000000}" name="Heure arrivée21561" dataDxfId="282">
      <calculatedColumnFormula>IFERROR(IF(INDEX(t_social_jours[Kilomètres],MATCH(AJK$4&amp;t_datas[[#This Row],[Matricule]],t_social_jours[Date &amp; Matricule perso],0))="","",INDEX(t_social_jours[Kilomètres],MATCH(AJK$4&amp;t_datas[[#This Row],[Matricule]],t_social_jours[Date &amp; Matricule perso],0))),"/")</calculatedColumnFormula>
    </tableColumn>
    <tableColumn id="970" xr3:uid="{00000000-0010-0000-0000-0000CA030000}" name="Total heures22561" dataDxfId="281">
      <calculatedColumnFormula>IF(SUM(AJB7:AJD11)=0,"",SUM(AJB7:AJD11))</calculatedColumnFormula>
    </tableColumn>
    <tableColumn id="971" xr3:uid="{00000000-0010-0000-0000-0000CB030000}" name="Moteur2562" dataDxfId="280">
      <calculatedColumnFormula>IF(t_datas[[#This Row],[Immatriculation tracteur]]="","",t_datas[[#This Row],[Immatriculation tracteur]])</calculatedColumnFormula>
    </tableColumn>
    <tableColumn id="766" xr3:uid="{00000000-0010-0000-0000-0000FE020000}" name="Moteur2563" dataDxfId="279"/>
    <tableColumn id="972" xr3:uid="{00000000-0010-0000-0000-0000CC030000}" name="Colonne24563" dataDxfId="278">
      <calculatedColumnFormula>IF(t_datas[[#This Row],[Immatriculation SEMI]]="","",t_datas[[#This Row],[Immatriculation SEMI]])</calculatedColumnFormula>
    </tableColumn>
    <tableColumn id="973" xr3:uid="{00000000-0010-0000-0000-0000CD030000}" name="Colonne235564" dataDxfId="277">
      <calculatedColumnFormula>IF(t_datas[[#This Row],[Client affecté]]="","",t_datas[[#This Row],[Client affecté]])</calculatedColumnFormula>
    </tableColumn>
    <tableColumn id="974" xr3:uid="{00000000-0010-0000-0000-0000CE030000}" name="Colonne226565" dataDxfId="276">
      <calculatedColumnFormula>IF(t_datas[[#This Row],[Site/ville]]="","",t_datas[[#This Row],[Site/ville]])</calculatedColumnFormula>
    </tableColumn>
    <tableColumn id="314" xr3:uid="{00000000-0010-0000-0000-00003A010000}" name="Colonne2265653" dataDxfId="275">
      <calculatedColumnFormula>IF(AJM$3="",0,IF(COUNTBLANK(AJS7:AKF11)=14,-1,1))</calculatedColumnFormula>
    </tableColumn>
    <tableColumn id="178" xr3:uid="{00000000-0010-0000-0000-0000B2000000}" name="Colonne2265652" dataDxfId="274"/>
    <tableColumn id="175" xr3:uid="{00000000-0010-0000-0000-0000AF000000}" name="Colonne226566" dataDxfId="273"/>
    <tableColumn id="975" xr3:uid="{00000000-0010-0000-0000-0000CF030000}" name="Colonne17566" dataDxfId="272"/>
    <tableColumn id="976" xr3:uid="{00000000-0010-0000-0000-0000D0030000}" name="Remorque8567" dataDxfId="271"/>
    <tableColumn id="977" xr3:uid="{00000000-0010-0000-0000-0000D1030000}" name="Colonne89568" dataDxfId="270"/>
    <tableColumn id="978" xr3:uid="{00000000-0010-0000-0000-0000D2030000}" name="Colonne710569" dataDxfId="269"/>
    <tableColumn id="154" xr3:uid="{00000000-0010-0000-0000-00009A000000}" name="Colonne710570" dataDxfId="268"/>
    <tableColumn id="209" xr3:uid="{00000000-0010-0000-0000-0000D1000000}" name="Colonne710571" dataDxfId="267"/>
    <tableColumn id="979" xr3:uid="{00000000-0010-0000-0000-0000D3030000}" name="Colonne411570" dataDxfId="266"/>
    <tableColumn id="980" xr3:uid="{00000000-0010-0000-0000-0000D4030000}" name="Colonne312571" dataDxfId="265"/>
    <tableColumn id="981" xr3:uid="{00000000-0010-0000-0000-0000D5030000}" name="Colonne513572" dataDxfId="264"/>
    <tableColumn id="982" xr3:uid="{00000000-0010-0000-0000-0000D6030000}" name="Site/Ville14573" dataDxfId="263"/>
    <tableColumn id="155" xr3:uid="{00000000-0010-0000-0000-00009B000000}" name="Site/Ville14574" dataDxfId="262"/>
    <tableColumn id="210" xr3:uid="{00000000-0010-0000-0000-0000D2000000}" name="Site/Ville14575" dataDxfId="261"/>
    <tableColumn id="983" xr3:uid="{00000000-0010-0000-0000-0000D7030000}" name="Colonne1115574" dataDxfId="260">
      <calculatedColumnFormula>IFERROR(INDEX(t_social_jours[Conduite],MATCH(AKG$4&amp;t_datas[[#This Row],[Matricule]],t_social_jours[Date &amp; Matricule perso],0)),"/")</calculatedColumnFormula>
    </tableColumn>
    <tableColumn id="984" xr3:uid="{00000000-0010-0000-0000-0000D8030000}" name="Colonne1016575" dataDxfId="259">
      <calculatedColumnFormula>IFERROR(INDEX(t_social_jours[Travail],MATCH(AKH$4&amp;t_datas[[#This Row],[Matricule]],t_social_jours[Date &amp; Matricule perso],0)),"/")</calculatedColumnFormula>
    </tableColumn>
    <tableColumn id="985" xr3:uid="{00000000-0010-0000-0000-0000D9030000}" name="Colonne917576" dataDxfId="258">
      <calculatedColumnFormula>IFERROR(INDEX(t_social_jours[Dispo],MATCH(AKI$4&amp;t_datas[[#This Row],[Matricule]],t_social_jours[Date &amp; Matricule perso],0)),"/")</calculatedColumnFormula>
    </tableColumn>
    <tableColumn id="156" xr3:uid="{00000000-0010-0000-0000-00009C000000}" name="Colonne618578" dataDxfId="257">
      <calculatedColumnFormula>IFERROR(AKG7/AKQ7,"/")</calculatedColumnFormula>
    </tableColumn>
    <tableColumn id="987" xr3:uid="{00000000-0010-0000-0000-0000DB030000}" name="Statut chauffeur19578" dataDxfId="256"/>
    <tableColumn id="345" xr3:uid="{00000000-0010-0000-0000-000059010000}" name="Statut chauffeur19579" dataDxfId="255"/>
    <tableColumn id="377" xr3:uid="{00000000-0010-0000-0000-000079010000}" name="Statut chauffeur19580" dataDxfId="254"/>
    <tableColumn id="988" xr3:uid="{00000000-0010-0000-0000-0000DC030000}" name="Heure départ20579" dataDxfId="253">
      <calculatedColumnFormula>IFERROR(INDEX(t_social_jours[Départ remake],MATCH(AKN$4&amp;t_datas[[#This Row],[Matricule]],t_social_jours[Date &amp; Matricule perso],0)),"/")</calculatedColumnFormula>
    </tableColumn>
    <tableColumn id="989" xr3:uid="{00000000-0010-0000-0000-0000DD030000}" name="Heure arrivée21580" dataDxfId="252">
      <calculatedColumnFormula>IFERROR(INDEX(t_social_jours[Arrivée remake],MATCH(AKO$4&amp;t_datas[[#This Row],[Matricule]],t_social_jours[Date &amp; Matricule perso],0)),"/")</calculatedColumnFormula>
    </tableColumn>
    <tableColumn id="157" xr3:uid="{00000000-0010-0000-0000-00009D000000}" name="Heure arrivée21581" dataDxfId="251">
      <calculatedColumnFormula>IFERROR(IF(INDEX(t_social_jours[Kilomètres],MATCH(AKP$4&amp;t_datas[[#This Row],[Matricule]],t_social_jours[Date &amp; Matricule perso],0))="","",INDEX(t_social_jours[Kilomètres],MATCH(AKP$4&amp;t_datas[[#This Row],[Matricule]],t_social_jours[Date &amp; Matricule perso],0))),"/")</calculatedColumnFormula>
    </tableColumn>
    <tableColumn id="990" xr3:uid="{00000000-0010-0000-0000-0000DE030000}" name="Total heures22581" dataDxfId="250">
      <calculatedColumnFormula>IF(SUM(AKG7:AKI11)=0,"",SUM(AKG7:AKI11))</calculatedColumnFormula>
    </tableColumn>
  </tableColumns>
  <tableStyleInfo name="TableStyleLight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_moteurs" displayName="t_moteurs" ref="A1:A160" totalsRowShown="0" headerRowDxfId="249" dataDxfId="248">
  <autoFilter ref="A1:A160" xr:uid="{00000000-0009-0000-0100-000004000000}"/>
  <sortState xmlns:xlrd2="http://schemas.microsoft.com/office/spreadsheetml/2017/richdata2" ref="A2:A160">
    <sortCondition ref="A2"/>
  </sortState>
  <tableColumns count="1">
    <tableColumn id="1" xr3:uid="{00000000-0010-0000-0200-000001000000}" name="MOTEURS" dataDxfId="247"/>
  </tableColumns>
  <tableStyleInfo name="TableStyleLight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_remorques" displayName="t_remorques" ref="C1:C137" totalsRowShown="0" headerRowDxfId="246" dataDxfId="245">
  <autoFilter ref="C1:C137" xr:uid="{00000000-0009-0000-0100-000005000000}"/>
  <sortState xmlns:xlrd2="http://schemas.microsoft.com/office/spreadsheetml/2017/richdata2" ref="C2:C137">
    <sortCondition ref="C2"/>
  </sortState>
  <tableColumns count="1">
    <tableColumn id="1" xr3:uid="{00000000-0010-0000-0300-000001000000}" name="REMORQUES" dataDxfId="244"/>
  </tableColumns>
  <tableStyleInfo name="TableStyleLight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4000000}" name="t_sociétés" displayName="t_sociétés" ref="E1:E4" totalsRowShown="0" headerRowDxfId="243" dataDxfId="242">
  <autoFilter ref="E1:E4" xr:uid="{00000000-0009-0000-0100-00000A000000}"/>
  <tableColumns count="1">
    <tableColumn id="1" xr3:uid="{00000000-0010-0000-0400-000001000000}" name="sociétés" dataDxfId="241"/>
  </tableColumns>
  <tableStyleInfo name="TableStyleLight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5000000}" name="t_heures" displayName="t_heures" ref="G1:G4" totalsRowShown="0" headerRowDxfId="240" dataDxfId="239">
  <autoFilter ref="G1:G4" xr:uid="{00000000-0009-0000-0100-00000B000000}"/>
  <tableColumns count="1">
    <tableColumn id="1" xr3:uid="{00000000-0010-0000-0500-000001000000}" name="heures" dataDxfId="238"/>
  </tableColumns>
  <tableStyleInfo name="TableStyleLight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_clients" displayName="t_clients" ref="A1:A37" totalsRowShown="0" headerRowDxfId="237" dataDxfId="236">
  <autoFilter ref="A1:A37" xr:uid="{00000000-0009-0000-0100-000006000000}"/>
  <sortState xmlns:xlrd2="http://schemas.microsoft.com/office/spreadsheetml/2017/richdata2" ref="A2:A37">
    <sortCondition ref="A2"/>
  </sortState>
  <tableColumns count="1">
    <tableColumn id="1" xr3:uid="{00000000-0010-0000-0600-000001000000}" name="clients" dataDxfId="235"/>
  </tableColumns>
  <tableStyleInfo name="TableStyleLight5"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_exploitants" displayName="t_exploitants" ref="E1:E7" totalsRowShown="0" headerRowDxfId="234" dataDxfId="233">
  <autoFilter ref="E1:E7" xr:uid="{00000000-0009-0000-0100-000008000000}"/>
  <tableColumns count="1">
    <tableColumn id="1" xr3:uid="{00000000-0010-0000-0700-000001000000}" name="EXPLOITANTS" dataDxfId="232"/>
  </tableColumns>
  <tableStyleInfo name="TableStyleLight3"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_statuts" displayName="t_statuts" ref="G1:G17" totalsRowShown="0" headerRowDxfId="231" dataDxfId="230">
  <autoFilter ref="G1:G17" xr:uid="{00000000-0009-0000-0100-000009000000}"/>
  <sortState xmlns:xlrd2="http://schemas.microsoft.com/office/spreadsheetml/2017/richdata2" ref="G2:G17">
    <sortCondition ref="G2"/>
  </sortState>
  <tableColumns count="1">
    <tableColumn id="1" xr3:uid="{00000000-0010-0000-0800-000001000000}" name="statuts" dataDxfId="229"/>
  </tableColumns>
  <tableStyleInfo name="TableStyleLight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9000000}" name="t_choix" displayName="t_choix" ref="I1:I3" totalsRowShown="0" headerRowDxfId="228" dataDxfId="227">
  <autoFilter ref="I1:I3" xr:uid="{00000000-0009-0000-0100-000011000000}"/>
  <tableColumns count="1">
    <tableColumn id="1" xr3:uid="{00000000-0010-0000-0900-000001000000}" name="choix" dataDxfId="226"/>
  </tableColumns>
  <tableStyleInfo name="TableStyleLight7"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A000000}" name="t_contrat" displayName="t_contrat" ref="K1:K2" totalsRowShown="0" headerRowDxfId="225" dataDxfId="224">
  <autoFilter ref="K1:K2" xr:uid="{00000000-0009-0000-0100-000013000000}"/>
  <tableColumns count="1">
    <tableColumn id="1" xr3:uid="{00000000-0010-0000-0A00-000001000000}" name="Précision contrat" dataDxfId="223"/>
  </tableColumns>
  <tableStyleInfo name="TableStyleLight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B000000}" name="t_social_jours" displayName="t_social_jours" ref="A2:Z3" totalsRowShown="0" headerRowDxfId="222" dataDxfId="221">
  <autoFilter ref="A2:Z3" xr:uid="{00000000-0009-0000-0100-000003000000}"/>
  <tableColumns count="26">
    <tableColumn id="1" xr3:uid="{00000000-0010-0000-0B00-000001000000}" name="Date remake" dataDxfId="220">
      <calculatedColumnFormula>IF(LEN(t_social_jours[[#This Row],[Début édition]])=8,DATE(RIGHT(t_social_jours[[#This Row],[Début édition]],4),MID(t_social_jours[[#This Row],[Début édition]],3,2),LEFT(t_social_jours[[#This Row],[Début édition]],2)),DATE(RIGHT(t_social_jours[[#This Row],[Début édition]],4),MID(t_social_jours[[#This Row],[Début édition]],2,2),"0"&amp;LEFT(t_social_jours[[#This Row],[Début édition]],1)))</calculatedColumnFormula>
    </tableColumn>
    <tableColumn id="2" xr3:uid="{00000000-0010-0000-0B00-000002000000}" name="Départ remake" dataDxfId="219">
      <calculatedColumnFormula>IF(t_social_jours[[#This Row],[Départ]]="","",IF(t_social_jours[[#This Row],[Arrivée]]="","",IF(t_social_jours[[#This Row],[Départ]]=0,"",IF(LEN(t_social_jours[[#This Row],[Départ]])=6,LEFT(t_social_jours[[#This Row],[Départ]],2)&amp;":"&amp;MID(t_social_jours[[#This Row],[Départ]],3,2),IF(LEN(t_social_jours[[#This Row],[Départ]])=5,"0"&amp;LEFT(t_social_jours[[#This Row],[Départ]],1)&amp;":"&amp;MID(t_social_jours[[#This Row],[Départ]],2,2),IF(LEN(t_social_jours[[#This Row],[Départ]])=4,"00"&amp;":"&amp;LEFT(t_social_jours[[#This Row],[Départ]],2),IF(LEN(t_social_jours[[#This Row],[Départ]])=3,"00"&amp;":"&amp;"0"&amp;LEFT(t_social_jours[[#This Row],[Départ]],1))))))))</calculatedColumnFormula>
    </tableColumn>
    <tableColumn id="3" xr3:uid="{00000000-0010-0000-0B00-000003000000}" name="Arrivée remake" dataDxfId="218">
      <calculatedColumnFormula>IF(t_social_jours[[#This Row],[Arrivée]]="","",IF(t_social_jours[[#This Row],[Arrivée]]=2400,"",IF(LEN(t_social_jours[[#This Row],[Arrivée]])=6,LEFT(t_social_jours[[#This Row],[Arrivée]],2)&amp;":"&amp;MID(t_social_jours[[#This Row],[Arrivée]],3,2),IF(LEN(t_social_jours[[#This Row],[Arrivée]])=5,"0"&amp;LEFT(t_social_jours[[#This Row],[Arrivée]],1)&amp;":"&amp;MID(t_social_jours[[#This Row],[Arrivée]],2,2),IF(LEN(t_social_jours[[#This Row],[Arrivée]])=4,"00"&amp;":"&amp;LEFT(t_social_jours[[#This Row],[Arrivée]],2),IF(LEN(t_social_jours[[#This Row],[Arrivée]])=3,"00"&amp;":"&amp;"0"&amp;LEFT(t_social_jours[[#This Row],[Arrivée]],1)))))))</calculatedColumnFormula>
    </tableColumn>
    <tableColumn id="25" xr3:uid="{00000000-0010-0000-0B00-000019000000}" name="Matricule perso" dataDxfId="217">
      <calculatedColumnFormula>RIGHT("000000000" &amp;t_social_jours[[#This Row],[Matricule]],9)</calculatedColumnFormula>
    </tableColumn>
    <tableColumn id="24" xr3:uid="{00000000-0010-0000-0B00-000018000000}" name="Date &amp; Matricule perso" dataDxfId="216">
      <calculatedColumnFormula>t_social_jours[[#This Row],[Date remake]]&amp;t_social_jours[[#This Row],[Matricule perso]]</calculatedColumnFormula>
    </tableColumn>
    <tableColumn id="26" xr3:uid="{00000000-0010-0000-0B00-00001A000000}" name="Horaire mensuel" dataDxfId="215"/>
    <tableColumn id="4" xr3:uid="{00000000-0010-0000-0B00-000004000000}" name="Nom" dataDxfId="214"/>
    <tableColumn id="5" xr3:uid="{00000000-0010-0000-0B00-000005000000}" name="Prénom" dataDxfId="213"/>
    <tableColumn id="6" xr3:uid="{00000000-0010-0000-0B00-000006000000}" name="Matricule" dataDxfId="212"/>
    <tableColumn id="7" xr3:uid="{00000000-0010-0000-0B00-000007000000}" name="Code externe" dataDxfId="211"/>
    <tableColumn id="8" xr3:uid="{00000000-0010-0000-0B00-000008000000}" name="Début édition" dataDxfId="210"/>
    <tableColumn id="9" xr3:uid="{00000000-0010-0000-0B00-000009000000}" name="Fin édition" dataDxfId="209"/>
    <tableColumn id="10" xr3:uid="{00000000-0010-0000-0B00-00000A000000}" name="Départ" dataDxfId="208"/>
    <tableColumn id="11" xr3:uid="{00000000-0010-0000-0B00-00000B000000}" name="Arrivée" dataDxfId="207"/>
    <tableColumn id="12" xr3:uid="{00000000-0010-0000-0B00-00000C000000}" name="Conduite" dataDxfId="206"/>
    <tableColumn id="13" xr3:uid="{00000000-0010-0000-0B00-00000D000000}" name="Travail" dataDxfId="205"/>
    <tableColumn id="14" xr3:uid="{00000000-0010-0000-0B00-00000E000000}" name="Dispo" dataDxfId="204"/>
    <tableColumn id="15" xr3:uid="{00000000-0010-0000-0B00-00000F000000}" name="Dispo double" dataDxfId="203"/>
    <tableColumn id="16" xr3:uid="{00000000-0010-0000-0B00-000010000000}" name="Repos" dataDxfId="202"/>
    <tableColumn id="17" xr3:uid="{00000000-0010-0000-0B00-000011000000}" name="effectif" dataDxfId="201"/>
    <tableColumn id="18" xr3:uid="{00000000-0010-0000-0B00-000012000000}" name="Service (ext)" dataDxfId="200"/>
    <tableColumn id="19" xr3:uid="{00000000-0010-0000-0B00-000013000000}" name="Service" dataDxfId="199"/>
    <tableColumn id="20" xr3:uid="{00000000-0010-0000-0B00-000014000000}" name="Service AN" dataDxfId="198"/>
    <tableColumn id="21" xr3:uid="{00000000-0010-0000-0B00-000015000000}" name="Amplitude" dataDxfId="197"/>
    <tableColumn id="22" xr3:uid="{00000000-0010-0000-0B00-000016000000}" name="Kilomètres" dataDxfId="196"/>
    <tableColumn id="23" xr3:uid="{00000000-0010-0000-0B00-000017000000}" name="Jours" dataDxfId="195"/>
  </tableColumns>
  <tableStyleInfo name="TableStyleLight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C000000}" name="KMS_service_Mois" displayName="KMS_service_Mois" ref="A4:S5" totalsRowShown="0" headerRowDxfId="194" dataDxfId="193" tableBorderDxfId="192" headerRowCellStyle="Normal 3" dataCellStyle="Normal 3">
  <autoFilter ref="A4:S5" xr:uid="{00000000-0009-0000-0100-000010000000}"/>
  <tableColumns count="19">
    <tableColumn id="1" xr3:uid="{00000000-0010-0000-0C00-000001000000}" name="MATRICULE PERSO" dataDxfId="191" dataCellStyle="Normal 3">
      <calculatedColumnFormula>IF(KMS_service_Mois[[#This Row],[Matricule]]&lt;&gt;"",RIGHT("000000000" &amp; KMS_service_Mois[[#This Row],[Matricule]],9),RIGHT("000000000" &amp; KMS_service_Mois[[#This Row],[Code externe]],9))</calculatedColumnFormula>
    </tableColumn>
    <tableColumn id="19" xr3:uid="{00000000-0010-0000-0C00-000013000000}" name="Nom" dataDxfId="190" dataCellStyle="Normal 3"/>
    <tableColumn id="2" xr3:uid="{00000000-0010-0000-0C00-000002000000}" name="Prénom" dataDxfId="189" dataCellStyle="Normal 3"/>
    <tableColumn id="3" xr3:uid="{00000000-0010-0000-0C00-000003000000}" name="Matricule" dataDxfId="188" dataCellStyle="Normal 3"/>
    <tableColumn id="4" xr3:uid="{00000000-0010-0000-0C00-000004000000}" name="Code externe" dataDxfId="187" dataCellStyle="Normal 3"/>
    <tableColumn id="5" xr3:uid="{00000000-0010-0000-0C00-000005000000}" name="Début Edition" dataDxfId="186" dataCellStyle="Normal 3"/>
    <tableColumn id="6" xr3:uid="{00000000-0010-0000-0C00-000006000000}" name="Fin Edition" dataDxfId="185" dataCellStyle="Normal 3"/>
    <tableColumn id="7" xr3:uid="{00000000-0010-0000-0C00-000007000000}" name="Conduite" dataDxfId="184" dataCellStyle="Normal 3"/>
    <tableColumn id="8" xr3:uid="{00000000-0010-0000-0C00-000008000000}" name="Travail" dataDxfId="183" dataCellStyle="Normal 3"/>
    <tableColumn id="9" xr3:uid="{00000000-0010-0000-0C00-000009000000}" name="Dispo" dataDxfId="182" dataCellStyle="Normal 3"/>
    <tableColumn id="10" xr3:uid="{00000000-0010-0000-0C00-00000A000000}" name="Dispo double" dataDxfId="181" dataCellStyle="Normal 3"/>
    <tableColumn id="11" xr3:uid="{00000000-0010-0000-0C00-00000B000000}" name="Repos" dataDxfId="180"/>
    <tableColumn id="12" xr3:uid="{00000000-0010-0000-0C00-00000C000000}" name="Effectif" dataDxfId="179" dataCellStyle="Normal 3"/>
    <tableColumn id="13" xr3:uid="{00000000-0010-0000-0C00-00000D000000}" name="Service (Ext)" dataDxfId="178" dataCellStyle="Normal 3"/>
    <tableColumn id="14" xr3:uid="{00000000-0010-0000-0C00-00000E000000}" name="Service" dataDxfId="177" dataCellStyle="Normal 3"/>
    <tableColumn id="15" xr3:uid="{00000000-0010-0000-0C00-00000F000000}" name="Service AN" dataDxfId="176" dataCellStyle="Normal 3"/>
    <tableColumn id="16" xr3:uid="{00000000-0010-0000-0C00-000010000000}" name="Amplitude" dataDxfId="175" dataCellStyle="Normal 3"/>
    <tableColumn id="17" xr3:uid="{00000000-0010-0000-0C00-000011000000}" name="Kilomètres" dataDxfId="174" dataCellStyle="Normal 3"/>
    <tableColumn id="18" xr3:uid="{00000000-0010-0000-0C00-000012000000}" name="Jours" dataDxfId="173" dataCellStyle="Normal 3"/>
  </tableColumns>
  <tableStyleInfo name="TableStyleLight7"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D000000}" name="t_années" displayName="t_années" ref="A1:A7" totalsRowShown="0" headerRowDxfId="172" dataDxfId="171">
  <autoFilter ref="A1:A7" xr:uid="{00000000-0009-0000-0100-00000C000000}"/>
  <tableColumns count="1">
    <tableColumn id="1" xr3:uid="{00000000-0010-0000-0D00-000001000000}" name="années" dataDxfId="170"/>
  </tableColumns>
  <tableStyleInfo name="TableStyleMedium1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E000000}" name="t_calendrier" displayName="t_calendrier" ref="E1:L13" totalsRowShown="0" headerRowDxfId="169" dataDxfId="168">
  <autoFilter ref="E1:L13" xr:uid="{00000000-0009-0000-0100-00000D000000}"/>
  <tableColumns count="8">
    <tableColumn id="1" xr3:uid="{00000000-0010-0000-0E00-000001000000}" name="mois" dataDxfId="167"/>
    <tableColumn id="2" xr3:uid="{00000000-0010-0000-0E00-000002000000}" name="N°" dataDxfId="166"/>
    <tableColumn id="3" xr3:uid="{00000000-0010-0000-0E00-000003000000}" name="nb jours" dataDxfId="165">
      <calculatedColumnFormula>DAY(EOMONTH(t_calendrier[[#This Row],[Début mois]],0))</calculatedColumnFormula>
    </tableColumn>
    <tableColumn id="6" xr3:uid="{00000000-0010-0000-0E00-000006000000}" name="Début mois" dataDxfId="164">
      <calculatedColumnFormula>DATE(HEURES!$B$1,t_calendrier[[#This Row],[N°]],1)</calculatedColumnFormula>
    </tableColumn>
    <tableColumn id="5" xr3:uid="{00000000-0010-0000-0E00-000005000000}" name="Fin mois" dataDxfId="163">
      <calculatedColumnFormula>EOMONTH(t_calendrier[[#This Row],[Début mois]],0)</calculatedColumnFormula>
    </tableColumn>
    <tableColumn id="4" xr3:uid="{00000000-0010-0000-0E00-000004000000}" name="Nb jours ouvrés" dataDxfId="162">
      <calculatedColumnFormula>NETWORKDAYS(t_calendrier[[#This Row],[Début mois]],t_calendrier[[#This Row],[Fin mois]])</calculatedColumnFormula>
    </tableColumn>
    <tableColumn id="7" xr3:uid="{00000000-0010-0000-0E00-000007000000}" name="Avec JF" dataDxfId="161">
      <calculatedColumnFormula>NETWORKDAYS(t_calendrier[[#This Row],[Début mois]],t_calendrier[[#This Row],[Fin mois]],t_dates_JF[Dates])</calculatedColumnFormula>
    </tableColumn>
    <tableColumn id="8" xr3:uid="{00000000-0010-0000-0E00-000008000000}" name="nb ouvré - aujourd'hui" dataDxfId="160">
      <calculatedColumnFormula>IF(MONTH(TODAY())&gt;MONTH(t_calendrier[[#This Row],[Début mois]]),t_calendrier[[#This Row],[Avec JF]],IF(MONTH(TODAY())&lt;MONTH(t_calendrier[[#This Row],[Début mois]]),0,NETWORKDAYS.INTL(t_calendrier[[#This Row],[Début mois]],TODAY(),1,t_dates_JF[Dates])))</calculatedColumnFormula>
    </tableColumn>
  </tableColumns>
  <tableStyleInfo name="TableStyleMedium3"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F000000}" name="t_dates_JF" displayName="t_dates_JF" ref="C1:C12" totalsRowShown="0" headerRowDxfId="159" dataDxfId="158">
  <autoFilter ref="C1:C12" xr:uid="{00000000-0009-0000-0100-00000E000000}"/>
  <tableColumns count="1">
    <tableColumn id="1" xr3:uid="{00000000-0010-0000-0F00-000001000000}" name="Dates" dataDxfId="157"/>
  </tableColumns>
  <tableStyleInfo name="TableStyleMedium8"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0000000}" name="t_jours" displayName="t_jours" ref="N1:N32" totalsRowShown="0" headerRowDxfId="156" dataDxfId="155">
  <autoFilter ref="N1:N32" xr:uid="{00000000-0009-0000-0100-000012000000}"/>
  <tableColumns count="1">
    <tableColumn id="1" xr3:uid="{00000000-0010-0000-1000-000001000000}" name="jours" dataDxfId="154"/>
  </tableColumns>
  <tableStyleInfo name="TableStyleMedium5"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C1D9EA1-18D4-47BD-BF70-89E273285D28}" name="Tableau_Data" displayName="Tableau_Data" ref="A1:AJ156" tableType="queryTable" totalsRowShown="0" headerRowDxfId="0" dataDxfId="136">
  <autoFilter ref="A1:AJ156" xr:uid="{BC1D9EA1-18D4-47BD-BF70-89E273285D28}"/>
  <tableColumns count="36">
    <tableColumn id="1" xr3:uid="{48F2B5AC-DA1C-42EE-B48F-2445B5A5BC88}" uniqueName="1" name="Date" queryTableFieldId="1" dataDxfId="1"/>
    <tableColumn id="2" xr3:uid="{8B720033-9041-4BC5-A727-427D0E757FB3}" uniqueName="2" name="Conducteurs " queryTableFieldId="2" dataDxfId="153"/>
    <tableColumn id="3" xr3:uid="{5B2844BC-2708-447E-807F-8C0F82F7C17D}" uniqueName="3" name="Société conducteur" queryTableFieldId="3" dataDxfId="152"/>
    <tableColumn id="4" xr3:uid="{4062087B-CEC4-4D64-B1CD-6CED9020E6D3}" uniqueName="4" name="Matricule" queryTableFieldId="4" dataDxfId="151"/>
    <tableColumn id="5" xr3:uid="{73791207-2EF1-4A66-8526-81F0E15CA9FD}" uniqueName="5" name="Exploitant" queryTableFieldId="5" dataDxfId="150"/>
    <tableColumn id="6" xr3:uid="{7AD33A46-18D0-4533-BBEB-F5B0022B2F4C}" uniqueName="6" name="Moteur1" queryTableFieldId="6" dataDxfId="149"/>
    <tableColumn id="23" xr3:uid="{30A8D27D-CCDB-4FEB-9004-891C3026B5AB}" uniqueName="23" name="Précision contrat" queryTableFieldId="23"/>
    <tableColumn id="7" xr3:uid="{A976AC45-4D3D-4F87-B4DB-88234AD05E46}" uniqueName="7" name="Remorque1" queryTableFieldId="7" dataDxfId="148"/>
    <tableColumn id="8" xr3:uid="{B91F9998-7BAE-4B99-BD38-F7B7158A86DF}" uniqueName="8" name="Client réel1" queryTableFieldId="8" dataDxfId="147"/>
    <tableColumn id="9" xr3:uid="{E323FBCB-3CA4-40BA-8ED3-496E8730110A}" uniqueName="9" name="Site/Ville1" queryTableFieldId="9" dataDxfId="146"/>
    <tableColumn id="10" xr3:uid="{45197572-7FE5-44A6-B199-C3D23A10F167}" uniqueName="10" name="Multi client ?" queryTableFieldId="10" dataDxfId="145"/>
    <tableColumn id="24" xr3:uid="{DE100C35-57AD-4F97-8D22-8151E0F20B59}" uniqueName="24" name="kms1" queryTableFieldId="24"/>
    <tableColumn id="25" xr3:uid="{71CAD389-8AFF-48F1-A88B-1CB27E1C2CC8}" uniqueName="25" name="Heures1" queryTableFieldId="25"/>
    <tableColumn id="26" xr3:uid="{4B23E4B3-6399-4867-89F8-2671D0190D79}" uniqueName="26" name="Moteur2" queryTableFieldId="26"/>
    <tableColumn id="27" xr3:uid="{03067FDC-A36B-4974-8FC5-6A1C73B8E6F3}" uniqueName="27" name="Remorque2" queryTableFieldId="27"/>
    <tableColumn id="20" xr3:uid="{BA3A9945-088B-48BB-9803-03D89EB7A003}" uniqueName="20" name="Client réel2" queryTableFieldId="20" dataDxfId="135"/>
    <tableColumn id="21" xr3:uid="{2580A525-844A-4C0B-8EFE-0B5CABC901AB}" uniqueName="21" name="Site/Ville2" queryTableFieldId="21" dataDxfId="134"/>
    <tableColumn id="28" xr3:uid="{726BB916-B6EC-4508-A4D5-B38BBC59FB51}" uniqueName="28" name="Kms2" queryTableFieldId="28"/>
    <tableColumn id="29" xr3:uid="{21594742-0AB0-4F76-AF00-EABEF4111E75}" uniqueName="29" name="Heures2" queryTableFieldId="29"/>
    <tableColumn id="30" xr3:uid="{C4139134-CDD5-4CE5-976E-9EA6C8EC0481}" uniqueName="30" name="Moteur3" queryTableFieldId="30"/>
    <tableColumn id="31" xr3:uid="{98D6D647-BB3E-4AFF-9DDB-DC93D866A2EE}" uniqueName="31" name="Remorque3" queryTableFieldId="31"/>
    <tableColumn id="32" xr3:uid="{AA8CB9E1-965A-464A-8546-336AAC481F49}" uniqueName="32" name="Client réel3" queryTableFieldId="32"/>
    <tableColumn id="33" xr3:uid="{EDDB613E-E906-4F6E-BB40-AEE8D698FE8D}" uniqueName="33" name="Site/Ville3" queryTableFieldId="33"/>
    <tableColumn id="34" xr3:uid="{01116BA1-C1F1-43DF-95B0-4197BF67ECDE}" uniqueName="34" name="Kms3" queryTableFieldId="34"/>
    <tableColumn id="35" xr3:uid="{0219A755-9564-4861-AA9B-F3C51F9B5F7A}" uniqueName="35" name="Heures3" queryTableFieldId="35"/>
    <tableColumn id="11" xr3:uid="{72A13B54-C16E-40FF-B996-2CCF4F3955CA}" uniqueName="11" name="Conduite" queryTableFieldId="11" dataDxfId="144"/>
    <tableColumn id="12" xr3:uid="{718BD183-8D02-42FB-A5FA-92F3F8B1A348}" uniqueName="12" name="Travail" queryTableFieldId="12" dataDxfId="143"/>
    <tableColumn id="13" xr3:uid="{3F987AFC-0E3A-412F-94A7-89373DD11880}" uniqueName="13" name="Dispo" queryTableFieldId="13" dataDxfId="142"/>
    <tableColumn id="14" xr3:uid="{DF8CD5EC-1536-4062-B40D-2FFAC38D7CF1}" uniqueName="14" name="Ratio" queryTableFieldId="14" dataDxfId="141"/>
    <tableColumn id="22" xr3:uid="{1BF51109-18D8-4D8C-B08F-400BBB99F866}" uniqueName="22" name="Statut chauffeur" queryTableFieldId="22" dataDxfId="133"/>
    <tableColumn id="19" xr3:uid="{8A249FBC-F6B2-4D05-8D1C-A3C6772B668A}" uniqueName="19" name="Ordre mise en route" queryTableFieldId="19" dataDxfId="132"/>
    <tableColumn id="36" xr3:uid="{0AB25989-6643-4495-A7B1-60863EAA49F5}" uniqueName="36" name="Horaire client" queryTableFieldId="36"/>
    <tableColumn id="15" xr3:uid="{67850042-CD70-4B13-AA35-E4DDE9ED001F}" uniqueName="15" name="Heure départ" queryTableFieldId="15" dataDxfId="140"/>
    <tableColumn id="16" xr3:uid="{08EEC5B2-8BF2-4651-8A52-79171E03BCF5}" uniqueName="16" name="Heure arrivée" queryTableFieldId="16" dataDxfId="139"/>
    <tableColumn id="17" xr3:uid="{7B1A7870-75FB-4500-BB60-7544304ACE61}" uniqueName="17" name="Kms jour" queryTableFieldId="17" dataDxfId="138"/>
    <tableColumn id="18" xr3:uid="{B3D9A803-FA30-440C-81E4-A368017FEF83}" uniqueName="18" name="Total heures" queryTableFieldId="18" dataDxfId="137"/>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 Id="rId4" Type="http://schemas.openxmlformats.org/officeDocument/2006/relationships/table" Target="../tables/table5.xml"/></Relationships>
</file>

<file path=xl/worksheets/_rels/sheet3.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table" Target="../tables/table7.xml"/><Relationship Id="rId1" Type="http://schemas.openxmlformats.org/officeDocument/2006/relationships/table" Target="../tables/table6.xml"/><Relationship Id="rId5" Type="http://schemas.openxmlformats.org/officeDocument/2006/relationships/table" Target="../tables/table10.xml"/><Relationship Id="rId4" Type="http://schemas.openxmlformats.org/officeDocument/2006/relationships/table" Target="../tables/table9.xml"/></Relationships>
</file>

<file path=xl/worksheets/_rels/sheet4.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10" Type="http://schemas.openxmlformats.org/officeDocument/2006/relationships/comments" Target="../comments1.xml"/><Relationship Id="rId4" Type="http://schemas.openxmlformats.org/officeDocument/2006/relationships/image" Target="../media/image1.emf"/><Relationship Id="rId9" Type="http://schemas.openxmlformats.org/officeDocument/2006/relationships/table" Target="../tables/table11.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5.xml"/><Relationship Id="rId5" Type="http://schemas.openxmlformats.org/officeDocument/2006/relationships/image" Target="../media/image4.emf"/><Relationship Id="rId4" Type="http://schemas.openxmlformats.org/officeDocument/2006/relationships/control" Target="../activeX/activeX4.xml"/><Relationship Id="rId9"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table" Target="../tables/table13.xml"/><Relationship Id="rId1" Type="http://schemas.openxmlformats.org/officeDocument/2006/relationships/printerSettings" Target="../printerSettings/printerSettings3.bin"/><Relationship Id="rId5" Type="http://schemas.openxmlformats.org/officeDocument/2006/relationships/table" Target="../tables/table16.xml"/><Relationship Id="rId4" Type="http://schemas.openxmlformats.org/officeDocument/2006/relationships/table" Target="../tables/table15.xml"/></Relationships>
</file>

<file path=xl/worksheets/_rels/sheet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9" tint="-0.249977111117893"/>
    <pageSetUpPr fitToPage="1"/>
  </sheetPr>
  <dimension ref="A1:AKQ11"/>
  <sheetViews>
    <sheetView zoomScale="85" zoomScaleNormal="85" workbookViewId="0">
      <pane xSplit="18" ySplit="6" topLeftCell="BF7" activePane="bottomRight" state="frozen"/>
      <selection pane="topRight" activeCell="P1" sqref="P1"/>
      <selection pane="bottomLeft" activeCell="A7" sqref="A7"/>
      <selection pane="bottomRight" activeCell="BW7" sqref="BW7:BW11"/>
    </sheetView>
  </sheetViews>
  <sheetFormatPr baseColWidth="10" defaultColWidth="11.5703125" defaultRowHeight="12" x14ac:dyDescent="0.25"/>
  <cols>
    <col min="1" max="1" width="28" style="3" customWidth="1"/>
    <col min="2" max="2" width="14.28515625" style="3" customWidth="1"/>
    <col min="3" max="3" width="3" style="3" hidden="1" customWidth="1"/>
    <col min="4" max="4" width="5.42578125" style="3" hidden="1" customWidth="1"/>
    <col min="5" max="5" width="11" style="3" customWidth="1"/>
    <col min="6" max="9" width="9.140625" style="3" hidden="1" customWidth="1"/>
    <col min="10" max="10" width="13.5703125" style="3" customWidth="1"/>
    <col min="11" max="12" width="12.7109375" style="3" hidden="1" customWidth="1"/>
    <col min="13" max="13" width="9.7109375" style="3" hidden="1" customWidth="1"/>
    <col min="14" max="16" width="12.7109375" style="3" hidden="1" customWidth="1"/>
    <col min="17" max="17" width="9.7109375" style="3" hidden="1" customWidth="1"/>
    <col min="18" max="18" width="12.7109375" style="3" hidden="1" customWidth="1"/>
    <col min="19" max="23" width="9.7109375" style="3" customWidth="1"/>
    <col min="24" max="24" width="2.7109375" style="3" customWidth="1"/>
    <col min="25" max="43" width="9.7109375" style="3" customWidth="1"/>
    <col min="44" max="49" width="7.7109375" style="3" customWidth="1"/>
    <col min="50" max="54" width="9.7109375" style="3" customWidth="1"/>
    <col min="55" max="55" width="2.7109375" style="3" customWidth="1"/>
    <col min="56" max="74" width="9.7109375" style="3" customWidth="1"/>
    <col min="75" max="79" width="7.7109375" style="3" customWidth="1"/>
    <col min="80" max="80" width="11.42578125" style="3" customWidth="1"/>
    <col min="81" max="84" width="11.5703125" style="3" customWidth="1"/>
    <col min="85" max="85" width="16.5703125" style="3" customWidth="1"/>
    <col min="86" max="86" width="2.7109375" style="3" customWidth="1"/>
    <col min="87" max="105" width="11.5703125" style="3" customWidth="1"/>
    <col min="106" max="111" width="7.7109375" style="3" customWidth="1"/>
    <col min="112" max="116" width="11.5703125" style="3" customWidth="1"/>
    <col min="117" max="117" width="2.7109375" style="3" customWidth="1"/>
    <col min="118" max="136" width="11.5703125" style="3" customWidth="1"/>
    <col min="137" max="142" width="7.7109375" style="3" customWidth="1"/>
    <col min="143" max="147" width="11.5703125" style="3" customWidth="1"/>
    <col min="148" max="148" width="2.7109375" style="3" customWidth="1"/>
    <col min="149" max="167" width="11.5703125" style="3" customWidth="1"/>
    <col min="168" max="173" width="7.7109375" style="3" customWidth="1"/>
    <col min="174" max="178" width="11.5703125" style="3" customWidth="1"/>
    <col min="179" max="179" width="2.7109375" style="3" customWidth="1"/>
    <col min="180" max="198" width="11.5703125" style="3" customWidth="1"/>
    <col min="199" max="204" width="7.7109375" style="3" customWidth="1"/>
    <col min="205" max="209" width="11.5703125" style="3" customWidth="1"/>
    <col min="210" max="210" width="2.7109375" style="3" customWidth="1"/>
    <col min="211" max="229" width="11.5703125" style="3" customWidth="1"/>
    <col min="230" max="235" width="7.7109375" style="3" customWidth="1"/>
    <col min="236" max="240" width="11.5703125" style="3" customWidth="1"/>
    <col min="241" max="241" width="2.7109375" style="3" customWidth="1"/>
    <col min="242" max="260" width="11.5703125" style="3" customWidth="1"/>
    <col min="261" max="266" width="7.7109375" style="3" customWidth="1"/>
    <col min="267" max="271" width="11.5703125" style="3" customWidth="1"/>
    <col min="272" max="272" width="2.7109375" style="3" customWidth="1"/>
    <col min="273" max="291" width="11.5703125" style="3" customWidth="1"/>
    <col min="292" max="297" width="7.7109375" style="3" customWidth="1"/>
    <col min="298" max="302" width="11.5703125" style="3" customWidth="1"/>
    <col min="303" max="303" width="2.7109375" style="3" customWidth="1"/>
    <col min="304" max="322" width="11.5703125" style="3" customWidth="1"/>
    <col min="323" max="328" width="7.7109375" style="3" customWidth="1"/>
    <col min="329" max="333" width="11.5703125" style="3" customWidth="1"/>
    <col min="334" max="334" width="2.7109375" style="3" customWidth="1"/>
    <col min="335" max="353" width="11.5703125" style="3" customWidth="1"/>
    <col min="354" max="359" width="7.7109375" style="3" customWidth="1"/>
    <col min="360" max="364" width="11.5703125" style="3" customWidth="1"/>
    <col min="365" max="365" width="2.7109375" style="3" customWidth="1"/>
    <col min="366" max="384" width="11.5703125" style="3" customWidth="1"/>
    <col min="385" max="390" width="7.7109375" style="3" customWidth="1"/>
    <col min="391" max="395" width="11.5703125" style="3" customWidth="1"/>
    <col min="396" max="396" width="2.7109375" style="3" customWidth="1"/>
    <col min="397" max="415" width="11.5703125" style="3" customWidth="1"/>
    <col min="416" max="421" width="7.7109375" style="3" customWidth="1"/>
    <col min="422" max="426" width="11.5703125" style="3" customWidth="1"/>
    <col min="427" max="427" width="2.7109375" style="3" customWidth="1"/>
    <col min="428" max="446" width="11.5703125" style="3" customWidth="1"/>
    <col min="447" max="452" width="7.7109375" style="3" customWidth="1"/>
    <col min="453" max="457" width="11.5703125" style="3" customWidth="1"/>
    <col min="458" max="458" width="2.7109375" style="3" customWidth="1"/>
    <col min="459" max="477" width="11.5703125" style="3" customWidth="1"/>
    <col min="478" max="483" width="7.7109375" style="3" customWidth="1"/>
    <col min="484" max="488" width="11.5703125" style="3" customWidth="1"/>
    <col min="489" max="489" width="2.7109375" style="3" customWidth="1"/>
    <col min="490" max="508" width="11.5703125" style="3" customWidth="1"/>
    <col min="509" max="514" width="7.7109375" style="3" customWidth="1"/>
    <col min="515" max="519" width="11.5703125" style="3" customWidth="1"/>
    <col min="520" max="520" width="2.7109375" style="3" customWidth="1"/>
    <col min="521" max="539" width="11.5703125" style="3" customWidth="1"/>
    <col min="540" max="545" width="7.7109375" style="3" customWidth="1"/>
    <col min="546" max="550" width="11.5703125" style="3" customWidth="1"/>
    <col min="551" max="551" width="2.7109375" style="3" customWidth="1"/>
    <col min="552" max="570" width="11.5703125" style="3" customWidth="1"/>
    <col min="571" max="576" width="7.7109375" style="3" customWidth="1"/>
    <col min="577" max="581" width="11.5703125" style="3" customWidth="1"/>
    <col min="582" max="582" width="2.7109375" style="3" customWidth="1"/>
    <col min="583" max="601" width="11.5703125" style="3" customWidth="1"/>
    <col min="602" max="607" width="7.7109375" style="3" customWidth="1"/>
    <col min="608" max="612" width="11.5703125" style="3" customWidth="1"/>
    <col min="613" max="613" width="2.7109375" style="3" customWidth="1"/>
    <col min="614" max="632" width="11.5703125" style="3" customWidth="1"/>
    <col min="633" max="638" width="7.7109375" style="3" customWidth="1"/>
    <col min="639" max="643" width="11.5703125" style="3" customWidth="1"/>
    <col min="644" max="644" width="2.7109375" style="3" customWidth="1"/>
    <col min="645" max="663" width="11.5703125" style="3" customWidth="1"/>
    <col min="664" max="669" width="7.7109375" style="3" customWidth="1"/>
    <col min="670" max="674" width="11.5703125" style="3" customWidth="1"/>
    <col min="675" max="675" width="2.7109375" style="3" customWidth="1"/>
    <col min="676" max="694" width="11.5703125" style="3" customWidth="1"/>
    <col min="695" max="700" width="7.7109375" style="3" customWidth="1"/>
    <col min="701" max="705" width="11.5703125" style="3" customWidth="1"/>
    <col min="706" max="706" width="2.7109375" style="3" customWidth="1"/>
    <col min="707" max="725" width="11.5703125" style="3" customWidth="1"/>
    <col min="726" max="731" width="7.7109375" style="3" customWidth="1"/>
    <col min="732" max="736" width="11.5703125" style="3" customWidth="1"/>
    <col min="737" max="737" width="2.7109375" style="3" customWidth="1"/>
    <col min="738" max="756" width="11.5703125" style="3" customWidth="1"/>
    <col min="757" max="762" width="7.7109375" style="3" customWidth="1"/>
    <col min="763" max="766" width="11.5703125" style="3" customWidth="1"/>
    <col min="767" max="767" width="11.85546875" style="3" customWidth="1"/>
    <col min="768" max="768" width="2.7109375" style="3" customWidth="1"/>
    <col min="769" max="770" width="11.85546875" style="3" customWidth="1"/>
    <col min="771" max="787" width="11.5703125" style="3" customWidth="1"/>
    <col min="788" max="793" width="7.7109375" style="3" customWidth="1"/>
    <col min="794" max="798" width="11.5703125" style="3" customWidth="1"/>
    <col min="799" max="799" width="2.7109375" style="3" customWidth="1"/>
    <col min="800" max="818" width="11.5703125" style="3" customWidth="1"/>
    <col min="819" max="824" width="7.7109375" style="3" customWidth="1"/>
    <col min="825" max="829" width="11.5703125" style="3" customWidth="1"/>
    <col min="830" max="830" width="2.7109375" style="3" customWidth="1"/>
    <col min="831" max="849" width="11.5703125" style="3" customWidth="1"/>
    <col min="850" max="855" width="7.7109375" style="3" customWidth="1"/>
    <col min="856" max="860" width="11.5703125" style="3" customWidth="1"/>
    <col min="861" max="861" width="2.7109375" style="3" customWidth="1"/>
    <col min="862" max="880" width="11.5703125" style="3" customWidth="1"/>
    <col min="881" max="886" width="7.7109375" style="3" customWidth="1"/>
    <col min="887" max="891" width="11.5703125" style="3" customWidth="1"/>
    <col min="892" max="892" width="2.7109375" style="3" customWidth="1"/>
    <col min="893" max="911" width="11.5703125" style="3" customWidth="1"/>
    <col min="912" max="917" width="7.7109375" style="3" customWidth="1"/>
    <col min="918" max="922" width="11.5703125" style="3" customWidth="1"/>
    <col min="923" max="923" width="2.7109375" style="3" customWidth="1"/>
    <col min="924" max="942" width="11.5703125" style="3" customWidth="1"/>
    <col min="943" max="948" width="7.7109375" style="3" customWidth="1"/>
    <col min="949" max="953" width="11.5703125" style="3" customWidth="1"/>
    <col min="954" max="954" width="2.7109375" style="3" customWidth="1"/>
    <col min="955" max="973" width="11.5703125" style="3" customWidth="1"/>
    <col min="974" max="979" width="7.7109375" style="3" customWidth="1"/>
    <col min="980" max="984" width="11.5703125" style="3"/>
    <col min="985" max="1001" width="0" style="3" hidden="1" customWidth="1"/>
    <col min="1002" max="16384" width="11.5703125" style="3"/>
  </cols>
  <sheetData>
    <row r="1" spans="1:979" ht="14.45" customHeight="1" x14ac:dyDescent="0.25">
      <c r="A1" s="14" t="s">
        <v>39</v>
      </c>
      <c r="B1" s="96">
        <v>2023</v>
      </c>
      <c r="C1" s="97"/>
      <c r="D1" s="97"/>
      <c r="E1" s="97"/>
      <c r="F1" s="97"/>
      <c r="G1" s="97"/>
      <c r="H1" s="97"/>
      <c r="I1" s="97"/>
      <c r="J1" s="98"/>
      <c r="K1" s="102"/>
      <c r="L1" s="103"/>
    </row>
    <row r="2" spans="1:979" ht="15" customHeight="1" thickBot="1" x14ac:dyDescent="0.3">
      <c r="A2" s="15" t="s">
        <v>40</v>
      </c>
      <c r="B2" s="99" t="s">
        <v>55</v>
      </c>
      <c r="C2" s="100"/>
      <c r="D2" s="100"/>
      <c r="E2" s="100"/>
      <c r="F2" s="100"/>
      <c r="G2" s="100"/>
      <c r="H2" s="100"/>
      <c r="I2" s="100"/>
      <c r="J2" s="101"/>
      <c r="K2" s="16"/>
      <c r="L2" s="86"/>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row>
    <row r="3" spans="1:979" ht="23.45" customHeight="1" thickTop="1" thickBot="1" x14ac:dyDescent="0.3">
      <c r="B3" s="67" t="str">
        <f>SUBTOTAL(3,t_datas[Société conducteur])&amp;" conducteurs"</f>
        <v>5 conducteurs</v>
      </c>
      <c r="C3" s="67"/>
      <c r="D3" s="67"/>
      <c r="E3" s="43"/>
      <c r="H3" s="66">
        <f>SUBTOTAL(9,t_datas[Heures &gt; base contrat])</f>
        <v>0</v>
      </c>
      <c r="J3" s="77"/>
      <c r="K3" s="78"/>
      <c r="L3" s="78"/>
      <c r="S3" s="93">
        <f>IF(MONTH(DATE($B$1,VLOOKUP($B$2,LISTES!$E$2:$F$13,2,0),ROW()-2))=VLOOKUP($B$2,LISTES!$E$2:$F$13,2,0),DATE($B$1,VLOOKUP($B$2,LISTES!E2:F13,2,0),ROW()-2),"")</f>
        <v>45047</v>
      </c>
      <c r="T3" s="94"/>
      <c r="U3" s="94"/>
      <c r="V3" s="94"/>
      <c r="W3" s="94"/>
      <c r="X3" s="94"/>
      <c r="Y3" s="94"/>
      <c r="Z3" s="94"/>
      <c r="AA3" s="94"/>
      <c r="AB3" s="94"/>
      <c r="AC3" s="94"/>
      <c r="AD3" s="94"/>
      <c r="AE3" s="94"/>
      <c r="AF3" s="94"/>
      <c r="AG3" s="94"/>
      <c r="AH3" s="94"/>
      <c r="AI3" s="94"/>
      <c r="AJ3" s="94"/>
      <c r="AK3" s="94"/>
      <c r="AL3" s="94"/>
      <c r="AM3" s="94"/>
      <c r="AN3" s="94"/>
      <c r="AO3" s="94"/>
      <c r="AP3" s="94"/>
      <c r="AQ3" s="94"/>
      <c r="AR3" s="94"/>
      <c r="AS3" s="94"/>
      <c r="AT3" s="94"/>
      <c r="AU3" s="94"/>
      <c r="AV3" s="94"/>
      <c r="AW3" s="94"/>
      <c r="AX3" s="93">
        <f>S3+1</f>
        <v>45048</v>
      </c>
      <c r="AY3" s="94"/>
      <c r="AZ3" s="94"/>
      <c r="BA3" s="94"/>
      <c r="BB3" s="94"/>
      <c r="BC3" s="94"/>
      <c r="BD3" s="94"/>
      <c r="BE3" s="94"/>
      <c r="BF3" s="94"/>
      <c r="BG3" s="94"/>
      <c r="BH3" s="94"/>
      <c r="BI3" s="94"/>
      <c r="BJ3" s="94"/>
      <c r="BK3" s="94"/>
      <c r="BL3" s="94"/>
      <c r="BM3" s="94"/>
      <c r="BN3" s="94"/>
      <c r="BO3" s="94"/>
      <c r="BP3" s="94"/>
      <c r="BQ3" s="94"/>
      <c r="BR3" s="94"/>
      <c r="BS3" s="94"/>
      <c r="BT3" s="94"/>
      <c r="BU3" s="94"/>
      <c r="BV3" s="94"/>
      <c r="BW3" s="94"/>
      <c r="BX3" s="94"/>
      <c r="BY3" s="94"/>
      <c r="BZ3" s="94"/>
      <c r="CA3" s="94"/>
      <c r="CB3" s="95"/>
      <c r="CC3" s="93">
        <f>AX3+1</f>
        <v>45049</v>
      </c>
      <c r="CD3" s="94"/>
      <c r="CE3" s="94"/>
      <c r="CF3" s="94"/>
      <c r="CG3" s="94"/>
      <c r="CH3" s="94"/>
      <c r="CI3" s="94"/>
      <c r="CJ3" s="94"/>
      <c r="CK3" s="94"/>
      <c r="CL3" s="94"/>
      <c r="CM3" s="94"/>
      <c r="CN3" s="94"/>
      <c r="CO3" s="94"/>
      <c r="CP3" s="94"/>
      <c r="CQ3" s="94"/>
      <c r="CR3" s="94"/>
      <c r="CS3" s="94"/>
      <c r="CT3" s="94"/>
      <c r="CU3" s="94"/>
      <c r="CV3" s="94"/>
      <c r="CW3" s="94"/>
      <c r="CX3" s="94"/>
      <c r="CY3" s="94"/>
      <c r="CZ3" s="94"/>
      <c r="DA3" s="94"/>
      <c r="DB3" s="94"/>
      <c r="DC3" s="94"/>
      <c r="DD3" s="94"/>
      <c r="DE3" s="94"/>
      <c r="DF3" s="94"/>
      <c r="DG3" s="95"/>
      <c r="DH3" s="93">
        <f>CC3+1</f>
        <v>45050</v>
      </c>
      <c r="DI3" s="94"/>
      <c r="DJ3" s="94"/>
      <c r="DK3" s="94"/>
      <c r="DL3" s="94"/>
      <c r="DM3" s="94"/>
      <c r="DN3" s="94"/>
      <c r="DO3" s="94"/>
      <c r="DP3" s="94"/>
      <c r="DQ3" s="94"/>
      <c r="DR3" s="94"/>
      <c r="DS3" s="94"/>
      <c r="DT3" s="94"/>
      <c r="DU3" s="94"/>
      <c r="DV3" s="94"/>
      <c r="DW3" s="94"/>
      <c r="DX3" s="94"/>
      <c r="DY3" s="94"/>
      <c r="DZ3" s="94"/>
      <c r="EA3" s="94"/>
      <c r="EB3" s="94"/>
      <c r="EC3" s="94"/>
      <c r="ED3" s="94"/>
      <c r="EE3" s="94"/>
      <c r="EF3" s="94"/>
      <c r="EG3" s="94"/>
      <c r="EH3" s="94"/>
      <c r="EI3" s="94"/>
      <c r="EJ3" s="94"/>
      <c r="EK3" s="94"/>
      <c r="EL3" s="95"/>
      <c r="EM3" s="93">
        <f>DH3+1</f>
        <v>45051</v>
      </c>
      <c r="EN3" s="94"/>
      <c r="EO3" s="94"/>
      <c r="EP3" s="94"/>
      <c r="EQ3" s="94"/>
      <c r="ER3" s="94"/>
      <c r="ES3" s="94"/>
      <c r="ET3" s="94"/>
      <c r="EU3" s="94"/>
      <c r="EV3" s="94"/>
      <c r="EW3" s="94"/>
      <c r="EX3" s="94"/>
      <c r="EY3" s="94"/>
      <c r="EZ3" s="94"/>
      <c r="FA3" s="94"/>
      <c r="FB3" s="94"/>
      <c r="FC3" s="94"/>
      <c r="FD3" s="94"/>
      <c r="FE3" s="94"/>
      <c r="FF3" s="94"/>
      <c r="FG3" s="94"/>
      <c r="FH3" s="94"/>
      <c r="FI3" s="94"/>
      <c r="FJ3" s="94"/>
      <c r="FK3" s="94"/>
      <c r="FL3" s="94"/>
      <c r="FM3" s="94"/>
      <c r="FN3" s="94"/>
      <c r="FO3" s="94"/>
      <c r="FP3" s="94"/>
      <c r="FQ3" s="95"/>
      <c r="FR3" s="93">
        <f>EM3+1</f>
        <v>45052</v>
      </c>
      <c r="FS3" s="94"/>
      <c r="FT3" s="94"/>
      <c r="FU3" s="94"/>
      <c r="FV3" s="94"/>
      <c r="FW3" s="94"/>
      <c r="FX3" s="94"/>
      <c r="FY3" s="94"/>
      <c r="FZ3" s="94"/>
      <c r="GA3" s="94"/>
      <c r="GB3" s="94"/>
      <c r="GC3" s="94"/>
      <c r="GD3" s="94"/>
      <c r="GE3" s="94"/>
      <c r="GF3" s="94"/>
      <c r="GG3" s="94"/>
      <c r="GH3" s="94"/>
      <c r="GI3" s="94"/>
      <c r="GJ3" s="94"/>
      <c r="GK3" s="94"/>
      <c r="GL3" s="94"/>
      <c r="GM3" s="94"/>
      <c r="GN3" s="94"/>
      <c r="GO3" s="94"/>
      <c r="GP3" s="94"/>
      <c r="GQ3" s="94"/>
      <c r="GR3" s="94"/>
      <c r="GS3" s="94"/>
      <c r="GT3" s="94"/>
      <c r="GU3" s="94"/>
      <c r="GV3" s="95"/>
      <c r="GW3" s="93">
        <f>FR3+1</f>
        <v>45053</v>
      </c>
      <c r="GX3" s="94"/>
      <c r="GY3" s="94"/>
      <c r="GZ3" s="94"/>
      <c r="HA3" s="94"/>
      <c r="HB3" s="94"/>
      <c r="HC3" s="94"/>
      <c r="HD3" s="94"/>
      <c r="HE3" s="94"/>
      <c r="HF3" s="94"/>
      <c r="HG3" s="94"/>
      <c r="HH3" s="94"/>
      <c r="HI3" s="94"/>
      <c r="HJ3" s="94"/>
      <c r="HK3" s="94"/>
      <c r="HL3" s="94"/>
      <c r="HM3" s="94"/>
      <c r="HN3" s="94"/>
      <c r="HO3" s="94"/>
      <c r="HP3" s="94"/>
      <c r="HQ3" s="94"/>
      <c r="HR3" s="94"/>
      <c r="HS3" s="94"/>
      <c r="HT3" s="94"/>
      <c r="HU3" s="94"/>
      <c r="HV3" s="94"/>
      <c r="HW3" s="94"/>
      <c r="HX3" s="94"/>
      <c r="HY3" s="94"/>
      <c r="HZ3" s="94"/>
      <c r="IA3" s="95"/>
      <c r="IB3" s="93">
        <f>GW3+1</f>
        <v>45054</v>
      </c>
      <c r="IC3" s="94"/>
      <c r="ID3" s="94"/>
      <c r="IE3" s="94"/>
      <c r="IF3" s="94"/>
      <c r="IG3" s="94"/>
      <c r="IH3" s="94"/>
      <c r="II3" s="94"/>
      <c r="IJ3" s="94"/>
      <c r="IK3" s="94"/>
      <c r="IL3" s="94"/>
      <c r="IM3" s="94"/>
      <c r="IN3" s="94"/>
      <c r="IO3" s="94"/>
      <c r="IP3" s="94"/>
      <c r="IQ3" s="94"/>
      <c r="IR3" s="94"/>
      <c r="IS3" s="94"/>
      <c r="IT3" s="94"/>
      <c r="IU3" s="94"/>
      <c r="IV3" s="94"/>
      <c r="IW3" s="94"/>
      <c r="IX3" s="94"/>
      <c r="IY3" s="94"/>
      <c r="IZ3" s="94"/>
      <c r="JA3" s="94"/>
      <c r="JB3" s="94"/>
      <c r="JC3" s="94"/>
      <c r="JD3" s="94"/>
      <c r="JE3" s="94"/>
      <c r="JF3" s="95"/>
      <c r="JG3" s="93">
        <f>IB3+1</f>
        <v>45055</v>
      </c>
      <c r="JH3" s="94"/>
      <c r="JI3" s="94"/>
      <c r="JJ3" s="94"/>
      <c r="JK3" s="94"/>
      <c r="JL3" s="94"/>
      <c r="JM3" s="94"/>
      <c r="JN3" s="94"/>
      <c r="JO3" s="94"/>
      <c r="JP3" s="94"/>
      <c r="JQ3" s="94"/>
      <c r="JR3" s="94"/>
      <c r="JS3" s="94"/>
      <c r="JT3" s="94"/>
      <c r="JU3" s="94"/>
      <c r="JV3" s="94"/>
      <c r="JW3" s="94"/>
      <c r="JX3" s="94"/>
      <c r="JY3" s="94"/>
      <c r="JZ3" s="94"/>
      <c r="KA3" s="94"/>
      <c r="KB3" s="94"/>
      <c r="KC3" s="94"/>
      <c r="KD3" s="94"/>
      <c r="KE3" s="94"/>
      <c r="KF3" s="94"/>
      <c r="KG3" s="94"/>
      <c r="KH3" s="94"/>
      <c r="KI3" s="94"/>
      <c r="KJ3" s="94"/>
      <c r="KK3" s="95"/>
      <c r="KL3" s="93">
        <f>JG3+1</f>
        <v>45056</v>
      </c>
      <c r="KM3" s="94"/>
      <c r="KN3" s="94"/>
      <c r="KO3" s="94"/>
      <c r="KP3" s="94"/>
      <c r="KQ3" s="94"/>
      <c r="KR3" s="94"/>
      <c r="KS3" s="94"/>
      <c r="KT3" s="94"/>
      <c r="KU3" s="94"/>
      <c r="KV3" s="94"/>
      <c r="KW3" s="94"/>
      <c r="KX3" s="94"/>
      <c r="KY3" s="94"/>
      <c r="KZ3" s="94"/>
      <c r="LA3" s="94"/>
      <c r="LB3" s="94"/>
      <c r="LC3" s="94"/>
      <c r="LD3" s="94"/>
      <c r="LE3" s="94"/>
      <c r="LF3" s="94"/>
      <c r="LG3" s="94"/>
      <c r="LH3" s="94"/>
      <c r="LI3" s="94"/>
      <c r="LJ3" s="94"/>
      <c r="LK3" s="94"/>
      <c r="LL3" s="94"/>
      <c r="LM3" s="94"/>
      <c r="LN3" s="94"/>
      <c r="LO3" s="94"/>
      <c r="LP3" s="95"/>
      <c r="LQ3" s="93">
        <f>KL3+1</f>
        <v>45057</v>
      </c>
      <c r="LR3" s="94"/>
      <c r="LS3" s="94"/>
      <c r="LT3" s="94"/>
      <c r="LU3" s="94"/>
      <c r="LV3" s="94"/>
      <c r="LW3" s="94"/>
      <c r="LX3" s="94"/>
      <c r="LY3" s="94"/>
      <c r="LZ3" s="94"/>
      <c r="MA3" s="94"/>
      <c r="MB3" s="94"/>
      <c r="MC3" s="94"/>
      <c r="MD3" s="94"/>
      <c r="ME3" s="94"/>
      <c r="MF3" s="94"/>
      <c r="MG3" s="94"/>
      <c r="MH3" s="94"/>
      <c r="MI3" s="94"/>
      <c r="MJ3" s="94"/>
      <c r="MK3" s="94"/>
      <c r="ML3" s="94"/>
      <c r="MM3" s="94"/>
      <c r="MN3" s="94"/>
      <c r="MO3" s="94"/>
      <c r="MP3" s="94"/>
      <c r="MQ3" s="94"/>
      <c r="MR3" s="94"/>
      <c r="MS3" s="94"/>
      <c r="MT3" s="94"/>
      <c r="MU3" s="95"/>
      <c r="MV3" s="93">
        <f>LQ3+1</f>
        <v>45058</v>
      </c>
      <c r="MW3" s="94"/>
      <c r="MX3" s="94"/>
      <c r="MY3" s="94"/>
      <c r="MZ3" s="94"/>
      <c r="NA3" s="94"/>
      <c r="NB3" s="94"/>
      <c r="NC3" s="94"/>
      <c r="ND3" s="94"/>
      <c r="NE3" s="94"/>
      <c r="NF3" s="94"/>
      <c r="NG3" s="94"/>
      <c r="NH3" s="94"/>
      <c r="NI3" s="94"/>
      <c r="NJ3" s="94"/>
      <c r="NK3" s="94"/>
      <c r="NL3" s="94"/>
      <c r="NM3" s="94"/>
      <c r="NN3" s="94"/>
      <c r="NO3" s="94"/>
      <c r="NP3" s="94"/>
      <c r="NQ3" s="94"/>
      <c r="NR3" s="94"/>
      <c r="NS3" s="94"/>
      <c r="NT3" s="94"/>
      <c r="NU3" s="94"/>
      <c r="NV3" s="94"/>
      <c r="NW3" s="94"/>
      <c r="NX3" s="94"/>
      <c r="NY3" s="94"/>
      <c r="NZ3" s="95"/>
      <c r="OA3" s="93">
        <f>MV3+1</f>
        <v>45059</v>
      </c>
      <c r="OB3" s="94"/>
      <c r="OC3" s="94"/>
      <c r="OD3" s="94"/>
      <c r="OE3" s="94"/>
      <c r="OF3" s="94"/>
      <c r="OG3" s="94"/>
      <c r="OH3" s="94"/>
      <c r="OI3" s="94"/>
      <c r="OJ3" s="94"/>
      <c r="OK3" s="94"/>
      <c r="OL3" s="94"/>
      <c r="OM3" s="94"/>
      <c r="ON3" s="94"/>
      <c r="OO3" s="94"/>
      <c r="OP3" s="94"/>
      <c r="OQ3" s="94"/>
      <c r="OR3" s="94"/>
      <c r="OS3" s="94"/>
      <c r="OT3" s="94"/>
      <c r="OU3" s="94"/>
      <c r="OV3" s="94"/>
      <c r="OW3" s="94"/>
      <c r="OX3" s="94"/>
      <c r="OY3" s="94"/>
      <c r="OZ3" s="94"/>
      <c r="PA3" s="94"/>
      <c r="PB3" s="94"/>
      <c r="PC3" s="94"/>
      <c r="PD3" s="94"/>
      <c r="PE3" s="95"/>
      <c r="PF3" s="93">
        <f>OA3+1</f>
        <v>45060</v>
      </c>
      <c r="PG3" s="94"/>
      <c r="PH3" s="94"/>
      <c r="PI3" s="94"/>
      <c r="PJ3" s="94"/>
      <c r="PK3" s="94"/>
      <c r="PL3" s="94"/>
      <c r="PM3" s="94"/>
      <c r="PN3" s="94"/>
      <c r="PO3" s="94"/>
      <c r="PP3" s="94"/>
      <c r="PQ3" s="94"/>
      <c r="PR3" s="94"/>
      <c r="PS3" s="94"/>
      <c r="PT3" s="94"/>
      <c r="PU3" s="94"/>
      <c r="PV3" s="94"/>
      <c r="PW3" s="94"/>
      <c r="PX3" s="94"/>
      <c r="PY3" s="94"/>
      <c r="PZ3" s="94"/>
      <c r="QA3" s="94"/>
      <c r="QB3" s="94"/>
      <c r="QC3" s="94"/>
      <c r="QD3" s="94"/>
      <c r="QE3" s="94"/>
      <c r="QF3" s="94"/>
      <c r="QG3" s="94"/>
      <c r="QH3" s="94"/>
      <c r="QI3" s="94"/>
      <c r="QJ3" s="95"/>
      <c r="QK3" s="93">
        <f>PF3+1</f>
        <v>45061</v>
      </c>
      <c r="QL3" s="94"/>
      <c r="QM3" s="94"/>
      <c r="QN3" s="94"/>
      <c r="QO3" s="94"/>
      <c r="QP3" s="94"/>
      <c r="QQ3" s="94"/>
      <c r="QR3" s="94"/>
      <c r="QS3" s="94"/>
      <c r="QT3" s="94"/>
      <c r="QU3" s="94"/>
      <c r="QV3" s="94"/>
      <c r="QW3" s="94"/>
      <c r="QX3" s="94"/>
      <c r="QY3" s="94"/>
      <c r="QZ3" s="94"/>
      <c r="RA3" s="94"/>
      <c r="RB3" s="94"/>
      <c r="RC3" s="94"/>
      <c r="RD3" s="94"/>
      <c r="RE3" s="94"/>
      <c r="RF3" s="94"/>
      <c r="RG3" s="94"/>
      <c r="RH3" s="94"/>
      <c r="RI3" s="94"/>
      <c r="RJ3" s="94"/>
      <c r="RK3" s="94"/>
      <c r="RL3" s="94"/>
      <c r="RM3" s="94"/>
      <c r="RN3" s="94"/>
      <c r="RO3" s="95"/>
      <c r="RP3" s="93">
        <f>QK3+1</f>
        <v>45062</v>
      </c>
      <c r="RQ3" s="94"/>
      <c r="RR3" s="94"/>
      <c r="RS3" s="94"/>
      <c r="RT3" s="94"/>
      <c r="RU3" s="94"/>
      <c r="RV3" s="94"/>
      <c r="RW3" s="94"/>
      <c r="RX3" s="94"/>
      <c r="RY3" s="94"/>
      <c r="RZ3" s="94"/>
      <c r="SA3" s="94"/>
      <c r="SB3" s="94"/>
      <c r="SC3" s="94"/>
      <c r="SD3" s="94"/>
      <c r="SE3" s="94"/>
      <c r="SF3" s="94"/>
      <c r="SG3" s="94"/>
      <c r="SH3" s="94"/>
      <c r="SI3" s="94"/>
      <c r="SJ3" s="94"/>
      <c r="SK3" s="94"/>
      <c r="SL3" s="94"/>
      <c r="SM3" s="94"/>
      <c r="SN3" s="94"/>
      <c r="SO3" s="94"/>
      <c r="SP3" s="94"/>
      <c r="SQ3" s="94"/>
      <c r="SR3" s="94"/>
      <c r="SS3" s="94"/>
      <c r="ST3" s="95"/>
      <c r="SU3" s="93">
        <f>RP3+1</f>
        <v>45063</v>
      </c>
      <c r="SV3" s="94"/>
      <c r="SW3" s="94"/>
      <c r="SX3" s="94"/>
      <c r="SY3" s="94"/>
      <c r="SZ3" s="94"/>
      <c r="TA3" s="94"/>
      <c r="TB3" s="94"/>
      <c r="TC3" s="94"/>
      <c r="TD3" s="94"/>
      <c r="TE3" s="94"/>
      <c r="TF3" s="94"/>
      <c r="TG3" s="94"/>
      <c r="TH3" s="94"/>
      <c r="TI3" s="94"/>
      <c r="TJ3" s="94"/>
      <c r="TK3" s="94"/>
      <c r="TL3" s="94"/>
      <c r="TM3" s="94"/>
      <c r="TN3" s="94"/>
      <c r="TO3" s="94"/>
      <c r="TP3" s="94"/>
      <c r="TQ3" s="94"/>
      <c r="TR3" s="94"/>
      <c r="TS3" s="94"/>
      <c r="TT3" s="94"/>
      <c r="TU3" s="94"/>
      <c r="TV3" s="94"/>
      <c r="TW3" s="94"/>
      <c r="TX3" s="94"/>
      <c r="TY3" s="95"/>
      <c r="TZ3" s="93">
        <f>SU3+1</f>
        <v>45064</v>
      </c>
      <c r="UA3" s="94"/>
      <c r="UB3" s="94"/>
      <c r="UC3" s="94"/>
      <c r="UD3" s="94"/>
      <c r="UE3" s="94"/>
      <c r="UF3" s="94"/>
      <c r="UG3" s="94"/>
      <c r="UH3" s="94"/>
      <c r="UI3" s="94"/>
      <c r="UJ3" s="94"/>
      <c r="UK3" s="94"/>
      <c r="UL3" s="94"/>
      <c r="UM3" s="94"/>
      <c r="UN3" s="94"/>
      <c r="UO3" s="94"/>
      <c r="UP3" s="94"/>
      <c r="UQ3" s="94"/>
      <c r="UR3" s="94"/>
      <c r="US3" s="94"/>
      <c r="UT3" s="94"/>
      <c r="UU3" s="94"/>
      <c r="UV3" s="94"/>
      <c r="UW3" s="94"/>
      <c r="UX3" s="94"/>
      <c r="UY3" s="94"/>
      <c r="UZ3" s="94"/>
      <c r="VA3" s="94"/>
      <c r="VB3" s="94"/>
      <c r="VC3" s="94"/>
      <c r="VD3" s="95"/>
      <c r="VE3" s="93">
        <f>TZ3+1</f>
        <v>45065</v>
      </c>
      <c r="VF3" s="94"/>
      <c r="VG3" s="94"/>
      <c r="VH3" s="94"/>
      <c r="VI3" s="94"/>
      <c r="VJ3" s="94"/>
      <c r="VK3" s="94"/>
      <c r="VL3" s="94"/>
      <c r="VM3" s="94"/>
      <c r="VN3" s="94"/>
      <c r="VO3" s="94"/>
      <c r="VP3" s="94"/>
      <c r="VQ3" s="94"/>
      <c r="VR3" s="94"/>
      <c r="VS3" s="94"/>
      <c r="VT3" s="94"/>
      <c r="VU3" s="94"/>
      <c r="VV3" s="94"/>
      <c r="VW3" s="94"/>
      <c r="VX3" s="94"/>
      <c r="VY3" s="94"/>
      <c r="VZ3" s="94"/>
      <c r="WA3" s="94"/>
      <c r="WB3" s="94"/>
      <c r="WC3" s="94"/>
      <c r="WD3" s="94"/>
      <c r="WE3" s="94"/>
      <c r="WF3" s="94"/>
      <c r="WG3" s="94"/>
      <c r="WH3" s="94"/>
      <c r="WI3" s="95"/>
      <c r="WJ3" s="93">
        <f>VE3+1</f>
        <v>45066</v>
      </c>
      <c r="WK3" s="94"/>
      <c r="WL3" s="94"/>
      <c r="WM3" s="94"/>
      <c r="WN3" s="94"/>
      <c r="WO3" s="94"/>
      <c r="WP3" s="94"/>
      <c r="WQ3" s="94"/>
      <c r="WR3" s="94"/>
      <c r="WS3" s="94"/>
      <c r="WT3" s="94"/>
      <c r="WU3" s="94"/>
      <c r="WV3" s="94"/>
      <c r="WW3" s="94"/>
      <c r="WX3" s="94"/>
      <c r="WY3" s="94"/>
      <c r="WZ3" s="94"/>
      <c r="XA3" s="94"/>
      <c r="XB3" s="94"/>
      <c r="XC3" s="94"/>
      <c r="XD3" s="94"/>
      <c r="XE3" s="94"/>
      <c r="XF3" s="94"/>
      <c r="XG3" s="94"/>
      <c r="XH3" s="94"/>
      <c r="XI3" s="94"/>
      <c r="XJ3" s="94"/>
      <c r="XK3" s="94"/>
      <c r="XL3" s="94"/>
      <c r="XM3" s="94"/>
      <c r="XN3" s="95"/>
      <c r="XO3" s="93">
        <f>WJ3+1</f>
        <v>45067</v>
      </c>
      <c r="XP3" s="94"/>
      <c r="XQ3" s="94"/>
      <c r="XR3" s="94"/>
      <c r="XS3" s="94"/>
      <c r="XT3" s="94"/>
      <c r="XU3" s="94"/>
      <c r="XV3" s="94"/>
      <c r="XW3" s="94"/>
      <c r="XX3" s="94"/>
      <c r="XY3" s="94"/>
      <c r="XZ3" s="94"/>
      <c r="YA3" s="94"/>
      <c r="YB3" s="94"/>
      <c r="YC3" s="94"/>
      <c r="YD3" s="94"/>
      <c r="YE3" s="94"/>
      <c r="YF3" s="94"/>
      <c r="YG3" s="94"/>
      <c r="YH3" s="94"/>
      <c r="YI3" s="94"/>
      <c r="YJ3" s="94"/>
      <c r="YK3" s="94"/>
      <c r="YL3" s="94"/>
      <c r="YM3" s="94"/>
      <c r="YN3" s="94"/>
      <c r="YO3" s="94"/>
      <c r="YP3" s="94"/>
      <c r="YQ3" s="94"/>
      <c r="YR3" s="94"/>
      <c r="YS3" s="95"/>
      <c r="YT3" s="93">
        <f>XO3+1</f>
        <v>45068</v>
      </c>
      <c r="YU3" s="94"/>
      <c r="YV3" s="94"/>
      <c r="YW3" s="94"/>
      <c r="YX3" s="94"/>
      <c r="YY3" s="94"/>
      <c r="YZ3" s="94"/>
      <c r="ZA3" s="94"/>
      <c r="ZB3" s="94"/>
      <c r="ZC3" s="94"/>
      <c r="ZD3" s="94"/>
      <c r="ZE3" s="94"/>
      <c r="ZF3" s="94"/>
      <c r="ZG3" s="94"/>
      <c r="ZH3" s="94"/>
      <c r="ZI3" s="94"/>
      <c r="ZJ3" s="94"/>
      <c r="ZK3" s="94"/>
      <c r="ZL3" s="94"/>
      <c r="ZM3" s="94"/>
      <c r="ZN3" s="94"/>
      <c r="ZO3" s="94"/>
      <c r="ZP3" s="94"/>
      <c r="ZQ3" s="94"/>
      <c r="ZR3" s="94"/>
      <c r="ZS3" s="94"/>
      <c r="ZT3" s="94"/>
      <c r="ZU3" s="94"/>
      <c r="ZV3" s="94"/>
      <c r="ZW3" s="94"/>
      <c r="ZX3" s="95"/>
      <c r="ZY3" s="93">
        <f>YT3+1</f>
        <v>45069</v>
      </c>
      <c r="ZZ3" s="94"/>
      <c r="AAA3" s="94"/>
      <c r="AAB3" s="94"/>
      <c r="AAC3" s="94"/>
      <c r="AAD3" s="94"/>
      <c r="AAE3" s="94"/>
      <c r="AAF3" s="94"/>
      <c r="AAG3" s="94"/>
      <c r="AAH3" s="94"/>
      <c r="AAI3" s="94"/>
      <c r="AAJ3" s="94"/>
      <c r="AAK3" s="94"/>
      <c r="AAL3" s="94"/>
      <c r="AAM3" s="94"/>
      <c r="AAN3" s="94"/>
      <c r="AAO3" s="94"/>
      <c r="AAP3" s="94"/>
      <c r="AAQ3" s="94"/>
      <c r="AAR3" s="94"/>
      <c r="AAS3" s="94"/>
      <c r="AAT3" s="94"/>
      <c r="AAU3" s="94"/>
      <c r="AAV3" s="94"/>
      <c r="AAW3" s="94"/>
      <c r="AAX3" s="94"/>
      <c r="AAY3" s="94"/>
      <c r="AAZ3" s="94"/>
      <c r="ABA3" s="94"/>
      <c r="ABB3" s="94"/>
      <c r="ABC3" s="95"/>
      <c r="ABD3" s="93">
        <f>ZY3+1</f>
        <v>45070</v>
      </c>
      <c r="ABE3" s="94"/>
      <c r="ABF3" s="94"/>
      <c r="ABG3" s="94"/>
      <c r="ABH3" s="94"/>
      <c r="ABI3" s="94"/>
      <c r="ABJ3" s="94"/>
      <c r="ABK3" s="94"/>
      <c r="ABL3" s="94"/>
      <c r="ABM3" s="94"/>
      <c r="ABN3" s="94"/>
      <c r="ABO3" s="94"/>
      <c r="ABP3" s="94"/>
      <c r="ABQ3" s="94"/>
      <c r="ABR3" s="94"/>
      <c r="ABS3" s="94"/>
      <c r="ABT3" s="94"/>
      <c r="ABU3" s="94"/>
      <c r="ABV3" s="94"/>
      <c r="ABW3" s="94"/>
      <c r="ABX3" s="94"/>
      <c r="ABY3" s="94"/>
      <c r="ABZ3" s="94"/>
      <c r="ACA3" s="94"/>
      <c r="ACB3" s="94"/>
      <c r="ACC3" s="94"/>
      <c r="ACD3" s="94"/>
      <c r="ACE3" s="94"/>
      <c r="ACF3" s="94"/>
      <c r="ACG3" s="94"/>
      <c r="ACH3" s="95"/>
      <c r="ACI3" s="93">
        <f>ABD3+1</f>
        <v>45071</v>
      </c>
      <c r="ACJ3" s="94"/>
      <c r="ACK3" s="94"/>
      <c r="ACL3" s="94"/>
      <c r="ACM3" s="94"/>
      <c r="ACN3" s="94"/>
      <c r="ACO3" s="94"/>
      <c r="ACP3" s="94"/>
      <c r="ACQ3" s="94"/>
      <c r="ACR3" s="94"/>
      <c r="ACS3" s="94"/>
      <c r="ACT3" s="94"/>
      <c r="ACU3" s="94"/>
      <c r="ACV3" s="94"/>
      <c r="ACW3" s="94"/>
      <c r="ACX3" s="94"/>
      <c r="ACY3" s="94"/>
      <c r="ACZ3" s="94"/>
      <c r="ADA3" s="94"/>
      <c r="ADB3" s="94"/>
      <c r="ADC3" s="94"/>
      <c r="ADD3" s="94"/>
      <c r="ADE3" s="94"/>
      <c r="ADF3" s="94"/>
      <c r="ADG3" s="94"/>
      <c r="ADH3" s="94"/>
      <c r="ADI3" s="94"/>
      <c r="ADJ3" s="94"/>
      <c r="ADK3" s="94"/>
      <c r="ADL3" s="94"/>
      <c r="ADM3" s="95"/>
      <c r="ADN3" s="93">
        <f>ACI3+1</f>
        <v>45072</v>
      </c>
      <c r="ADO3" s="94"/>
      <c r="ADP3" s="94"/>
      <c r="ADQ3" s="94"/>
      <c r="ADR3" s="94"/>
      <c r="ADS3" s="94"/>
      <c r="ADT3" s="94"/>
      <c r="ADU3" s="94"/>
      <c r="ADV3" s="94"/>
      <c r="ADW3" s="94"/>
      <c r="ADX3" s="94"/>
      <c r="ADY3" s="94"/>
      <c r="ADZ3" s="94"/>
      <c r="AEA3" s="94"/>
      <c r="AEB3" s="94"/>
      <c r="AEC3" s="94"/>
      <c r="AED3" s="94"/>
      <c r="AEE3" s="94"/>
      <c r="AEF3" s="94"/>
      <c r="AEG3" s="94"/>
      <c r="AEH3" s="94"/>
      <c r="AEI3" s="94"/>
      <c r="AEJ3" s="94"/>
      <c r="AEK3" s="94"/>
      <c r="AEL3" s="94"/>
      <c r="AEM3" s="94"/>
      <c r="AEN3" s="94"/>
      <c r="AEO3" s="94"/>
      <c r="AEP3" s="94"/>
      <c r="AEQ3" s="94"/>
      <c r="AER3" s="95"/>
      <c r="AES3" s="93">
        <f>ADN3+1</f>
        <v>45073</v>
      </c>
      <c r="AET3" s="94"/>
      <c r="AEU3" s="94"/>
      <c r="AEV3" s="94"/>
      <c r="AEW3" s="94"/>
      <c r="AEX3" s="94"/>
      <c r="AEY3" s="94"/>
      <c r="AEZ3" s="94"/>
      <c r="AFA3" s="94"/>
      <c r="AFB3" s="94"/>
      <c r="AFC3" s="94"/>
      <c r="AFD3" s="94"/>
      <c r="AFE3" s="94"/>
      <c r="AFF3" s="94"/>
      <c r="AFG3" s="94"/>
      <c r="AFH3" s="94"/>
      <c r="AFI3" s="94"/>
      <c r="AFJ3" s="94"/>
      <c r="AFK3" s="94"/>
      <c r="AFL3" s="94"/>
      <c r="AFM3" s="94"/>
      <c r="AFN3" s="94"/>
      <c r="AFO3" s="94"/>
      <c r="AFP3" s="94"/>
      <c r="AFQ3" s="94"/>
      <c r="AFR3" s="94"/>
      <c r="AFS3" s="94"/>
      <c r="AFT3" s="94"/>
      <c r="AFU3" s="94"/>
      <c r="AFV3" s="94"/>
      <c r="AFW3" s="95"/>
      <c r="AFX3" s="93">
        <f>AES3+1</f>
        <v>45074</v>
      </c>
      <c r="AFY3" s="94"/>
      <c r="AFZ3" s="94"/>
      <c r="AGA3" s="94"/>
      <c r="AGB3" s="94"/>
      <c r="AGC3" s="94"/>
      <c r="AGD3" s="94"/>
      <c r="AGE3" s="94"/>
      <c r="AGF3" s="94"/>
      <c r="AGG3" s="94"/>
      <c r="AGH3" s="94"/>
      <c r="AGI3" s="94"/>
      <c r="AGJ3" s="94"/>
      <c r="AGK3" s="94"/>
      <c r="AGL3" s="94"/>
      <c r="AGM3" s="94"/>
      <c r="AGN3" s="94"/>
      <c r="AGO3" s="94"/>
      <c r="AGP3" s="94"/>
      <c r="AGQ3" s="94"/>
      <c r="AGR3" s="94"/>
      <c r="AGS3" s="94"/>
      <c r="AGT3" s="94"/>
      <c r="AGU3" s="94"/>
      <c r="AGV3" s="94"/>
      <c r="AGW3" s="94"/>
      <c r="AGX3" s="94"/>
      <c r="AGY3" s="94"/>
      <c r="AGZ3" s="94"/>
      <c r="AHA3" s="94"/>
      <c r="AHB3" s="95"/>
      <c r="AHC3" s="93">
        <f>IF(AFX3="","",IF(MONTH(AFX3+1)&gt;MONTH(AFX3),"",AFX3+1))</f>
        <v>45075</v>
      </c>
      <c r="AHD3" s="94"/>
      <c r="AHE3" s="94"/>
      <c r="AHF3" s="94"/>
      <c r="AHG3" s="94"/>
      <c r="AHH3" s="94"/>
      <c r="AHI3" s="94"/>
      <c r="AHJ3" s="94"/>
      <c r="AHK3" s="94"/>
      <c r="AHL3" s="94"/>
      <c r="AHM3" s="94"/>
      <c r="AHN3" s="94"/>
      <c r="AHO3" s="94"/>
      <c r="AHP3" s="94"/>
      <c r="AHQ3" s="94"/>
      <c r="AHR3" s="94"/>
      <c r="AHS3" s="94"/>
      <c r="AHT3" s="94"/>
      <c r="AHU3" s="94"/>
      <c r="AHV3" s="94"/>
      <c r="AHW3" s="94"/>
      <c r="AHX3" s="94"/>
      <c r="AHY3" s="94"/>
      <c r="AHZ3" s="94"/>
      <c r="AIA3" s="94"/>
      <c r="AIB3" s="94"/>
      <c r="AIC3" s="94"/>
      <c r="AID3" s="94"/>
      <c r="AIE3" s="94"/>
      <c r="AIF3" s="94"/>
      <c r="AIG3" s="95"/>
      <c r="AIH3" s="93">
        <f>IF(AHC3="","",AHC3+1)</f>
        <v>45076</v>
      </c>
      <c r="AII3" s="94"/>
      <c r="AIJ3" s="94"/>
      <c r="AIK3" s="94"/>
      <c r="AIL3" s="94"/>
      <c r="AIM3" s="94"/>
      <c r="AIN3" s="94"/>
      <c r="AIO3" s="94"/>
      <c r="AIP3" s="94"/>
      <c r="AIQ3" s="94"/>
      <c r="AIR3" s="94"/>
      <c r="AIS3" s="94"/>
      <c r="AIT3" s="94"/>
      <c r="AIU3" s="94"/>
      <c r="AIV3" s="94"/>
      <c r="AIW3" s="94"/>
      <c r="AIX3" s="94"/>
      <c r="AIY3" s="94"/>
      <c r="AIZ3" s="94"/>
      <c r="AJA3" s="94"/>
      <c r="AJB3" s="94"/>
      <c r="AJC3" s="94"/>
      <c r="AJD3" s="94"/>
      <c r="AJE3" s="94"/>
      <c r="AJF3" s="94"/>
      <c r="AJG3" s="94"/>
      <c r="AJH3" s="94"/>
      <c r="AJI3" s="94"/>
      <c r="AJJ3" s="94"/>
      <c r="AJK3" s="94"/>
      <c r="AJL3" s="95"/>
      <c r="AJM3" s="93">
        <f>IF(AIH3="","",IF(MONTH(AIH3+1)&gt;MONTH(AIH3),"",AIH3+1))</f>
        <v>45077</v>
      </c>
      <c r="AJN3" s="94"/>
      <c r="AJO3" s="94"/>
      <c r="AJP3" s="94"/>
      <c r="AJQ3" s="94"/>
      <c r="AJR3" s="94"/>
      <c r="AJS3" s="94"/>
      <c r="AJT3" s="94"/>
      <c r="AJU3" s="94"/>
      <c r="AJV3" s="94"/>
      <c r="AJW3" s="94"/>
      <c r="AJX3" s="94"/>
      <c r="AJY3" s="94"/>
      <c r="AJZ3" s="94"/>
      <c r="AKA3" s="94"/>
      <c r="AKB3" s="94"/>
      <c r="AKC3" s="94"/>
      <c r="AKD3" s="94"/>
      <c r="AKE3" s="94"/>
      <c r="AKF3" s="94"/>
      <c r="AKG3" s="94"/>
      <c r="AKH3" s="94"/>
      <c r="AKI3" s="94"/>
      <c r="AKJ3" s="94"/>
      <c r="AKK3" s="94"/>
      <c r="AKL3" s="94"/>
      <c r="AKM3" s="94"/>
      <c r="AKN3" s="94"/>
      <c r="AKO3" s="94"/>
      <c r="AKP3" s="94"/>
      <c r="AKQ3" s="95"/>
    </row>
    <row r="4" spans="1:979" ht="13.5" thickTop="1" thickBot="1" x14ac:dyDescent="0.3">
      <c r="S4" s="33">
        <f>S3</f>
        <v>45047</v>
      </c>
      <c r="T4" s="34">
        <f>S3</f>
        <v>45047</v>
      </c>
      <c r="U4" s="34">
        <f>S3</f>
        <v>45047</v>
      </c>
      <c r="V4" s="34">
        <f>S3</f>
        <v>45047</v>
      </c>
      <c r="W4" s="34">
        <f>S3</f>
        <v>45047</v>
      </c>
      <c r="X4" s="34">
        <f>S3</f>
        <v>45047</v>
      </c>
      <c r="Y4" s="34">
        <f>S3</f>
        <v>45047</v>
      </c>
      <c r="Z4" s="34">
        <f>S3</f>
        <v>45047</v>
      </c>
      <c r="AA4" s="34">
        <f>S3</f>
        <v>45047</v>
      </c>
      <c r="AB4" s="34">
        <f>S3</f>
        <v>45047</v>
      </c>
      <c r="AC4" s="34">
        <f>S3</f>
        <v>45047</v>
      </c>
      <c r="AD4" s="34">
        <f>S3</f>
        <v>45047</v>
      </c>
      <c r="AE4" s="34">
        <f>S3</f>
        <v>45047</v>
      </c>
      <c r="AF4" s="34">
        <f>S3</f>
        <v>45047</v>
      </c>
      <c r="AG4" s="34">
        <f>S3</f>
        <v>45047</v>
      </c>
      <c r="AH4" s="34">
        <f>S3</f>
        <v>45047</v>
      </c>
      <c r="AI4" s="34">
        <f>S3</f>
        <v>45047</v>
      </c>
      <c r="AJ4" s="34">
        <f>S3</f>
        <v>45047</v>
      </c>
      <c r="AK4" s="34">
        <f>S3</f>
        <v>45047</v>
      </c>
      <c r="AL4" s="34">
        <f>S3</f>
        <v>45047</v>
      </c>
      <c r="AM4" s="34">
        <f>S3</f>
        <v>45047</v>
      </c>
      <c r="AN4" s="34">
        <f>S3</f>
        <v>45047</v>
      </c>
      <c r="AO4" s="34">
        <f>S3</f>
        <v>45047</v>
      </c>
      <c r="AP4" s="34">
        <f>S3</f>
        <v>45047</v>
      </c>
      <c r="AQ4" s="34">
        <f>S3</f>
        <v>45047</v>
      </c>
      <c r="AR4" s="34">
        <f>S3</f>
        <v>45047</v>
      </c>
      <c r="AS4" s="34">
        <f>S3</f>
        <v>45047</v>
      </c>
      <c r="AT4" s="34">
        <f>S3</f>
        <v>45047</v>
      </c>
      <c r="AU4" s="34">
        <f>S3</f>
        <v>45047</v>
      </c>
      <c r="AV4" s="34">
        <f>S3</f>
        <v>45047</v>
      </c>
      <c r="AW4" s="34">
        <f>S3</f>
        <v>45047</v>
      </c>
      <c r="AX4" s="33">
        <f t="shared" ref="AX4" si="0">AX3</f>
        <v>45048</v>
      </c>
      <c r="AY4" s="34">
        <f>AX3</f>
        <v>45048</v>
      </c>
      <c r="AZ4" s="34">
        <f t="shared" ref="AZ4" si="1">AX3</f>
        <v>45048</v>
      </c>
      <c r="BA4" s="34">
        <f t="shared" ref="BA4" si="2">AX3</f>
        <v>45048</v>
      </c>
      <c r="BB4" s="34">
        <f t="shared" ref="BB4" si="3">AX3</f>
        <v>45048</v>
      </c>
      <c r="BC4" s="34">
        <f t="shared" ref="BC4" si="4">AX3</f>
        <v>45048</v>
      </c>
      <c r="BD4" s="34">
        <f t="shared" ref="BD4" si="5">AX3</f>
        <v>45048</v>
      </c>
      <c r="BE4" s="34">
        <f t="shared" ref="BE4" si="6">AX3</f>
        <v>45048</v>
      </c>
      <c r="BF4" s="34">
        <f t="shared" ref="BF4" si="7">AX3</f>
        <v>45048</v>
      </c>
      <c r="BG4" s="34">
        <f t="shared" ref="BG4" si="8">AX3</f>
        <v>45048</v>
      </c>
      <c r="BH4" s="34">
        <f t="shared" ref="BH4" si="9">AX3</f>
        <v>45048</v>
      </c>
      <c r="BI4" s="34">
        <f t="shared" ref="BI4" si="10">AX3</f>
        <v>45048</v>
      </c>
      <c r="BJ4" s="34">
        <f t="shared" ref="BJ4" si="11">AX3</f>
        <v>45048</v>
      </c>
      <c r="BK4" s="34">
        <f t="shared" ref="BK4" si="12">AX3</f>
        <v>45048</v>
      </c>
      <c r="BL4" s="34">
        <f t="shared" ref="BL4" si="13">AX3</f>
        <v>45048</v>
      </c>
      <c r="BM4" s="34">
        <f t="shared" ref="BM4" si="14">AX3</f>
        <v>45048</v>
      </c>
      <c r="BN4" s="34">
        <f t="shared" ref="BN4" si="15">AX3</f>
        <v>45048</v>
      </c>
      <c r="BO4" s="34">
        <f t="shared" ref="BO4" si="16">AX3</f>
        <v>45048</v>
      </c>
      <c r="BP4" s="34">
        <f t="shared" ref="BP4" si="17">AX3</f>
        <v>45048</v>
      </c>
      <c r="BQ4" s="34">
        <f t="shared" ref="BQ4" si="18">AX3</f>
        <v>45048</v>
      </c>
      <c r="BR4" s="34">
        <f t="shared" ref="BR4" si="19">AX3</f>
        <v>45048</v>
      </c>
      <c r="BS4" s="34">
        <f t="shared" ref="BS4" si="20">AX3</f>
        <v>45048</v>
      </c>
      <c r="BT4" s="34">
        <f t="shared" ref="BT4" si="21">AX3</f>
        <v>45048</v>
      </c>
      <c r="BU4" s="34">
        <f t="shared" ref="BU4" si="22">AX3</f>
        <v>45048</v>
      </c>
      <c r="BV4" s="34">
        <f t="shared" ref="BV4" si="23">AX3</f>
        <v>45048</v>
      </c>
      <c r="BW4" s="34">
        <f t="shared" ref="BW4" si="24">AX3</f>
        <v>45048</v>
      </c>
      <c r="BX4" s="34">
        <f>AX3</f>
        <v>45048</v>
      </c>
      <c r="BY4" s="34">
        <f t="shared" ref="BY4" si="25">AX3</f>
        <v>45048</v>
      </c>
      <c r="BZ4" s="34">
        <f t="shared" ref="BZ4" si="26">AX3</f>
        <v>45048</v>
      </c>
      <c r="CA4" s="34">
        <f t="shared" ref="CA4" si="27">AX3</f>
        <v>45048</v>
      </c>
      <c r="CB4" s="34">
        <f t="shared" ref="CB4" si="28">AX3</f>
        <v>45048</v>
      </c>
      <c r="CC4" s="33">
        <f t="shared" ref="CC4" si="29">CC3</f>
        <v>45049</v>
      </c>
      <c r="CD4" s="34">
        <f>CC3</f>
        <v>45049</v>
      </c>
      <c r="CE4" s="34">
        <f t="shared" ref="CE4" si="30">CC3</f>
        <v>45049</v>
      </c>
      <c r="CF4" s="34">
        <f t="shared" ref="CF4" si="31">CC3</f>
        <v>45049</v>
      </c>
      <c r="CG4" s="34">
        <f t="shared" ref="CG4" si="32">CC3</f>
        <v>45049</v>
      </c>
      <c r="CH4" s="34">
        <f t="shared" ref="CH4" si="33">CC3</f>
        <v>45049</v>
      </c>
      <c r="CI4" s="34">
        <f t="shared" ref="CI4" si="34">CC3</f>
        <v>45049</v>
      </c>
      <c r="CJ4" s="34">
        <f t="shared" ref="CJ4" si="35">CC3</f>
        <v>45049</v>
      </c>
      <c r="CK4" s="34">
        <f t="shared" ref="CK4" si="36">CC3</f>
        <v>45049</v>
      </c>
      <c r="CL4" s="34">
        <f t="shared" ref="CL4" si="37">CC3</f>
        <v>45049</v>
      </c>
      <c r="CM4" s="34">
        <f t="shared" ref="CM4" si="38">CC3</f>
        <v>45049</v>
      </c>
      <c r="CN4" s="34">
        <f t="shared" ref="CN4" si="39">CC3</f>
        <v>45049</v>
      </c>
      <c r="CO4" s="34">
        <f t="shared" ref="CO4" si="40">CC3</f>
        <v>45049</v>
      </c>
      <c r="CP4" s="34">
        <f t="shared" ref="CP4" si="41">CC3</f>
        <v>45049</v>
      </c>
      <c r="CQ4" s="34">
        <f t="shared" ref="CQ4" si="42">CC3</f>
        <v>45049</v>
      </c>
      <c r="CR4" s="34">
        <f t="shared" ref="CR4" si="43">CC3</f>
        <v>45049</v>
      </c>
      <c r="CS4" s="34">
        <f t="shared" ref="CS4" si="44">CC3</f>
        <v>45049</v>
      </c>
      <c r="CT4" s="34">
        <f t="shared" ref="CT4" si="45">CC3</f>
        <v>45049</v>
      </c>
      <c r="CU4" s="34">
        <f t="shared" ref="CU4" si="46">CC3</f>
        <v>45049</v>
      </c>
      <c r="CV4" s="34">
        <f t="shared" ref="CV4" si="47">CC3</f>
        <v>45049</v>
      </c>
      <c r="CW4" s="34">
        <f t="shared" ref="CW4" si="48">CC3</f>
        <v>45049</v>
      </c>
      <c r="CX4" s="34">
        <f t="shared" ref="CX4" si="49">CC3</f>
        <v>45049</v>
      </c>
      <c r="CY4" s="34">
        <f t="shared" ref="CY4" si="50">CC3</f>
        <v>45049</v>
      </c>
      <c r="CZ4" s="34">
        <f t="shared" ref="CZ4" si="51">CC3</f>
        <v>45049</v>
      </c>
      <c r="DA4" s="34">
        <f t="shared" ref="DA4" si="52">CC3</f>
        <v>45049</v>
      </c>
      <c r="DB4" s="34">
        <f t="shared" ref="DB4" si="53">CC3</f>
        <v>45049</v>
      </c>
      <c r="DC4" s="34">
        <f>CC3</f>
        <v>45049</v>
      </c>
      <c r="DD4" s="34">
        <f t="shared" ref="DD4" si="54">CC3</f>
        <v>45049</v>
      </c>
      <c r="DE4" s="34">
        <f t="shared" ref="DE4" si="55">CC3</f>
        <v>45049</v>
      </c>
      <c r="DF4" s="34">
        <f t="shared" ref="DF4" si="56">CC3</f>
        <v>45049</v>
      </c>
      <c r="DG4" s="34">
        <f t="shared" ref="DG4" si="57">CC3</f>
        <v>45049</v>
      </c>
      <c r="DH4" s="33">
        <f t="shared" ref="DH4" si="58">DH3</f>
        <v>45050</v>
      </c>
      <c r="DI4" s="34">
        <f>DH3</f>
        <v>45050</v>
      </c>
      <c r="DJ4" s="34">
        <f t="shared" ref="DJ4" si="59">DH3</f>
        <v>45050</v>
      </c>
      <c r="DK4" s="34">
        <f t="shared" ref="DK4" si="60">DH3</f>
        <v>45050</v>
      </c>
      <c r="DL4" s="34">
        <f t="shared" ref="DL4" si="61">DH3</f>
        <v>45050</v>
      </c>
      <c r="DM4" s="34">
        <f t="shared" ref="DM4" si="62">DH3</f>
        <v>45050</v>
      </c>
      <c r="DN4" s="34">
        <f t="shared" ref="DN4" si="63">DH3</f>
        <v>45050</v>
      </c>
      <c r="DO4" s="34">
        <f t="shared" ref="DO4" si="64">DH3</f>
        <v>45050</v>
      </c>
      <c r="DP4" s="34">
        <f t="shared" ref="DP4" si="65">DH3</f>
        <v>45050</v>
      </c>
      <c r="DQ4" s="34">
        <f t="shared" ref="DQ4" si="66">DH3</f>
        <v>45050</v>
      </c>
      <c r="DR4" s="34">
        <f t="shared" ref="DR4" si="67">DH3</f>
        <v>45050</v>
      </c>
      <c r="DS4" s="34">
        <f t="shared" ref="DS4" si="68">DH3</f>
        <v>45050</v>
      </c>
      <c r="DT4" s="34">
        <f t="shared" ref="DT4" si="69">DH3</f>
        <v>45050</v>
      </c>
      <c r="DU4" s="34">
        <f t="shared" ref="DU4" si="70">DH3</f>
        <v>45050</v>
      </c>
      <c r="DV4" s="34">
        <f t="shared" ref="DV4" si="71">DH3</f>
        <v>45050</v>
      </c>
      <c r="DW4" s="34">
        <f t="shared" ref="DW4" si="72">DH3</f>
        <v>45050</v>
      </c>
      <c r="DX4" s="34">
        <f t="shared" ref="DX4" si="73">DH3</f>
        <v>45050</v>
      </c>
      <c r="DY4" s="34">
        <f t="shared" ref="DY4" si="74">DH3</f>
        <v>45050</v>
      </c>
      <c r="DZ4" s="34">
        <f t="shared" ref="DZ4" si="75">DH3</f>
        <v>45050</v>
      </c>
      <c r="EA4" s="34">
        <f t="shared" ref="EA4" si="76">DH3</f>
        <v>45050</v>
      </c>
      <c r="EB4" s="34">
        <f t="shared" ref="EB4" si="77">DH3</f>
        <v>45050</v>
      </c>
      <c r="EC4" s="34">
        <f t="shared" ref="EC4" si="78">DH3</f>
        <v>45050</v>
      </c>
      <c r="ED4" s="34">
        <f t="shared" ref="ED4" si="79">DH3</f>
        <v>45050</v>
      </c>
      <c r="EE4" s="34">
        <f t="shared" ref="EE4" si="80">DH3</f>
        <v>45050</v>
      </c>
      <c r="EF4" s="34">
        <f t="shared" ref="EF4" si="81">DH3</f>
        <v>45050</v>
      </c>
      <c r="EG4" s="34">
        <f t="shared" ref="EG4" si="82">DH3</f>
        <v>45050</v>
      </c>
      <c r="EH4" s="34">
        <f>DH3</f>
        <v>45050</v>
      </c>
      <c r="EI4" s="34">
        <f t="shared" ref="EI4" si="83">DH3</f>
        <v>45050</v>
      </c>
      <c r="EJ4" s="34">
        <f t="shared" ref="EJ4" si="84">DH3</f>
        <v>45050</v>
      </c>
      <c r="EK4" s="34">
        <f t="shared" ref="EK4" si="85">DH3</f>
        <v>45050</v>
      </c>
      <c r="EL4" s="34">
        <f t="shared" ref="EL4" si="86">DH3</f>
        <v>45050</v>
      </c>
      <c r="EM4" s="33">
        <f t="shared" ref="EM4" si="87">EM3</f>
        <v>45051</v>
      </c>
      <c r="EN4" s="34">
        <f>EM3</f>
        <v>45051</v>
      </c>
      <c r="EO4" s="34">
        <f t="shared" ref="EO4" si="88">EM3</f>
        <v>45051</v>
      </c>
      <c r="EP4" s="34">
        <f t="shared" ref="EP4" si="89">EM3</f>
        <v>45051</v>
      </c>
      <c r="EQ4" s="34">
        <f t="shared" ref="EQ4" si="90">EM3</f>
        <v>45051</v>
      </c>
      <c r="ER4" s="34">
        <f t="shared" ref="ER4" si="91">EM3</f>
        <v>45051</v>
      </c>
      <c r="ES4" s="34">
        <f t="shared" ref="ES4" si="92">EM3</f>
        <v>45051</v>
      </c>
      <c r="ET4" s="34">
        <f t="shared" ref="ET4" si="93">EM3</f>
        <v>45051</v>
      </c>
      <c r="EU4" s="34">
        <f t="shared" ref="EU4" si="94">EM3</f>
        <v>45051</v>
      </c>
      <c r="EV4" s="34">
        <f t="shared" ref="EV4" si="95">EM3</f>
        <v>45051</v>
      </c>
      <c r="EW4" s="34">
        <f t="shared" ref="EW4" si="96">EM3</f>
        <v>45051</v>
      </c>
      <c r="EX4" s="34">
        <f t="shared" ref="EX4" si="97">EM3</f>
        <v>45051</v>
      </c>
      <c r="EY4" s="34">
        <f t="shared" ref="EY4" si="98">EM3</f>
        <v>45051</v>
      </c>
      <c r="EZ4" s="34">
        <f t="shared" ref="EZ4" si="99">EM3</f>
        <v>45051</v>
      </c>
      <c r="FA4" s="34">
        <f t="shared" ref="FA4" si="100">EM3</f>
        <v>45051</v>
      </c>
      <c r="FB4" s="34">
        <f t="shared" ref="FB4" si="101">EM3</f>
        <v>45051</v>
      </c>
      <c r="FC4" s="34">
        <f t="shared" ref="FC4" si="102">EM3</f>
        <v>45051</v>
      </c>
      <c r="FD4" s="34">
        <f t="shared" ref="FD4" si="103">EM3</f>
        <v>45051</v>
      </c>
      <c r="FE4" s="34">
        <f t="shared" ref="FE4" si="104">EM3</f>
        <v>45051</v>
      </c>
      <c r="FF4" s="34">
        <f t="shared" ref="FF4" si="105">EM3</f>
        <v>45051</v>
      </c>
      <c r="FG4" s="34">
        <f t="shared" ref="FG4" si="106">EM3</f>
        <v>45051</v>
      </c>
      <c r="FH4" s="34">
        <f t="shared" ref="FH4" si="107">EM3</f>
        <v>45051</v>
      </c>
      <c r="FI4" s="34">
        <f t="shared" ref="FI4" si="108">EM3</f>
        <v>45051</v>
      </c>
      <c r="FJ4" s="34">
        <f t="shared" ref="FJ4" si="109">EM3</f>
        <v>45051</v>
      </c>
      <c r="FK4" s="34">
        <f t="shared" ref="FK4" si="110">EM3</f>
        <v>45051</v>
      </c>
      <c r="FL4" s="34">
        <f t="shared" ref="FL4" si="111">EM3</f>
        <v>45051</v>
      </c>
      <c r="FM4" s="34">
        <f>EM3</f>
        <v>45051</v>
      </c>
      <c r="FN4" s="34">
        <f t="shared" ref="FN4" si="112">EM3</f>
        <v>45051</v>
      </c>
      <c r="FO4" s="34">
        <f t="shared" ref="FO4" si="113">EM3</f>
        <v>45051</v>
      </c>
      <c r="FP4" s="34">
        <f t="shared" ref="FP4" si="114">EM3</f>
        <v>45051</v>
      </c>
      <c r="FQ4" s="34">
        <f t="shared" ref="FQ4" si="115">EM3</f>
        <v>45051</v>
      </c>
      <c r="FR4" s="33">
        <f t="shared" ref="FR4" si="116">FR3</f>
        <v>45052</v>
      </c>
      <c r="FS4" s="34">
        <f>FR3</f>
        <v>45052</v>
      </c>
      <c r="FT4" s="34">
        <f t="shared" ref="FT4" si="117">FR3</f>
        <v>45052</v>
      </c>
      <c r="FU4" s="34">
        <f t="shared" ref="FU4" si="118">FR3</f>
        <v>45052</v>
      </c>
      <c r="FV4" s="34">
        <f t="shared" ref="FV4" si="119">FR3</f>
        <v>45052</v>
      </c>
      <c r="FW4" s="34">
        <f t="shared" ref="FW4" si="120">FR3</f>
        <v>45052</v>
      </c>
      <c r="FX4" s="34">
        <f t="shared" ref="FX4" si="121">FR3</f>
        <v>45052</v>
      </c>
      <c r="FY4" s="34">
        <f t="shared" ref="FY4" si="122">FR3</f>
        <v>45052</v>
      </c>
      <c r="FZ4" s="34">
        <f t="shared" ref="FZ4" si="123">FR3</f>
        <v>45052</v>
      </c>
      <c r="GA4" s="34">
        <f t="shared" ref="GA4" si="124">FR3</f>
        <v>45052</v>
      </c>
      <c r="GB4" s="34">
        <f t="shared" ref="GB4" si="125">FR3</f>
        <v>45052</v>
      </c>
      <c r="GC4" s="34">
        <f t="shared" ref="GC4" si="126">FR3</f>
        <v>45052</v>
      </c>
      <c r="GD4" s="34">
        <f t="shared" ref="GD4" si="127">FR3</f>
        <v>45052</v>
      </c>
      <c r="GE4" s="34">
        <f t="shared" ref="GE4" si="128">FR3</f>
        <v>45052</v>
      </c>
      <c r="GF4" s="34">
        <f t="shared" ref="GF4" si="129">FR3</f>
        <v>45052</v>
      </c>
      <c r="GG4" s="34">
        <f t="shared" ref="GG4" si="130">FR3</f>
        <v>45052</v>
      </c>
      <c r="GH4" s="34">
        <f t="shared" ref="GH4" si="131">FR3</f>
        <v>45052</v>
      </c>
      <c r="GI4" s="34">
        <f t="shared" ref="GI4" si="132">FR3</f>
        <v>45052</v>
      </c>
      <c r="GJ4" s="34">
        <f t="shared" ref="GJ4" si="133">FR3</f>
        <v>45052</v>
      </c>
      <c r="GK4" s="34">
        <f t="shared" ref="GK4" si="134">FR3</f>
        <v>45052</v>
      </c>
      <c r="GL4" s="34">
        <f t="shared" ref="GL4" si="135">FR3</f>
        <v>45052</v>
      </c>
      <c r="GM4" s="34">
        <f t="shared" ref="GM4" si="136">FR3</f>
        <v>45052</v>
      </c>
      <c r="GN4" s="34">
        <f t="shared" ref="GN4" si="137">FR3</f>
        <v>45052</v>
      </c>
      <c r="GO4" s="34">
        <f t="shared" ref="GO4" si="138">FR3</f>
        <v>45052</v>
      </c>
      <c r="GP4" s="34">
        <f t="shared" ref="GP4" si="139">FR3</f>
        <v>45052</v>
      </c>
      <c r="GQ4" s="34">
        <f t="shared" ref="GQ4" si="140">FR3</f>
        <v>45052</v>
      </c>
      <c r="GR4" s="34">
        <f>FR3</f>
        <v>45052</v>
      </c>
      <c r="GS4" s="34">
        <f t="shared" ref="GS4" si="141">FR3</f>
        <v>45052</v>
      </c>
      <c r="GT4" s="34">
        <f t="shared" ref="GT4" si="142">FR3</f>
        <v>45052</v>
      </c>
      <c r="GU4" s="34">
        <f t="shared" ref="GU4" si="143">FR3</f>
        <v>45052</v>
      </c>
      <c r="GV4" s="34">
        <f t="shared" ref="GV4" si="144">FR3</f>
        <v>45052</v>
      </c>
      <c r="GW4" s="33">
        <f t="shared" ref="GW4" si="145">GW3</f>
        <v>45053</v>
      </c>
      <c r="GX4" s="34">
        <f>GW3</f>
        <v>45053</v>
      </c>
      <c r="GY4" s="34">
        <f t="shared" ref="GY4" si="146">GW3</f>
        <v>45053</v>
      </c>
      <c r="GZ4" s="34">
        <f t="shared" ref="GZ4" si="147">GW3</f>
        <v>45053</v>
      </c>
      <c r="HA4" s="34">
        <f t="shared" ref="HA4" si="148">GW3</f>
        <v>45053</v>
      </c>
      <c r="HB4" s="34">
        <f t="shared" ref="HB4" si="149">GW3</f>
        <v>45053</v>
      </c>
      <c r="HC4" s="34">
        <f t="shared" ref="HC4" si="150">GW3</f>
        <v>45053</v>
      </c>
      <c r="HD4" s="34">
        <f t="shared" ref="HD4" si="151">GW3</f>
        <v>45053</v>
      </c>
      <c r="HE4" s="34">
        <f t="shared" ref="HE4" si="152">GW3</f>
        <v>45053</v>
      </c>
      <c r="HF4" s="34">
        <f t="shared" ref="HF4" si="153">GW3</f>
        <v>45053</v>
      </c>
      <c r="HG4" s="34">
        <f t="shared" ref="HG4" si="154">GW3</f>
        <v>45053</v>
      </c>
      <c r="HH4" s="34">
        <f t="shared" ref="HH4" si="155">GW3</f>
        <v>45053</v>
      </c>
      <c r="HI4" s="34">
        <f t="shared" ref="HI4" si="156">GW3</f>
        <v>45053</v>
      </c>
      <c r="HJ4" s="34">
        <f t="shared" ref="HJ4" si="157">GW3</f>
        <v>45053</v>
      </c>
      <c r="HK4" s="34">
        <f t="shared" ref="HK4" si="158">GW3</f>
        <v>45053</v>
      </c>
      <c r="HL4" s="34">
        <f t="shared" ref="HL4" si="159">GW3</f>
        <v>45053</v>
      </c>
      <c r="HM4" s="34">
        <f t="shared" ref="HM4" si="160">GW3</f>
        <v>45053</v>
      </c>
      <c r="HN4" s="34">
        <f t="shared" ref="HN4" si="161">GW3</f>
        <v>45053</v>
      </c>
      <c r="HO4" s="34">
        <f t="shared" ref="HO4" si="162">GW3</f>
        <v>45053</v>
      </c>
      <c r="HP4" s="34">
        <f t="shared" ref="HP4" si="163">GW3</f>
        <v>45053</v>
      </c>
      <c r="HQ4" s="34">
        <f t="shared" ref="HQ4" si="164">GW3</f>
        <v>45053</v>
      </c>
      <c r="HR4" s="34">
        <f t="shared" ref="HR4" si="165">GW3</f>
        <v>45053</v>
      </c>
      <c r="HS4" s="34">
        <f t="shared" ref="HS4" si="166">GW3</f>
        <v>45053</v>
      </c>
      <c r="HT4" s="34">
        <f t="shared" ref="HT4" si="167">GW3</f>
        <v>45053</v>
      </c>
      <c r="HU4" s="34">
        <f t="shared" ref="HU4" si="168">GW3</f>
        <v>45053</v>
      </c>
      <c r="HV4" s="34">
        <f t="shared" ref="HV4" si="169">GW3</f>
        <v>45053</v>
      </c>
      <c r="HW4" s="34">
        <f>GW3</f>
        <v>45053</v>
      </c>
      <c r="HX4" s="34">
        <f t="shared" ref="HX4" si="170">GW3</f>
        <v>45053</v>
      </c>
      <c r="HY4" s="34">
        <f t="shared" ref="HY4" si="171">GW3</f>
        <v>45053</v>
      </c>
      <c r="HZ4" s="34">
        <f t="shared" ref="HZ4" si="172">GW3</f>
        <v>45053</v>
      </c>
      <c r="IA4" s="34">
        <f t="shared" ref="IA4" si="173">GW3</f>
        <v>45053</v>
      </c>
      <c r="IB4" s="33">
        <f t="shared" ref="IB4" si="174">IB3</f>
        <v>45054</v>
      </c>
      <c r="IC4" s="34">
        <f>IB3</f>
        <v>45054</v>
      </c>
      <c r="ID4" s="34">
        <f t="shared" ref="ID4" si="175">IB3</f>
        <v>45054</v>
      </c>
      <c r="IE4" s="34">
        <f t="shared" ref="IE4" si="176">IB3</f>
        <v>45054</v>
      </c>
      <c r="IF4" s="34">
        <f t="shared" ref="IF4" si="177">IB3</f>
        <v>45054</v>
      </c>
      <c r="IG4" s="34">
        <f t="shared" ref="IG4" si="178">IB3</f>
        <v>45054</v>
      </c>
      <c r="IH4" s="34">
        <f t="shared" ref="IH4" si="179">IB3</f>
        <v>45054</v>
      </c>
      <c r="II4" s="34">
        <f t="shared" ref="II4" si="180">IB3</f>
        <v>45054</v>
      </c>
      <c r="IJ4" s="34">
        <f t="shared" ref="IJ4" si="181">IB3</f>
        <v>45054</v>
      </c>
      <c r="IK4" s="34">
        <f t="shared" ref="IK4" si="182">IB3</f>
        <v>45054</v>
      </c>
      <c r="IL4" s="34">
        <f t="shared" ref="IL4" si="183">IB3</f>
        <v>45054</v>
      </c>
      <c r="IM4" s="34">
        <f t="shared" ref="IM4" si="184">IB3</f>
        <v>45054</v>
      </c>
      <c r="IN4" s="34">
        <f t="shared" ref="IN4" si="185">IB3</f>
        <v>45054</v>
      </c>
      <c r="IO4" s="34">
        <f t="shared" ref="IO4" si="186">IB3</f>
        <v>45054</v>
      </c>
      <c r="IP4" s="34">
        <f t="shared" ref="IP4" si="187">IB3</f>
        <v>45054</v>
      </c>
      <c r="IQ4" s="34">
        <f t="shared" ref="IQ4" si="188">IB3</f>
        <v>45054</v>
      </c>
      <c r="IR4" s="34">
        <f t="shared" ref="IR4" si="189">IB3</f>
        <v>45054</v>
      </c>
      <c r="IS4" s="34">
        <f t="shared" ref="IS4" si="190">IB3</f>
        <v>45054</v>
      </c>
      <c r="IT4" s="34">
        <f t="shared" ref="IT4" si="191">IB3</f>
        <v>45054</v>
      </c>
      <c r="IU4" s="34">
        <f t="shared" ref="IU4" si="192">IB3</f>
        <v>45054</v>
      </c>
      <c r="IV4" s="34">
        <f t="shared" ref="IV4" si="193">IB3</f>
        <v>45054</v>
      </c>
      <c r="IW4" s="34">
        <f t="shared" ref="IW4" si="194">IB3</f>
        <v>45054</v>
      </c>
      <c r="IX4" s="34">
        <f t="shared" ref="IX4" si="195">IB3</f>
        <v>45054</v>
      </c>
      <c r="IY4" s="34">
        <f t="shared" ref="IY4" si="196">IB3</f>
        <v>45054</v>
      </c>
      <c r="IZ4" s="34">
        <f t="shared" ref="IZ4" si="197">IB3</f>
        <v>45054</v>
      </c>
      <c r="JA4" s="34">
        <f t="shared" ref="JA4" si="198">IB3</f>
        <v>45054</v>
      </c>
      <c r="JB4" s="34">
        <f>IB3</f>
        <v>45054</v>
      </c>
      <c r="JC4" s="34">
        <f t="shared" ref="JC4" si="199">IB3</f>
        <v>45054</v>
      </c>
      <c r="JD4" s="34">
        <f t="shared" ref="JD4" si="200">IB3</f>
        <v>45054</v>
      </c>
      <c r="JE4" s="34">
        <f t="shared" ref="JE4" si="201">IB3</f>
        <v>45054</v>
      </c>
      <c r="JF4" s="34">
        <f t="shared" ref="JF4" si="202">IB3</f>
        <v>45054</v>
      </c>
      <c r="JG4" s="33">
        <f t="shared" ref="JG4" si="203">JG3</f>
        <v>45055</v>
      </c>
      <c r="JH4" s="34">
        <f>JG3</f>
        <v>45055</v>
      </c>
      <c r="JI4" s="34">
        <f t="shared" ref="JI4" si="204">JG3</f>
        <v>45055</v>
      </c>
      <c r="JJ4" s="34">
        <f t="shared" ref="JJ4" si="205">JG3</f>
        <v>45055</v>
      </c>
      <c r="JK4" s="34">
        <f t="shared" ref="JK4" si="206">JG3</f>
        <v>45055</v>
      </c>
      <c r="JL4" s="34">
        <f t="shared" ref="JL4" si="207">JG3</f>
        <v>45055</v>
      </c>
      <c r="JM4" s="34">
        <f t="shared" ref="JM4" si="208">JG3</f>
        <v>45055</v>
      </c>
      <c r="JN4" s="34">
        <f t="shared" ref="JN4" si="209">JG3</f>
        <v>45055</v>
      </c>
      <c r="JO4" s="34">
        <f t="shared" ref="JO4" si="210">JG3</f>
        <v>45055</v>
      </c>
      <c r="JP4" s="34">
        <f t="shared" ref="JP4" si="211">JG3</f>
        <v>45055</v>
      </c>
      <c r="JQ4" s="34">
        <f t="shared" ref="JQ4" si="212">JG3</f>
        <v>45055</v>
      </c>
      <c r="JR4" s="34">
        <f t="shared" ref="JR4" si="213">JG3</f>
        <v>45055</v>
      </c>
      <c r="JS4" s="34">
        <f t="shared" ref="JS4" si="214">JG3</f>
        <v>45055</v>
      </c>
      <c r="JT4" s="34">
        <f t="shared" ref="JT4" si="215">JG3</f>
        <v>45055</v>
      </c>
      <c r="JU4" s="34">
        <f t="shared" ref="JU4" si="216">JG3</f>
        <v>45055</v>
      </c>
      <c r="JV4" s="34">
        <f t="shared" ref="JV4" si="217">JG3</f>
        <v>45055</v>
      </c>
      <c r="JW4" s="34">
        <f t="shared" ref="JW4" si="218">JG3</f>
        <v>45055</v>
      </c>
      <c r="JX4" s="34">
        <f t="shared" ref="JX4" si="219">JG3</f>
        <v>45055</v>
      </c>
      <c r="JY4" s="34">
        <f t="shared" ref="JY4" si="220">JG3</f>
        <v>45055</v>
      </c>
      <c r="JZ4" s="34">
        <f t="shared" ref="JZ4" si="221">JG3</f>
        <v>45055</v>
      </c>
      <c r="KA4" s="34">
        <f t="shared" ref="KA4" si="222">JG3</f>
        <v>45055</v>
      </c>
      <c r="KB4" s="34">
        <f t="shared" ref="KB4" si="223">JG3</f>
        <v>45055</v>
      </c>
      <c r="KC4" s="34">
        <f t="shared" ref="KC4" si="224">JG3</f>
        <v>45055</v>
      </c>
      <c r="KD4" s="34">
        <f t="shared" ref="KD4" si="225">JG3</f>
        <v>45055</v>
      </c>
      <c r="KE4" s="34">
        <f t="shared" ref="KE4" si="226">JG3</f>
        <v>45055</v>
      </c>
      <c r="KF4" s="34">
        <f t="shared" ref="KF4" si="227">JG3</f>
        <v>45055</v>
      </c>
      <c r="KG4" s="34">
        <f>JG3</f>
        <v>45055</v>
      </c>
      <c r="KH4" s="34">
        <f t="shared" ref="KH4" si="228">JG3</f>
        <v>45055</v>
      </c>
      <c r="KI4" s="34">
        <f t="shared" ref="KI4" si="229">JG3</f>
        <v>45055</v>
      </c>
      <c r="KJ4" s="34">
        <f t="shared" ref="KJ4" si="230">JG3</f>
        <v>45055</v>
      </c>
      <c r="KK4" s="34">
        <f t="shared" ref="KK4" si="231">JG3</f>
        <v>45055</v>
      </c>
      <c r="KL4" s="33">
        <f t="shared" ref="KL4" si="232">KL3</f>
        <v>45056</v>
      </c>
      <c r="KM4" s="34">
        <f>KL3</f>
        <v>45056</v>
      </c>
      <c r="KN4" s="34">
        <f t="shared" ref="KN4" si="233">KL3</f>
        <v>45056</v>
      </c>
      <c r="KO4" s="34">
        <f t="shared" ref="KO4" si="234">KL3</f>
        <v>45056</v>
      </c>
      <c r="KP4" s="34">
        <f t="shared" ref="KP4" si="235">KL3</f>
        <v>45056</v>
      </c>
      <c r="KQ4" s="34">
        <f t="shared" ref="KQ4" si="236">KL3</f>
        <v>45056</v>
      </c>
      <c r="KR4" s="34">
        <f t="shared" ref="KR4" si="237">KL3</f>
        <v>45056</v>
      </c>
      <c r="KS4" s="34">
        <f t="shared" ref="KS4" si="238">KL3</f>
        <v>45056</v>
      </c>
      <c r="KT4" s="34">
        <f t="shared" ref="KT4" si="239">KL3</f>
        <v>45056</v>
      </c>
      <c r="KU4" s="34">
        <f t="shared" ref="KU4" si="240">KL3</f>
        <v>45056</v>
      </c>
      <c r="KV4" s="34">
        <f t="shared" ref="KV4" si="241">KL3</f>
        <v>45056</v>
      </c>
      <c r="KW4" s="34">
        <f t="shared" ref="KW4" si="242">KL3</f>
        <v>45056</v>
      </c>
      <c r="KX4" s="34">
        <f t="shared" ref="KX4" si="243">KL3</f>
        <v>45056</v>
      </c>
      <c r="KY4" s="34">
        <f t="shared" ref="KY4" si="244">KL3</f>
        <v>45056</v>
      </c>
      <c r="KZ4" s="34">
        <f t="shared" ref="KZ4" si="245">KL3</f>
        <v>45056</v>
      </c>
      <c r="LA4" s="34">
        <f t="shared" ref="LA4" si="246">KL3</f>
        <v>45056</v>
      </c>
      <c r="LB4" s="34">
        <f t="shared" ref="LB4" si="247">KL3</f>
        <v>45056</v>
      </c>
      <c r="LC4" s="34">
        <f t="shared" ref="LC4" si="248">KL3</f>
        <v>45056</v>
      </c>
      <c r="LD4" s="34">
        <f t="shared" ref="LD4" si="249">KL3</f>
        <v>45056</v>
      </c>
      <c r="LE4" s="34">
        <f t="shared" ref="LE4" si="250">KL3</f>
        <v>45056</v>
      </c>
      <c r="LF4" s="34">
        <f t="shared" ref="LF4" si="251">KL3</f>
        <v>45056</v>
      </c>
      <c r="LG4" s="34">
        <f t="shared" ref="LG4" si="252">KL3</f>
        <v>45056</v>
      </c>
      <c r="LH4" s="34">
        <f t="shared" ref="LH4" si="253">KL3</f>
        <v>45056</v>
      </c>
      <c r="LI4" s="34">
        <f t="shared" ref="LI4" si="254">KL3</f>
        <v>45056</v>
      </c>
      <c r="LJ4" s="34">
        <f t="shared" ref="LJ4" si="255">KL3</f>
        <v>45056</v>
      </c>
      <c r="LK4" s="34">
        <f t="shared" ref="LK4" si="256">KL3</f>
        <v>45056</v>
      </c>
      <c r="LL4" s="34">
        <f>KL3</f>
        <v>45056</v>
      </c>
      <c r="LM4" s="34">
        <f t="shared" ref="LM4" si="257">KL3</f>
        <v>45056</v>
      </c>
      <c r="LN4" s="34">
        <f t="shared" ref="LN4" si="258">KL3</f>
        <v>45056</v>
      </c>
      <c r="LO4" s="34">
        <f t="shared" ref="LO4" si="259">KL3</f>
        <v>45056</v>
      </c>
      <c r="LP4" s="34">
        <f t="shared" ref="LP4" si="260">KL3</f>
        <v>45056</v>
      </c>
      <c r="LQ4" s="33">
        <f t="shared" ref="LQ4" si="261">LQ3</f>
        <v>45057</v>
      </c>
      <c r="LR4" s="34">
        <f>LQ3</f>
        <v>45057</v>
      </c>
      <c r="LS4" s="34">
        <f t="shared" ref="LS4" si="262">LQ3</f>
        <v>45057</v>
      </c>
      <c r="LT4" s="34">
        <f t="shared" ref="LT4" si="263">LQ3</f>
        <v>45057</v>
      </c>
      <c r="LU4" s="34">
        <f t="shared" ref="LU4" si="264">LQ3</f>
        <v>45057</v>
      </c>
      <c r="LV4" s="34">
        <f t="shared" ref="LV4" si="265">LQ3</f>
        <v>45057</v>
      </c>
      <c r="LW4" s="34">
        <f t="shared" ref="LW4" si="266">LQ3</f>
        <v>45057</v>
      </c>
      <c r="LX4" s="34">
        <f t="shared" ref="LX4" si="267">LQ3</f>
        <v>45057</v>
      </c>
      <c r="LY4" s="34">
        <f t="shared" ref="LY4" si="268">LQ3</f>
        <v>45057</v>
      </c>
      <c r="LZ4" s="34">
        <f t="shared" ref="LZ4" si="269">LQ3</f>
        <v>45057</v>
      </c>
      <c r="MA4" s="34">
        <f t="shared" ref="MA4" si="270">LQ3</f>
        <v>45057</v>
      </c>
      <c r="MB4" s="34">
        <f t="shared" ref="MB4" si="271">LQ3</f>
        <v>45057</v>
      </c>
      <c r="MC4" s="34">
        <f t="shared" ref="MC4" si="272">LQ3</f>
        <v>45057</v>
      </c>
      <c r="MD4" s="34">
        <f t="shared" ref="MD4" si="273">LQ3</f>
        <v>45057</v>
      </c>
      <c r="ME4" s="34">
        <f t="shared" ref="ME4" si="274">LQ3</f>
        <v>45057</v>
      </c>
      <c r="MF4" s="34">
        <f t="shared" ref="MF4" si="275">LQ3</f>
        <v>45057</v>
      </c>
      <c r="MG4" s="34">
        <f t="shared" ref="MG4" si="276">LQ3</f>
        <v>45057</v>
      </c>
      <c r="MH4" s="34">
        <f t="shared" ref="MH4" si="277">LQ3</f>
        <v>45057</v>
      </c>
      <c r="MI4" s="34">
        <f t="shared" ref="MI4" si="278">LQ3</f>
        <v>45057</v>
      </c>
      <c r="MJ4" s="34">
        <f t="shared" ref="MJ4" si="279">LQ3</f>
        <v>45057</v>
      </c>
      <c r="MK4" s="34">
        <f t="shared" ref="MK4" si="280">LQ3</f>
        <v>45057</v>
      </c>
      <c r="ML4" s="34">
        <f t="shared" ref="ML4" si="281">LQ3</f>
        <v>45057</v>
      </c>
      <c r="MM4" s="34">
        <f t="shared" ref="MM4" si="282">LQ3</f>
        <v>45057</v>
      </c>
      <c r="MN4" s="34">
        <f t="shared" ref="MN4" si="283">LQ3</f>
        <v>45057</v>
      </c>
      <c r="MO4" s="34">
        <f t="shared" ref="MO4" si="284">LQ3</f>
        <v>45057</v>
      </c>
      <c r="MP4" s="34">
        <f>LQ3</f>
        <v>45057</v>
      </c>
      <c r="MQ4" s="34">
        <f>LQ3</f>
        <v>45057</v>
      </c>
      <c r="MR4" s="34">
        <f>LQ3</f>
        <v>45057</v>
      </c>
      <c r="MS4" s="34">
        <f>LQ3</f>
        <v>45057</v>
      </c>
      <c r="MT4" s="34">
        <f>LQ3</f>
        <v>45057</v>
      </c>
      <c r="MU4" s="34">
        <f>LQ3</f>
        <v>45057</v>
      </c>
      <c r="MV4" s="33">
        <f t="shared" ref="MV4" si="285">MV3</f>
        <v>45058</v>
      </c>
      <c r="MW4" s="34">
        <f>MV3</f>
        <v>45058</v>
      </c>
      <c r="MX4" s="34">
        <f t="shared" ref="MX4" si="286">MV3</f>
        <v>45058</v>
      </c>
      <c r="MY4" s="34">
        <f t="shared" ref="MY4" si="287">MV3</f>
        <v>45058</v>
      </c>
      <c r="MZ4" s="34">
        <f t="shared" ref="MZ4" si="288">MV3</f>
        <v>45058</v>
      </c>
      <c r="NA4" s="34">
        <f t="shared" ref="NA4" si="289">MV3</f>
        <v>45058</v>
      </c>
      <c r="NB4" s="34">
        <f t="shared" ref="NB4" si="290">MV3</f>
        <v>45058</v>
      </c>
      <c r="NC4" s="34">
        <f t="shared" ref="NC4" si="291">MV3</f>
        <v>45058</v>
      </c>
      <c r="ND4" s="34">
        <f t="shared" ref="ND4" si="292">MV3</f>
        <v>45058</v>
      </c>
      <c r="NE4" s="34">
        <f t="shared" ref="NE4" si="293">MV3</f>
        <v>45058</v>
      </c>
      <c r="NF4" s="34">
        <f t="shared" ref="NF4" si="294">MV3</f>
        <v>45058</v>
      </c>
      <c r="NG4" s="34">
        <f t="shared" ref="NG4" si="295">MV3</f>
        <v>45058</v>
      </c>
      <c r="NH4" s="34">
        <f t="shared" ref="NH4" si="296">MV3</f>
        <v>45058</v>
      </c>
      <c r="NI4" s="34">
        <f t="shared" ref="NI4" si="297">MV3</f>
        <v>45058</v>
      </c>
      <c r="NJ4" s="34">
        <f t="shared" ref="NJ4" si="298">MV3</f>
        <v>45058</v>
      </c>
      <c r="NK4" s="34">
        <f t="shared" ref="NK4" si="299">MV3</f>
        <v>45058</v>
      </c>
      <c r="NL4" s="34">
        <f t="shared" ref="NL4" si="300">MV3</f>
        <v>45058</v>
      </c>
      <c r="NM4" s="34">
        <f t="shared" ref="NM4" si="301">MV3</f>
        <v>45058</v>
      </c>
      <c r="NN4" s="34">
        <f t="shared" ref="NN4" si="302">MV3</f>
        <v>45058</v>
      </c>
      <c r="NO4" s="34">
        <f t="shared" ref="NO4" si="303">MV3</f>
        <v>45058</v>
      </c>
      <c r="NP4" s="34">
        <f t="shared" ref="NP4" si="304">MV3</f>
        <v>45058</v>
      </c>
      <c r="NQ4" s="34">
        <f t="shared" ref="NQ4" si="305">MV3</f>
        <v>45058</v>
      </c>
      <c r="NR4" s="34">
        <f t="shared" ref="NR4" si="306">MV3</f>
        <v>45058</v>
      </c>
      <c r="NS4" s="34">
        <f t="shared" ref="NS4" si="307">MV3</f>
        <v>45058</v>
      </c>
      <c r="NT4" s="34">
        <f t="shared" ref="NT4" si="308">MV3</f>
        <v>45058</v>
      </c>
      <c r="NU4" s="34">
        <f t="shared" ref="NU4" si="309">MV3</f>
        <v>45058</v>
      </c>
      <c r="NV4" s="34">
        <f>MV3</f>
        <v>45058</v>
      </c>
      <c r="NW4" s="34">
        <f t="shared" ref="NW4" si="310">MV3</f>
        <v>45058</v>
      </c>
      <c r="NX4" s="34">
        <f t="shared" ref="NX4" si="311">MV3</f>
        <v>45058</v>
      </c>
      <c r="NY4" s="34">
        <f t="shared" ref="NY4" si="312">MV3</f>
        <v>45058</v>
      </c>
      <c r="NZ4" s="34">
        <f t="shared" ref="NZ4" si="313">MV3</f>
        <v>45058</v>
      </c>
      <c r="OA4" s="33">
        <f t="shared" ref="OA4" si="314">OA3</f>
        <v>45059</v>
      </c>
      <c r="OB4" s="34">
        <f>OA3</f>
        <v>45059</v>
      </c>
      <c r="OC4" s="34">
        <f t="shared" ref="OC4" si="315">OA3</f>
        <v>45059</v>
      </c>
      <c r="OD4" s="34">
        <f t="shared" ref="OD4" si="316">OA3</f>
        <v>45059</v>
      </c>
      <c r="OE4" s="34">
        <f t="shared" ref="OE4" si="317">OA3</f>
        <v>45059</v>
      </c>
      <c r="OF4" s="34">
        <f t="shared" ref="OF4" si="318">OA3</f>
        <v>45059</v>
      </c>
      <c r="OG4" s="34">
        <f t="shared" ref="OG4" si="319">OA3</f>
        <v>45059</v>
      </c>
      <c r="OH4" s="34">
        <f t="shared" ref="OH4" si="320">OA3</f>
        <v>45059</v>
      </c>
      <c r="OI4" s="34">
        <f t="shared" ref="OI4" si="321">OA3</f>
        <v>45059</v>
      </c>
      <c r="OJ4" s="34">
        <f t="shared" ref="OJ4" si="322">OA3</f>
        <v>45059</v>
      </c>
      <c r="OK4" s="34">
        <f t="shared" ref="OK4" si="323">OA3</f>
        <v>45059</v>
      </c>
      <c r="OL4" s="34">
        <f t="shared" ref="OL4" si="324">OA3</f>
        <v>45059</v>
      </c>
      <c r="OM4" s="34">
        <f t="shared" ref="OM4" si="325">OA3</f>
        <v>45059</v>
      </c>
      <c r="ON4" s="34">
        <f t="shared" ref="ON4" si="326">OA3</f>
        <v>45059</v>
      </c>
      <c r="OO4" s="34">
        <f t="shared" ref="OO4" si="327">OA3</f>
        <v>45059</v>
      </c>
      <c r="OP4" s="34">
        <f t="shared" ref="OP4" si="328">OA3</f>
        <v>45059</v>
      </c>
      <c r="OQ4" s="34">
        <f t="shared" ref="OQ4" si="329">OA3</f>
        <v>45059</v>
      </c>
      <c r="OR4" s="34">
        <f t="shared" ref="OR4" si="330">OA3</f>
        <v>45059</v>
      </c>
      <c r="OS4" s="34">
        <f t="shared" ref="OS4" si="331">OA3</f>
        <v>45059</v>
      </c>
      <c r="OT4" s="34">
        <f t="shared" ref="OT4" si="332">OA3</f>
        <v>45059</v>
      </c>
      <c r="OU4" s="34">
        <f t="shared" ref="OU4" si="333">OA3</f>
        <v>45059</v>
      </c>
      <c r="OV4" s="34">
        <f t="shared" ref="OV4" si="334">OA3</f>
        <v>45059</v>
      </c>
      <c r="OW4" s="34">
        <f t="shared" ref="OW4" si="335">OA3</f>
        <v>45059</v>
      </c>
      <c r="OX4" s="34">
        <f t="shared" ref="OX4" si="336">OA3</f>
        <v>45059</v>
      </c>
      <c r="OY4" s="34">
        <f t="shared" ref="OY4" si="337">OA3</f>
        <v>45059</v>
      </c>
      <c r="OZ4" s="34">
        <f t="shared" ref="OZ4" si="338">OA3</f>
        <v>45059</v>
      </c>
      <c r="PA4" s="34">
        <f>OA3</f>
        <v>45059</v>
      </c>
      <c r="PB4" s="34">
        <f t="shared" ref="PB4" si="339">OA3</f>
        <v>45059</v>
      </c>
      <c r="PC4" s="34">
        <f t="shared" ref="PC4" si="340">OA3</f>
        <v>45059</v>
      </c>
      <c r="PD4" s="34">
        <f t="shared" ref="PD4" si="341">OA3</f>
        <v>45059</v>
      </c>
      <c r="PE4" s="34">
        <f t="shared" ref="PE4" si="342">OA3</f>
        <v>45059</v>
      </c>
      <c r="PF4" s="33">
        <f t="shared" ref="PF4" si="343">PF3</f>
        <v>45060</v>
      </c>
      <c r="PG4" s="34">
        <f>PF3</f>
        <v>45060</v>
      </c>
      <c r="PH4" s="34">
        <f t="shared" ref="PH4" si="344">PF3</f>
        <v>45060</v>
      </c>
      <c r="PI4" s="34">
        <f t="shared" ref="PI4" si="345">PF3</f>
        <v>45060</v>
      </c>
      <c r="PJ4" s="34">
        <f t="shared" ref="PJ4" si="346">PF3</f>
        <v>45060</v>
      </c>
      <c r="PK4" s="34">
        <f t="shared" ref="PK4" si="347">PF3</f>
        <v>45060</v>
      </c>
      <c r="PL4" s="34">
        <f t="shared" ref="PL4" si="348">PF3</f>
        <v>45060</v>
      </c>
      <c r="PM4" s="34">
        <f t="shared" ref="PM4" si="349">PF3</f>
        <v>45060</v>
      </c>
      <c r="PN4" s="34">
        <f t="shared" ref="PN4" si="350">PF3</f>
        <v>45060</v>
      </c>
      <c r="PO4" s="34">
        <f t="shared" ref="PO4" si="351">PF3</f>
        <v>45060</v>
      </c>
      <c r="PP4" s="34">
        <f t="shared" ref="PP4" si="352">PF3</f>
        <v>45060</v>
      </c>
      <c r="PQ4" s="34">
        <f t="shared" ref="PQ4" si="353">PF3</f>
        <v>45060</v>
      </c>
      <c r="PR4" s="34">
        <f t="shared" ref="PR4" si="354">PF3</f>
        <v>45060</v>
      </c>
      <c r="PS4" s="34">
        <f t="shared" ref="PS4" si="355">PF3</f>
        <v>45060</v>
      </c>
      <c r="PT4" s="34">
        <f t="shared" ref="PT4" si="356">PF3</f>
        <v>45060</v>
      </c>
      <c r="PU4" s="34">
        <f t="shared" ref="PU4" si="357">PF3</f>
        <v>45060</v>
      </c>
      <c r="PV4" s="34">
        <f t="shared" ref="PV4" si="358">PF3</f>
        <v>45060</v>
      </c>
      <c r="PW4" s="34">
        <f t="shared" ref="PW4" si="359">PF3</f>
        <v>45060</v>
      </c>
      <c r="PX4" s="34">
        <f t="shared" ref="PX4" si="360">PF3</f>
        <v>45060</v>
      </c>
      <c r="PY4" s="34">
        <f t="shared" ref="PY4" si="361">PF3</f>
        <v>45060</v>
      </c>
      <c r="PZ4" s="34">
        <f t="shared" ref="PZ4" si="362">PF3</f>
        <v>45060</v>
      </c>
      <c r="QA4" s="34">
        <f t="shared" ref="QA4" si="363">PF3</f>
        <v>45060</v>
      </c>
      <c r="QB4" s="34">
        <f t="shared" ref="QB4" si="364">PF3</f>
        <v>45060</v>
      </c>
      <c r="QC4" s="34">
        <f t="shared" ref="QC4" si="365">PF3</f>
        <v>45060</v>
      </c>
      <c r="QD4" s="34">
        <f t="shared" ref="QD4" si="366">PF3</f>
        <v>45060</v>
      </c>
      <c r="QE4" s="34">
        <f t="shared" ref="QE4" si="367">PF3</f>
        <v>45060</v>
      </c>
      <c r="QF4" s="34">
        <f>PF3</f>
        <v>45060</v>
      </c>
      <c r="QG4" s="34">
        <f t="shared" ref="QG4" si="368">PF3</f>
        <v>45060</v>
      </c>
      <c r="QH4" s="34">
        <f t="shared" ref="QH4" si="369">PF3</f>
        <v>45060</v>
      </c>
      <c r="QI4" s="34">
        <f t="shared" ref="QI4" si="370">PF3</f>
        <v>45060</v>
      </c>
      <c r="QJ4" s="34">
        <f t="shared" ref="QJ4" si="371">PF3</f>
        <v>45060</v>
      </c>
      <c r="QK4" s="33">
        <f t="shared" ref="QK4" si="372">QK3</f>
        <v>45061</v>
      </c>
      <c r="QL4" s="34">
        <f>QK3</f>
        <v>45061</v>
      </c>
      <c r="QM4" s="34">
        <f t="shared" ref="QM4" si="373">QK3</f>
        <v>45061</v>
      </c>
      <c r="QN4" s="34">
        <f t="shared" ref="QN4" si="374">QK3</f>
        <v>45061</v>
      </c>
      <c r="QO4" s="34">
        <f t="shared" ref="QO4" si="375">QK3</f>
        <v>45061</v>
      </c>
      <c r="QP4" s="34">
        <f t="shared" ref="QP4" si="376">QK3</f>
        <v>45061</v>
      </c>
      <c r="QQ4" s="34">
        <f t="shared" ref="QQ4" si="377">QK3</f>
        <v>45061</v>
      </c>
      <c r="QR4" s="34">
        <f t="shared" ref="QR4" si="378">QK3</f>
        <v>45061</v>
      </c>
      <c r="QS4" s="34">
        <f t="shared" ref="QS4" si="379">QK3</f>
        <v>45061</v>
      </c>
      <c r="QT4" s="34">
        <f t="shared" ref="QT4" si="380">QK3</f>
        <v>45061</v>
      </c>
      <c r="QU4" s="34">
        <f t="shared" ref="QU4" si="381">QK3</f>
        <v>45061</v>
      </c>
      <c r="QV4" s="34">
        <f t="shared" ref="QV4" si="382">QK3</f>
        <v>45061</v>
      </c>
      <c r="QW4" s="34">
        <f t="shared" ref="QW4" si="383">QK3</f>
        <v>45061</v>
      </c>
      <c r="QX4" s="34">
        <f t="shared" ref="QX4" si="384">QK3</f>
        <v>45061</v>
      </c>
      <c r="QY4" s="34">
        <f t="shared" ref="QY4" si="385">QK3</f>
        <v>45061</v>
      </c>
      <c r="QZ4" s="34">
        <f t="shared" ref="QZ4" si="386">QK3</f>
        <v>45061</v>
      </c>
      <c r="RA4" s="34">
        <f t="shared" ref="RA4" si="387">QK3</f>
        <v>45061</v>
      </c>
      <c r="RB4" s="34">
        <f t="shared" ref="RB4" si="388">QK3</f>
        <v>45061</v>
      </c>
      <c r="RC4" s="34">
        <f t="shared" ref="RC4" si="389">QK3</f>
        <v>45061</v>
      </c>
      <c r="RD4" s="34">
        <f t="shared" ref="RD4" si="390">QK3</f>
        <v>45061</v>
      </c>
      <c r="RE4" s="34">
        <f t="shared" ref="RE4" si="391">QK3</f>
        <v>45061</v>
      </c>
      <c r="RF4" s="34">
        <f t="shared" ref="RF4" si="392">QK3</f>
        <v>45061</v>
      </c>
      <c r="RG4" s="34">
        <f t="shared" ref="RG4" si="393">QK3</f>
        <v>45061</v>
      </c>
      <c r="RH4" s="34">
        <f t="shared" ref="RH4" si="394">QK3</f>
        <v>45061</v>
      </c>
      <c r="RI4" s="34">
        <f t="shared" ref="RI4" si="395">QK3</f>
        <v>45061</v>
      </c>
      <c r="RJ4" s="34">
        <f t="shared" ref="RJ4" si="396">QK3</f>
        <v>45061</v>
      </c>
      <c r="RK4" s="34">
        <f>QK3</f>
        <v>45061</v>
      </c>
      <c r="RL4" s="34">
        <f t="shared" ref="RL4" si="397">QK3</f>
        <v>45061</v>
      </c>
      <c r="RM4" s="34">
        <f t="shared" ref="RM4" si="398">QK3</f>
        <v>45061</v>
      </c>
      <c r="RN4" s="34">
        <f t="shared" ref="RN4" si="399">QK3</f>
        <v>45061</v>
      </c>
      <c r="RO4" s="34">
        <f t="shared" ref="RO4" si="400">QK3</f>
        <v>45061</v>
      </c>
      <c r="RP4" s="33">
        <f t="shared" ref="RP4" si="401">RP3</f>
        <v>45062</v>
      </c>
      <c r="RQ4" s="34">
        <f>RP3</f>
        <v>45062</v>
      </c>
      <c r="RR4" s="34">
        <f t="shared" ref="RR4" si="402">RP3</f>
        <v>45062</v>
      </c>
      <c r="RS4" s="34">
        <f t="shared" ref="RS4" si="403">RP3</f>
        <v>45062</v>
      </c>
      <c r="RT4" s="34">
        <f t="shared" ref="RT4" si="404">RP3</f>
        <v>45062</v>
      </c>
      <c r="RU4" s="34">
        <f t="shared" ref="RU4" si="405">RP3</f>
        <v>45062</v>
      </c>
      <c r="RV4" s="34">
        <f t="shared" ref="RV4" si="406">RP3</f>
        <v>45062</v>
      </c>
      <c r="RW4" s="34">
        <f t="shared" ref="RW4" si="407">RP3</f>
        <v>45062</v>
      </c>
      <c r="RX4" s="34">
        <f t="shared" ref="RX4" si="408">RP3</f>
        <v>45062</v>
      </c>
      <c r="RY4" s="34">
        <f t="shared" ref="RY4" si="409">RP3</f>
        <v>45062</v>
      </c>
      <c r="RZ4" s="34">
        <f t="shared" ref="RZ4" si="410">RP3</f>
        <v>45062</v>
      </c>
      <c r="SA4" s="34">
        <f t="shared" ref="SA4" si="411">RP3</f>
        <v>45062</v>
      </c>
      <c r="SB4" s="34">
        <f t="shared" ref="SB4" si="412">RP3</f>
        <v>45062</v>
      </c>
      <c r="SC4" s="34">
        <f t="shared" ref="SC4" si="413">RP3</f>
        <v>45062</v>
      </c>
      <c r="SD4" s="34">
        <f t="shared" ref="SD4" si="414">RP3</f>
        <v>45062</v>
      </c>
      <c r="SE4" s="34">
        <f t="shared" ref="SE4" si="415">RP3</f>
        <v>45062</v>
      </c>
      <c r="SF4" s="34">
        <f t="shared" ref="SF4" si="416">RP3</f>
        <v>45062</v>
      </c>
      <c r="SG4" s="34">
        <f t="shared" ref="SG4" si="417">RP3</f>
        <v>45062</v>
      </c>
      <c r="SH4" s="34">
        <f t="shared" ref="SH4" si="418">RP3</f>
        <v>45062</v>
      </c>
      <c r="SI4" s="34">
        <f t="shared" ref="SI4" si="419">RP3</f>
        <v>45062</v>
      </c>
      <c r="SJ4" s="34">
        <f t="shared" ref="SJ4" si="420">RP3</f>
        <v>45062</v>
      </c>
      <c r="SK4" s="34">
        <f t="shared" ref="SK4" si="421">RP3</f>
        <v>45062</v>
      </c>
      <c r="SL4" s="34">
        <f t="shared" ref="SL4" si="422">RP3</f>
        <v>45062</v>
      </c>
      <c r="SM4" s="34">
        <f t="shared" ref="SM4" si="423">RP3</f>
        <v>45062</v>
      </c>
      <c r="SN4" s="34">
        <f t="shared" ref="SN4" si="424">RP3</f>
        <v>45062</v>
      </c>
      <c r="SO4" s="34">
        <f t="shared" ref="SO4" si="425">RP3</f>
        <v>45062</v>
      </c>
      <c r="SP4" s="34">
        <f>RP3</f>
        <v>45062</v>
      </c>
      <c r="SQ4" s="34">
        <f t="shared" ref="SQ4" si="426">RP3</f>
        <v>45062</v>
      </c>
      <c r="SR4" s="34">
        <f t="shared" ref="SR4" si="427">RP3</f>
        <v>45062</v>
      </c>
      <c r="SS4" s="34">
        <f t="shared" ref="SS4" si="428">RP3</f>
        <v>45062</v>
      </c>
      <c r="ST4" s="34">
        <f t="shared" ref="ST4" si="429">RP3</f>
        <v>45062</v>
      </c>
      <c r="SU4" s="33">
        <f t="shared" ref="SU4" si="430">SU3</f>
        <v>45063</v>
      </c>
      <c r="SV4" s="34">
        <f>SU3</f>
        <v>45063</v>
      </c>
      <c r="SW4" s="34">
        <f t="shared" ref="SW4" si="431">SU3</f>
        <v>45063</v>
      </c>
      <c r="SX4" s="34">
        <f t="shared" ref="SX4" si="432">SU3</f>
        <v>45063</v>
      </c>
      <c r="SY4" s="34">
        <f t="shared" ref="SY4" si="433">SU3</f>
        <v>45063</v>
      </c>
      <c r="SZ4" s="34">
        <f t="shared" ref="SZ4" si="434">SU3</f>
        <v>45063</v>
      </c>
      <c r="TA4" s="34">
        <f t="shared" ref="TA4" si="435">SU3</f>
        <v>45063</v>
      </c>
      <c r="TB4" s="34">
        <f t="shared" ref="TB4" si="436">SU3</f>
        <v>45063</v>
      </c>
      <c r="TC4" s="34">
        <f t="shared" ref="TC4" si="437">SU3</f>
        <v>45063</v>
      </c>
      <c r="TD4" s="34">
        <f t="shared" ref="TD4" si="438">SU3</f>
        <v>45063</v>
      </c>
      <c r="TE4" s="34">
        <f t="shared" ref="TE4" si="439">SU3</f>
        <v>45063</v>
      </c>
      <c r="TF4" s="34">
        <f t="shared" ref="TF4" si="440">SU3</f>
        <v>45063</v>
      </c>
      <c r="TG4" s="34">
        <f t="shared" ref="TG4" si="441">SU3</f>
        <v>45063</v>
      </c>
      <c r="TH4" s="34">
        <f t="shared" ref="TH4" si="442">SU3</f>
        <v>45063</v>
      </c>
      <c r="TI4" s="34">
        <f t="shared" ref="TI4" si="443">SU3</f>
        <v>45063</v>
      </c>
      <c r="TJ4" s="34">
        <f t="shared" ref="TJ4" si="444">SU3</f>
        <v>45063</v>
      </c>
      <c r="TK4" s="34">
        <f t="shared" ref="TK4" si="445">SU3</f>
        <v>45063</v>
      </c>
      <c r="TL4" s="34">
        <f t="shared" ref="TL4" si="446">SU3</f>
        <v>45063</v>
      </c>
      <c r="TM4" s="34">
        <f t="shared" ref="TM4" si="447">SU3</f>
        <v>45063</v>
      </c>
      <c r="TN4" s="34">
        <f t="shared" ref="TN4" si="448">SU3</f>
        <v>45063</v>
      </c>
      <c r="TO4" s="34">
        <f t="shared" ref="TO4" si="449">SU3</f>
        <v>45063</v>
      </c>
      <c r="TP4" s="34">
        <f t="shared" ref="TP4" si="450">SU3</f>
        <v>45063</v>
      </c>
      <c r="TQ4" s="34">
        <f t="shared" ref="TQ4" si="451">SU3</f>
        <v>45063</v>
      </c>
      <c r="TR4" s="34">
        <f t="shared" ref="TR4" si="452">SU3</f>
        <v>45063</v>
      </c>
      <c r="TS4" s="34">
        <f t="shared" ref="TS4" si="453">SU3</f>
        <v>45063</v>
      </c>
      <c r="TT4" s="34">
        <f>SU3</f>
        <v>45063</v>
      </c>
      <c r="TU4" s="34">
        <f>SU3</f>
        <v>45063</v>
      </c>
      <c r="TV4" s="34">
        <f>SU3</f>
        <v>45063</v>
      </c>
      <c r="TW4" s="34">
        <f>SU3</f>
        <v>45063</v>
      </c>
      <c r="TX4" s="34">
        <f>SU3</f>
        <v>45063</v>
      </c>
      <c r="TY4" s="34">
        <f>SU3</f>
        <v>45063</v>
      </c>
      <c r="TZ4" s="33">
        <f t="shared" ref="TZ4" si="454">TZ3</f>
        <v>45064</v>
      </c>
      <c r="UA4" s="34">
        <f>TZ3</f>
        <v>45064</v>
      </c>
      <c r="UB4" s="34">
        <f t="shared" ref="UB4" si="455">TZ3</f>
        <v>45064</v>
      </c>
      <c r="UC4" s="34">
        <f t="shared" ref="UC4" si="456">TZ3</f>
        <v>45064</v>
      </c>
      <c r="UD4" s="34">
        <f t="shared" ref="UD4" si="457">TZ3</f>
        <v>45064</v>
      </c>
      <c r="UE4" s="34">
        <f t="shared" ref="UE4" si="458">TZ3</f>
        <v>45064</v>
      </c>
      <c r="UF4" s="34">
        <f t="shared" ref="UF4" si="459">TZ3</f>
        <v>45064</v>
      </c>
      <c r="UG4" s="34">
        <f t="shared" ref="UG4" si="460">TZ3</f>
        <v>45064</v>
      </c>
      <c r="UH4" s="34">
        <f t="shared" ref="UH4" si="461">TZ3</f>
        <v>45064</v>
      </c>
      <c r="UI4" s="34">
        <f t="shared" ref="UI4" si="462">TZ3</f>
        <v>45064</v>
      </c>
      <c r="UJ4" s="34">
        <f t="shared" ref="UJ4" si="463">TZ3</f>
        <v>45064</v>
      </c>
      <c r="UK4" s="34">
        <f t="shared" ref="UK4" si="464">TZ3</f>
        <v>45064</v>
      </c>
      <c r="UL4" s="34">
        <f t="shared" ref="UL4" si="465">TZ3</f>
        <v>45064</v>
      </c>
      <c r="UM4" s="34">
        <f t="shared" ref="UM4" si="466">TZ3</f>
        <v>45064</v>
      </c>
      <c r="UN4" s="34">
        <f t="shared" ref="UN4" si="467">TZ3</f>
        <v>45064</v>
      </c>
      <c r="UO4" s="34">
        <f t="shared" ref="UO4" si="468">TZ3</f>
        <v>45064</v>
      </c>
      <c r="UP4" s="34">
        <f t="shared" ref="UP4" si="469">TZ3</f>
        <v>45064</v>
      </c>
      <c r="UQ4" s="34">
        <f t="shared" ref="UQ4" si="470">TZ3</f>
        <v>45064</v>
      </c>
      <c r="UR4" s="34">
        <f t="shared" ref="UR4" si="471">TZ3</f>
        <v>45064</v>
      </c>
      <c r="US4" s="34">
        <f t="shared" ref="US4" si="472">TZ3</f>
        <v>45064</v>
      </c>
      <c r="UT4" s="34">
        <f t="shared" ref="UT4" si="473">TZ3</f>
        <v>45064</v>
      </c>
      <c r="UU4" s="34">
        <f t="shared" ref="UU4" si="474">TZ3</f>
        <v>45064</v>
      </c>
      <c r="UV4" s="34">
        <f t="shared" ref="UV4" si="475">TZ3</f>
        <v>45064</v>
      </c>
      <c r="UW4" s="34">
        <f t="shared" ref="UW4" si="476">TZ3</f>
        <v>45064</v>
      </c>
      <c r="UX4" s="34">
        <f t="shared" ref="UX4" si="477">TZ3</f>
        <v>45064</v>
      </c>
      <c r="UY4" s="34">
        <f t="shared" ref="UY4" si="478">TZ3</f>
        <v>45064</v>
      </c>
      <c r="UZ4" s="34">
        <f>TZ3</f>
        <v>45064</v>
      </c>
      <c r="VA4" s="34">
        <f t="shared" ref="VA4" si="479">TZ3</f>
        <v>45064</v>
      </c>
      <c r="VB4" s="34">
        <f t="shared" ref="VB4" si="480">TZ3</f>
        <v>45064</v>
      </c>
      <c r="VC4" s="34">
        <f t="shared" ref="VC4" si="481">TZ3</f>
        <v>45064</v>
      </c>
      <c r="VD4" s="34">
        <f t="shared" ref="VD4" si="482">TZ3</f>
        <v>45064</v>
      </c>
      <c r="VE4" s="33">
        <f t="shared" ref="VE4" si="483">VE3</f>
        <v>45065</v>
      </c>
      <c r="VF4" s="34">
        <f>VE3</f>
        <v>45065</v>
      </c>
      <c r="VG4" s="34">
        <f t="shared" ref="VG4" si="484">VE3</f>
        <v>45065</v>
      </c>
      <c r="VH4" s="34">
        <f t="shared" ref="VH4" si="485">VE3</f>
        <v>45065</v>
      </c>
      <c r="VI4" s="34">
        <f t="shared" ref="VI4" si="486">VE3</f>
        <v>45065</v>
      </c>
      <c r="VJ4" s="34">
        <f t="shared" ref="VJ4" si="487">VE3</f>
        <v>45065</v>
      </c>
      <c r="VK4" s="34">
        <f t="shared" ref="VK4" si="488">VE3</f>
        <v>45065</v>
      </c>
      <c r="VL4" s="34">
        <f t="shared" ref="VL4" si="489">VE3</f>
        <v>45065</v>
      </c>
      <c r="VM4" s="34">
        <f t="shared" ref="VM4" si="490">VE3</f>
        <v>45065</v>
      </c>
      <c r="VN4" s="34">
        <f t="shared" ref="VN4" si="491">VE3</f>
        <v>45065</v>
      </c>
      <c r="VO4" s="34">
        <f t="shared" ref="VO4" si="492">VE3</f>
        <v>45065</v>
      </c>
      <c r="VP4" s="34">
        <f t="shared" ref="VP4" si="493">VE3</f>
        <v>45065</v>
      </c>
      <c r="VQ4" s="34">
        <f t="shared" ref="VQ4" si="494">VE3</f>
        <v>45065</v>
      </c>
      <c r="VR4" s="34">
        <f t="shared" ref="VR4" si="495">VE3</f>
        <v>45065</v>
      </c>
      <c r="VS4" s="34">
        <f t="shared" ref="VS4" si="496">VE3</f>
        <v>45065</v>
      </c>
      <c r="VT4" s="34">
        <f t="shared" ref="VT4" si="497">VE3</f>
        <v>45065</v>
      </c>
      <c r="VU4" s="34">
        <f t="shared" ref="VU4" si="498">VE3</f>
        <v>45065</v>
      </c>
      <c r="VV4" s="34">
        <f t="shared" ref="VV4" si="499">VE3</f>
        <v>45065</v>
      </c>
      <c r="VW4" s="34">
        <f t="shared" ref="VW4" si="500">VE3</f>
        <v>45065</v>
      </c>
      <c r="VX4" s="34">
        <f t="shared" ref="VX4" si="501">VE3</f>
        <v>45065</v>
      </c>
      <c r="VY4" s="34">
        <f t="shared" ref="VY4" si="502">VE3</f>
        <v>45065</v>
      </c>
      <c r="VZ4" s="34">
        <f t="shared" ref="VZ4" si="503">VE3</f>
        <v>45065</v>
      </c>
      <c r="WA4" s="34">
        <f t="shared" ref="WA4" si="504">VE3</f>
        <v>45065</v>
      </c>
      <c r="WB4" s="34">
        <f t="shared" ref="WB4" si="505">VE3</f>
        <v>45065</v>
      </c>
      <c r="WC4" s="34">
        <f t="shared" ref="WC4" si="506">VE3</f>
        <v>45065</v>
      </c>
      <c r="WD4" s="34">
        <f t="shared" ref="WD4" si="507">VE3</f>
        <v>45065</v>
      </c>
      <c r="WE4" s="34">
        <f>VE3</f>
        <v>45065</v>
      </c>
      <c r="WF4" s="34">
        <f t="shared" ref="WF4" si="508">VE3</f>
        <v>45065</v>
      </c>
      <c r="WG4" s="34">
        <f t="shared" ref="WG4" si="509">VE3</f>
        <v>45065</v>
      </c>
      <c r="WH4" s="34">
        <f t="shared" ref="WH4" si="510">VE3</f>
        <v>45065</v>
      </c>
      <c r="WI4" s="34">
        <f t="shared" ref="WI4" si="511">VE3</f>
        <v>45065</v>
      </c>
      <c r="WJ4" s="33">
        <f t="shared" ref="WJ4" si="512">WJ3</f>
        <v>45066</v>
      </c>
      <c r="WK4" s="34">
        <f>WJ3</f>
        <v>45066</v>
      </c>
      <c r="WL4" s="34">
        <f t="shared" ref="WL4" si="513">WJ3</f>
        <v>45066</v>
      </c>
      <c r="WM4" s="34">
        <f t="shared" ref="WM4" si="514">WJ3</f>
        <v>45066</v>
      </c>
      <c r="WN4" s="34">
        <f t="shared" ref="WN4" si="515">WJ3</f>
        <v>45066</v>
      </c>
      <c r="WO4" s="34">
        <f t="shared" ref="WO4" si="516">WJ3</f>
        <v>45066</v>
      </c>
      <c r="WP4" s="34">
        <f t="shared" ref="WP4" si="517">WJ3</f>
        <v>45066</v>
      </c>
      <c r="WQ4" s="34">
        <f t="shared" ref="WQ4" si="518">WJ3</f>
        <v>45066</v>
      </c>
      <c r="WR4" s="34">
        <f t="shared" ref="WR4" si="519">WJ3</f>
        <v>45066</v>
      </c>
      <c r="WS4" s="34">
        <f t="shared" ref="WS4" si="520">WJ3</f>
        <v>45066</v>
      </c>
      <c r="WT4" s="34">
        <f t="shared" ref="WT4" si="521">WJ3</f>
        <v>45066</v>
      </c>
      <c r="WU4" s="34">
        <f t="shared" ref="WU4" si="522">WJ3</f>
        <v>45066</v>
      </c>
      <c r="WV4" s="34">
        <f t="shared" ref="WV4" si="523">WJ3</f>
        <v>45066</v>
      </c>
      <c r="WW4" s="34">
        <f t="shared" ref="WW4" si="524">WJ3</f>
        <v>45066</v>
      </c>
      <c r="WX4" s="34">
        <f t="shared" ref="WX4" si="525">WJ3</f>
        <v>45066</v>
      </c>
      <c r="WY4" s="34">
        <f t="shared" ref="WY4" si="526">WJ3</f>
        <v>45066</v>
      </c>
      <c r="WZ4" s="34">
        <f t="shared" ref="WZ4" si="527">WJ3</f>
        <v>45066</v>
      </c>
      <c r="XA4" s="34">
        <f t="shared" ref="XA4" si="528">WJ3</f>
        <v>45066</v>
      </c>
      <c r="XB4" s="34">
        <f t="shared" ref="XB4" si="529">WJ3</f>
        <v>45066</v>
      </c>
      <c r="XC4" s="34">
        <f t="shared" ref="XC4" si="530">WJ3</f>
        <v>45066</v>
      </c>
      <c r="XD4" s="34">
        <f t="shared" ref="XD4" si="531">WJ3</f>
        <v>45066</v>
      </c>
      <c r="XE4" s="34">
        <f t="shared" ref="XE4" si="532">WJ3</f>
        <v>45066</v>
      </c>
      <c r="XF4" s="34">
        <f t="shared" ref="XF4" si="533">WJ3</f>
        <v>45066</v>
      </c>
      <c r="XG4" s="34">
        <f t="shared" ref="XG4" si="534">WJ3</f>
        <v>45066</v>
      </c>
      <c r="XH4" s="34">
        <f t="shared" ref="XH4" si="535">WJ3</f>
        <v>45066</v>
      </c>
      <c r="XI4" s="34">
        <f t="shared" ref="XI4" si="536">WJ3</f>
        <v>45066</v>
      </c>
      <c r="XJ4" s="34">
        <f>WJ3</f>
        <v>45066</v>
      </c>
      <c r="XK4" s="34">
        <f t="shared" ref="XK4" si="537">WJ3</f>
        <v>45066</v>
      </c>
      <c r="XL4" s="34">
        <f t="shared" ref="XL4" si="538">WJ3</f>
        <v>45066</v>
      </c>
      <c r="XM4" s="34">
        <f t="shared" ref="XM4" si="539">WJ3</f>
        <v>45066</v>
      </c>
      <c r="XN4" s="34">
        <f t="shared" ref="XN4" si="540">WJ3</f>
        <v>45066</v>
      </c>
      <c r="XO4" s="33">
        <f t="shared" ref="XO4" si="541">XO3</f>
        <v>45067</v>
      </c>
      <c r="XP4" s="34">
        <f>XO3</f>
        <v>45067</v>
      </c>
      <c r="XQ4" s="34">
        <f t="shared" ref="XQ4" si="542">XO3</f>
        <v>45067</v>
      </c>
      <c r="XR4" s="34">
        <f t="shared" ref="XR4" si="543">XO3</f>
        <v>45067</v>
      </c>
      <c r="XS4" s="34">
        <f t="shared" ref="XS4" si="544">XO3</f>
        <v>45067</v>
      </c>
      <c r="XT4" s="34">
        <f t="shared" ref="XT4" si="545">XO3</f>
        <v>45067</v>
      </c>
      <c r="XU4" s="34">
        <f t="shared" ref="XU4" si="546">XO3</f>
        <v>45067</v>
      </c>
      <c r="XV4" s="34">
        <f t="shared" ref="XV4" si="547">XO3</f>
        <v>45067</v>
      </c>
      <c r="XW4" s="34">
        <f t="shared" ref="XW4" si="548">XO3</f>
        <v>45067</v>
      </c>
      <c r="XX4" s="34">
        <f t="shared" ref="XX4" si="549">XO3</f>
        <v>45067</v>
      </c>
      <c r="XY4" s="34">
        <f t="shared" ref="XY4" si="550">XO3</f>
        <v>45067</v>
      </c>
      <c r="XZ4" s="34">
        <f t="shared" ref="XZ4" si="551">XO3</f>
        <v>45067</v>
      </c>
      <c r="YA4" s="34">
        <f t="shared" ref="YA4" si="552">XO3</f>
        <v>45067</v>
      </c>
      <c r="YB4" s="34">
        <f t="shared" ref="YB4" si="553">XO3</f>
        <v>45067</v>
      </c>
      <c r="YC4" s="34">
        <f t="shared" ref="YC4" si="554">XO3</f>
        <v>45067</v>
      </c>
      <c r="YD4" s="34">
        <f t="shared" ref="YD4" si="555">XO3</f>
        <v>45067</v>
      </c>
      <c r="YE4" s="34">
        <f t="shared" ref="YE4" si="556">XO3</f>
        <v>45067</v>
      </c>
      <c r="YF4" s="34">
        <f t="shared" ref="YF4" si="557">XO3</f>
        <v>45067</v>
      </c>
      <c r="YG4" s="34">
        <f t="shared" ref="YG4" si="558">XO3</f>
        <v>45067</v>
      </c>
      <c r="YH4" s="34">
        <f t="shared" ref="YH4" si="559">XO3</f>
        <v>45067</v>
      </c>
      <c r="YI4" s="34">
        <f t="shared" ref="YI4" si="560">XO3</f>
        <v>45067</v>
      </c>
      <c r="YJ4" s="34">
        <f t="shared" ref="YJ4" si="561">XO3</f>
        <v>45067</v>
      </c>
      <c r="YK4" s="34">
        <f t="shared" ref="YK4" si="562">XO3</f>
        <v>45067</v>
      </c>
      <c r="YL4" s="34">
        <f t="shared" ref="YL4" si="563">XO3</f>
        <v>45067</v>
      </c>
      <c r="YM4" s="34">
        <f t="shared" ref="YM4" si="564">XO3</f>
        <v>45067</v>
      </c>
      <c r="YN4" s="34">
        <f t="shared" ref="YN4" si="565">XO3</f>
        <v>45067</v>
      </c>
      <c r="YO4" s="34">
        <f>XO3</f>
        <v>45067</v>
      </c>
      <c r="YP4" s="34">
        <f t="shared" ref="YP4" si="566">XO3</f>
        <v>45067</v>
      </c>
      <c r="YQ4" s="34">
        <f t="shared" ref="YQ4" si="567">XO3</f>
        <v>45067</v>
      </c>
      <c r="YR4" s="34">
        <f t="shared" ref="YR4" si="568">XO3</f>
        <v>45067</v>
      </c>
      <c r="YS4" s="34">
        <f t="shared" ref="YS4" si="569">XO3</f>
        <v>45067</v>
      </c>
      <c r="YT4" s="33">
        <f t="shared" ref="YT4" si="570">YT3</f>
        <v>45068</v>
      </c>
      <c r="YU4" s="34">
        <f>YT3</f>
        <v>45068</v>
      </c>
      <c r="YV4" s="34">
        <f t="shared" ref="YV4" si="571">YT3</f>
        <v>45068</v>
      </c>
      <c r="YW4" s="34">
        <f t="shared" ref="YW4" si="572">YT3</f>
        <v>45068</v>
      </c>
      <c r="YX4" s="34">
        <f t="shared" ref="YX4" si="573">YT3</f>
        <v>45068</v>
      </c>
      <c r="YY4" s="34">
        <f t="shared" ref="YY4" si="574">YT3</f>
        <v>45068</v>
      </c>
      <c r="YZ4" s="34">
        <f t="shared" ref="YZ4" si="575">YT3</f>
        <v>45068</v>
      </c>
      <c r="ZA4" s="34">
        <f t="shared" ref="ZA4" si="576">YT3</f>
        <v>45068</v>
      </c>
      <c r="ZB4" s="34">
        <f t="shared" ref="ZB4" si="577">YT3</f>
        <v>45068</v>
      </c>
      <c r="ZC4" s="34">
        <f t="shared" ref="ZC4" si="578">YT3</f>
        <v>45068</v>
      </c>
      <c r="ZD4" s="34">
        <f t="shared" ref="ZD4" si="579">YT3</f>
        <v>45068</v>
      </c>
      <c r="ZE4" s="34">
        <f t="shared" ref="ZE4" si="580">YT3</f>
        <v>45068</v>
      </c>
      <c r="ZF4" s="34">
        <f t="shared" ref="ZF4" si="581">YT3</f>
        <v>45068</v>
      </c>
      <c r="ZG4" s="34">
        <f t="shared" ref="ZG4" si="582">YT3</f>
        <v>45068</v>
      </c>
      <c r="ZH4" s="34">
        <f t="shared" ref="ZH4" si="583">YT3</f>
        <v>45068</v>
      </c>
      <c r="ZI4" s="34">
        <f t="shared" ref="ZI4" si="584">YT3</f>
        <v>45068</v>
      </c>
      <c r="ZJ4" s="34">
        <f t="shared" ref="ZJ4" si="585">YT3</f>
        <v>45068</v>
      </c>
      <c r="ZK4" s="34">
        <f t="shared" ref="ZK4" si="586">YT3</f>
        <v>45068</v>
      </c>
      <c r="ZL4" s="34">
        <f t="shared" ref="ZL4" si="587">YT3</f>
        <v>45068</v>
      </c>
      <c r="ZM4" s="34">
        <f t="shared" ref="ZM4" si="588">YT3</f>
        <v>45068</v>
      </c>
      <c r="ZN4" s="34">
        <f t="shared" ref="ZN4" si="589">YT3</f>
        <v>45068</v>
      </c>
      <c r="ZO4" s="34">
        <f t="shared" ref="ZO4" si="590">YT3</f>
        <v>45068</v>
      </c>
      <c r="ZP4" s="34">
        <f t="shared" ref="ZP4" si="591">YT3</f>
        <v>45068</v>
      </c>
      <c r="ZQ4" s="34">
        <f t="shared" ref="ZQ4" si="592">YT3</f>
        <v>45068</v>
      </c>
      <c r="ZR4" s="34">
        <f t="shared" ref="ZR4" si="593">YT3</f>
        <v>45068</v>
      </c>
      <c r="ZS4" s="34">
        <f t="shared" ref="ZS4" si="594">YT3</f>
        <v>45068</v>
      </c>
      <c r="ZT4" s="34">
        <f>YT3</f>
        <v>45068</v>
      </c>
      <c r="ZU4" s="34">
        <f t="shared" ref="ZU4" si="595">YT3</f>
        <v>45068</v>
      </c>
      <c r="ZV4" s="34">
        <f t="shared" ref="ZV4" si="596">YT3</f>
        <v>45068</v>
      </c>
      <c r="ZW4" s="34">
        <f t="shared" ref="ZW4" si="597">YT3</f>
        <v>45068</v>
      </c>
      <c r="ZX4" s="34">
        <f t="shared" ref="ZX4" si="598">YT3</f>
        <v>45068</v>
      </c>
      <c r="ZY4" s="33">
        <f t="shared" ref="ZY4" si="599">ZY3</f>
        <v>45069</v>
      </c>
      <c r="ZZ4" s="34">
        <f>ZY3</f>
        <v>45069</v>
      </c>
      <c r="AAA4" s="34">
        <f t="shared" ref="AAA4" si="600">ZY3</f>
        <v>45069</v>
      </c>
      <c r="AAB4" s="34">
        <f t="shared" ref="AAB4" si="601">ZY3</f>
        <v>45069</v>
      </c>
      <c r="AAC4" s="34">
        <f t="shared" ref="AAC4" si="602">ZY3</f>
        <v>45069</v>
      </c>
      <c r="AAD4" s="34">
        <f t="shared" ref="AAD4" si="603">ZY3</f>
        <v>45069</v>
      </c>
      <c r="AAE4" s="34">
        <f t="shared" ref="AAE4" si="604">ZY3</f>
        <v>45069</v>
      </c>
      <c r="AAF4" s="34">
        <f t="shared" ref="AAF4" si="605">ZY3</f>
        <v>45069</v>
      </c>
      <c r="AAG4" s="34">
        <f t="shared" ref="AAG4" si="606">ZY3</f>
        <v>45069</v>
      </c>
      <c r="AAH4" s="34">
        <f t="shared" ref="AAH4" si="607">ZY3</f>
        <v>45069</v>
      </c>
      <c r="AAI4" s="34">
        <f t="shared" ref="AAI4" si="608">ZY3</f>
        <v>45069</v>
      </c>
      <c r="AAJ4" s="34">
        <f t="shared" ref="AAJ4" si="609">ZY3</f>
        <v>45069</v>
      </c>
      <c r="AAK4" s="34">
        <f t="shared" ref="AAK4" si="610">ZY3</f>
        <v>45069</v>
      </c>
      <c r="AAL4" s="34">
        <f t="shared" ref="AAL4" si="611">ZY3</f>
        <v>45069</v>
      </c>
      <c r="AAM4" s="34">
        <f t="shared" ref="AAM4" si="612">ZY3</f>
        <v>45069</v>
      </c>
      <c r="AAN4" s="34">
        <f t="shared" ref="AAN4" si="613">ZY3</f>
        <v>45069</v>
      </c>
      <c r="AAO4" s="34">
        <f t="shared" ref="AAO4" si="614">ZY3</f>
        <v>45069</v>
      </c>
      <c r="AAP4" s="34">
        <f t="shared" ref="AAP4" si="615">ZY3</f>
        <v>45069</v>
      </c>
      <c r="AAQ4" s="34">
        <f t="shared" ref="AAQ4" si="616">ZY3</f>
        <v>45069</v>
      </c>
      <c r="AAR4" s="34">
        <f t="shared" ref="AAR4" si="617">ZY3</f>
        <v>45069</v>
      </c>
      <c r="AAS4" s="34">
        <f t="shared" ref="AAS4" si="618">ZY3</f>
        <v>45069</v>
      </c>
      <c r="AAT4" s="34">
        <f t="shared" ref="AAT4" si="619">ZY3</f>
        <v>45069</v>
      </c>
      <c r="AAU4" s="34">
        <f t="shared" ref="AAU4" si="620">ZY3</f>
        <v>45069</v>
      </c>
      <c r="AAV4" s="34">
        <f t="shared" ref="AAV4" si="621">ZY3</f>
        <v>45069</v>
      </c>
      <c r="AAW4" s="34">
        <f t="shared" ref="AAW4" si="622">ZY3</f>
        <v>45069</v>
      </c>
      <c r="AAX4" s="34">
        <f t="shared" ref="AAX4" si="623">ZY3</f>
        <v>45069</v>
      </c>
      <c r="AAY4" s="34">
        <f>ZY3</f>
        <v>45069</v>
      </c>
      <c r="AAZ4" s="34">
        <f t="shared" ref="AAZ4" si="624">ZY3</f>
        <v>45069</v>
      </c>
      <c r="ABA4" s="34">
        <f t="shared" ref="ABA4" si="625">ZY3</f>
        <v>45069</v>
      </c>
      <c r="ABB4" s="34">
        <f t="shared" ref="ABB4" si="626">ZY3</f>
        <v>45069</v>
      </c>
      <c r="ABC4" s="34">
        <f t="shared" ref="ABC4" si="627">ZY3</f>
        <v>45069</v>
      </c>
      <c r="ABD4" s="33">
        <f t="shared" ref="ABD4" si="628">ABD3</f>
        <v>45070</v>
      </c>
      <c r="ABE4" s="34">
        <f>ABD3</f>
        <v>45070</v>
      </c>
      <c r="ABF4" s="34">
        <f t="shared" ref="ABF4" si="629">ABD3</f>
        <v>45070</v>
      </c>
      <c r="ABG4" s="34">
        <f>ABD3</f>
        <v>45070</v>
      </c>
      <c r="ABH4" s="34">
        <f>ABD3</f>
        <v>45070</v>
      </c>
      <c r="ABI4" s="34">
        <f>ABD3</f>
        <v>45070</v>
      </c>
      <c r="ABJ4" s="34">
        <f>ABD3</f>
        <v>45070</v>
      </c>
      <c r="ABK4" s="34">
        <f>ABD3</f>
        <v>45070</v>
      </c>
      <c r="ABL4" s="34">
        <f>ABD3</f>
        <v>45070</v>
      </c>
      <c r="ABM4" s="34">
        <f>ABD3</f>
        <v>45070</v>
      </c>
      <c r="ABN4" s="34">
        <f>ABD3</f>
        <v>45070</v>
      </c>
      <c r="ABO4" s="34">
        <f>ABD3</f>
        <v>45070</v>
      </c>
      <c r="ABP4" s="34">
        <f>ABD3</f>
        <v>45070</v>
      </c>
      <c r="ABQ4" s="34">
        <f>ABD3</f>
        <v>45070</v>
      </c>
      <c r="ABR4" s="34">
        <f>ABD3</f>
        <v>45070</v>
      </c>
      <c r="ABS4" s="34">
        <f>ABD3</f>
        <v>45070</v>
      </c>
      <c r="ABT4" s="34">
        <f>ABD3</f>
        <v>45070</v>
      </c>
      <c r="ABU4" s="34">
        <f>ABD3</f>
        <v>45070</v>
      </c>
      <c r="ABV4" s="34">
        <f>ABD3</f>
        <v>45070</v>
      </c>
      <c r="ABW4" s="34">
        <f>ABD3</f>
        <v>45070</v>
      </c>
      <c r="ABX4" s="34">
        <f>ABD3</f>
        <v>45070</v>
      </c>
      <c r="ABY4" s="34">
        <f>ABD3</f>
        <v>45070</v>
      </c>
      <c r="ABZ4" s="34">
        <f>ABD3</f>
        <v>45070</v>
      </c>
      <c r="ACA4" s="34">
        <f>ABD3</f>
        <v>45070</v>
      </c>
      <c r="ACB4" s="34">
        <f>ABD3</f>
        <v>45070</v>
      </c>
      <c r="ACC4" s="34">
        <f>ABD3</f>
        <v>45070</v>
      </c>
      <c r="ACD4" s="34">
        <f>ABD3</f>
        <v>45070</v>
      </c>
      <c r="ACE4" s="34">
        <f>ABD3</f>
        <v>45070</v>
      </c>
      <c r="ACF4" s="34">
        <f>ABD3</f>
        <v>45070</v>
      </c>
      <c r="ACG4" s="34">
        <f>ABD3</f>
        <v>45070</v>
      </c>
      <c r="ACH4" s="34">
        <f>ABD3</f>
        <v>45070</v>
      </c>
      <c r="ACI4" s="33">
        <f t="shared" ref="ACI4" si="630">ACI3</f>
        <v>45071</v>
      </c>
      <c r="ACJ4" s="34">
        <f>ACI3</f>
        <v>45071</v>
      </c>
      <c r="ACK4" s="34">
        <f t="shared" ref="ACK4" si="631">ACI3</f>
        <v>45071</v>
      </c>
      <c r="ACL4" s="34">
        <f t="shared" ref="ACL4" si="632">ACI3</f>
        <v>45071</v>
      </c>
      <c r="ACM4" s="34">
        <f t="shared" ref="ACM4" si="633">ACI3</f>
        <v>45071</v>
      </c>
      <c r="ACN4" s="34">
        <f t="shared" ref="ACN4" si="634">ACI3</f>
        <v>45071</v>
      </c>
      <c r="ACO4" s="34">
        <f t="shared" ref="ACO4" si="635">ACI3</f>
        <v>45071</v>
      </c>
      <c r="ACP4" s="34">
        <f t="shared" ref="ACP4" si="636">ACI3</f>
        <v>45071</v>
      </c>
      <c r="ACQ4" s="34">
        <f t="shared" ref="ACQ4" si="637">ACI3</f>
        <v>45071</v>
      </c>
      <c r="ACR4" s="34">
        <f t="shared" ref="ACR4" si="638">ACI3</f>
        <v>45071</v>
      </c>
      <c r="ACS4" s="34">
        <f t="shared" ref="ACS4" si="639">ACI3</f>
        <v>45071</v>
      </c>
      <c r="ACT4" s="34">
        <f t="shared" ref="ACT4" si="640">ACI3</f>
        <v>45071</v>
      </c>
      <c r="ACU4" s="34">
        <f t="shared" ref="ACU4" si="641">ACI3</f>
        <v>45071</v>
      </c>
      <c r="ACV4" s="34">
        <f t="shared" ref="ACV4" si="642">ACI3</f>
        <v>45071</v>
      </c>
      <c r="ACW4" s="34">
        <f t="shared" ref="ACW4" si="643">ACI3</f>
        <v>45071</v>
      </c>
      <c r="ACX4" s="34">
        <f t="shared" ref="ACX4" si="644">ACI3</f>
        <v>45071</v>
      </c>
      <c r="ACY4" s="34">
        <f t="shared" ref="ACY4" si="645">ACI3</f>
        <v>45071</v>
      </c>
      <c r="ACZ4" s="34">
        <f t="shared" ref="ACZ4" si="646">ACI3</f>
        <v>45071</v>
      </c>
      <c r="ADA4" s="34">
        <f t="shared" ref="ADA4" si="647">ACI3</f>
        <v>45071</v>
      </c>
      <c r="ADB4" s="34">
        <f t="shared" ref="ADB4" si="648">ACI3</f>
        <v>45071</v>
      </c>
      <c r="ADC4" s="34">
        <f t="shared" ref="ADC4" si="649">ACI3</f>
        <v>45071</v>
      </c>
      <c r="ADD4" s="34">
        <f t="shared" ref="ADD4" si="650">ACI3</f>
        <v>45071</v>
      </c>
      <c r="ADE4" s="34">
        <f t="shared" ref="ADE4" si="651">ACI3</f>
        <v>45071</v>
      </c>
      <c r="ADF4" s="34">
        <f t="shared" ref="ADF4" si="652">ACI3</f>
        <v>45071</v>
      </c>
      <c r="ADG4" s="34">
        <f t="shared" ref="ADG4" si="653">ACI3</f>
        <v>45071</v>
      </c>
      <c r="ADH4" s="34">
        <f t="shared" ref="ADH4" si="654">ACI3</f>
        <v>45071</v>
      </c>
      <c r="ADI4" s="34">
        <f>ACI3</f>
        <v>45071</v>
      </c>
      <c r="ADJ4" s="34">
        <f t="shared" ref="ADJ4" si="655">ACI3</f>
        <v>45071</v>
      </c>
      <c r="ADK4" s="34">
        <f t="shared" ref="ADK4" si="656">ACI3</f>
        <v>45071</v>
      </c>
      <c r="ADL4" s="34">
        <f t="shared" ref="ADL4" si="657">ACI3</f>
        <v>45071</v>
      </c>
      <c r="ADM4" s="34">
        <f t="shared" ref="ADM4" si="658">ACI3</f>
        <v>45071</v>
      </c>
      <c r="ADN4" s="33">
        <f t="shared" ref="ADN4" si="659">ADN3</f>
        <v>45072</v>
      </c>
      <c r="ADO4" s="34">
        <f>ADN3</f>
        <v>45072</v>
      </c>
      <c r="ADP4" s="34">
        <f t="shared" ref="ADP4" si="660">ADN3</f>
        <v>45072</v>
      </c>
      <c r="ADQ4" s="34">
        <f t="shared" ref="ADQ4" si="661">ADN3</f>
        <v>45072</v>
      </c>
      <c r="ADR4" s="34">
        <f t="shared" ref="ADR4" si="662">ADN3</f>
        <v>45072</v>
      </c>
      <c r="ADS4" s="34">
        <f t="shared" ref="ADS4" si="663">ADN3</f>
        <v>45072</v>
      </c>
      <c r="ADT4" s="34">
        <f t="shared" ref="ADT4" si="664">ADN3</f>
        <v>45072</v>
      </c>
      <c r="ADU4" s="34">
        <f t="shared" ref="ADU4" si="665">ADN3</f>
        <v>45072</v>
      </c>
      <c r="ADV4" s="34">
        <f t="shared" ref="ADV4" si="666">ADN3</f>
        <v>45072</v>
      </c>
      <c r="ADW4" s="34">
        <f t="shared" ref="ADW4" si="667">ADN3</f>
        <v>45072</v>
      </c>
      <c r="ADX4" s="34">
        <f t="shared" ref="ADX4" si="668">ADN3</f>
        <v>45072</v>
      </c>
      <c r="ADY4" s="34">
        <f t="shared" ref="ADY4" si="669">ADN3</f>
        <v>45072</v>
      </c>
      <c r="ADZ4" s="34">
        <f t="shared" ref="ADZ4" si="670">ADN3</f>
        <v>45072</v>
      </c>
      <c r="AEA4" s="34">
        <f t="shared" ref="AEA4" si="671">ADN3</f>
        <v>45072</v>
      </c>
      <c r="AEB4" s="34">
        <f t="shared" ref="AEB4" si="672">ADN3</f>
        <v>45072</v>
      </c>
      <c r="AEC4" s="34">
        <f t="shared" ref="AEC4" si="673">ADN3</f>
        <v>45072</v>
      </c>
      <c r="AED4" s="34">
        <f t="shared" ref="AED4" si="674">ADN3</f>
        <v>45072</v>
      </c>
      <c r="AEE4" s="34">
        <f t="shared" ref="AEE4" si="675">ADN3</f>
        <v>45072</v>
      </c>
      <c r="AEF4" s="34">
        <f t="shared" ref="AEF4" si="676">ADN3</f>
        <v>45072</v>
      </c>
      <c r="AEG4" s="34">
        <f t="shared" ref="AEG4" si="677">ADN3</f>
        <v>45072</v>
      </c>
      <c r="AEH4" s="34">
        <f t="shared" ref="AEH4" si="678">ADN3</f>
        <v>45072</v>
      </c>
      <c r="AEI4" s="34">
        <f t="shared" ref="AEI4" si="679">ADN3</f>
        <v>45072</v>
      </c>
      <c r="AEJ4" s="34">
        <f t="shared" ref="AEJ4" si="680">ADN3</f>
        <v>45072</v>
      </c>
      <c r="AEK4" s="34">
        <f t="shared" ref="AEK4" si="681">ADN3</f>
        <v>45072</v>
      </c>
      <c r="AEL4" s="34">
        <f t="shared" ref="AEL4" si="682">ADN3</f>
        <v>45072</v>
      </c>
      <c r="AEM4" s="34">
        <f t="shared" ref="AEM4" si="683">ADN3</f>
        <v>45072</v>
      </c>
      <c r="AEN4" s="34">
        <f>ADN3</f>
        <v>45072</v>
      </c>
      <c r="AEO4" s="34">
        <f t="shared" ref="AEO4" si="684">ADN3</f>
        <v>45072</v>
      </c>
      <c r="AEP4" s="34">
        <f t="shared" ref="AEP4" si="685">ADN3</f>
        <v>45072</v>
      </c>
      <c r="AEQ4" s="34">
        <f t="shared" ref="AEQ4" si="686">ADN3</f>
        <v>45072</v>
      </c>
      <c r="AER4" s="34">
        <f t="shared" ref="AER4" si="687">ADN3</f>
        <v>45072</v>
      </c>
      <c r="AES4" s="33">
        <f t="shared" ref="AES4" si="688">AES3</f>
        <v>45073</v>
      </c>
      <c r="AET4" s="34">
        <f>AES3</f>
        <v>45073</v>
      </c>
      <c r="AEU4" s="34">
        <f t="shared" ref="AEU4" si="689">AES3</f>
        <v>45073</v>
      </c>
      <c r="AEV4" s="34">
        <f t="shared" ref="AEV4" si="690">AES3</f>
        <v>45073</v>
      </c>
      <c r="AEW4" s="34">
        <f t="shared" ref="AEW4" si="691">AES3</f>
        <v>45073</v>
      </c>
      <c r="AEX4" s="34">
        <f t="shared" ref="AEX4" si="692">AES3</f>
        <v>45073</v>
      </c>
      <c r="AEY4" s="34">
        <f t="shared" ref="AEY4" si="693">AES3</f>
        <v>45073</v>
      </c>
      <c r="AEZ4" s="34">
        <f t="shared" ref="AEZ4" si="694">AES3</f>
        <v>45073</v>
      </c>
      <c r="AFA4" s="34">
        <f t="shared" ref="AFA4" si="695">AES3</f>
        <v>45073</v>
      </c>
      <c r="AFB4" s="34">
        <f t="shared" ref="AFB4" si="696">AES3</f>
        <v>45073</v>
      </c>
      <c r="AFC4" s="34">
        <f t="shared" ref="AFC4" si="697">AES3</f>
        <v>45073</v>
      </c>
      <c r="AFD4" s="34">
        <f t="shared" ref="AFD4" si="698">AES3</f>
        <v>45073</v>
      </c>
      <c r="AFE4" s="34">
        <f t="shared" ref="AFE4" si="699">AES3</f>
        <v>45073</v>
      </c>
      <c r="AFF4" s="34">
        <f t="shared" ref="AFF4" si="700">AES3</f>
        <v>45073</v>
      </c>
      <c r="AFG4" s="34">
        <f t="shared" ref="AFG4" si="701">AES3</f>
        <v>45073</v>
      </c>
      <c r="AFH4" s="34">
        <f t="shared" ref="AFH4" si="702">AES3</f>
        <v>45073</v>
      </c>
      <c r="AFI4" s="34">
        <f t="shared" ref="AFI4" si="703">AES3</f>
        <v>45073</v>
      </c>
      <c r="AFJ4" s="34">
        <f t="shared" ref="AFJ4" si="704">AES3</f>
        <v>45073</v>
      </c>
      <c r="AFK4" s="34">
        <f t="shared" ref="AFK4" si="705">AES3</f>
        <v>45073</v>
      </c>
      <c r="AFL4" s="34">
        <f t="shared" ref="AFL4" si="706">AES3</f>
        <v>45073</v>
      </c>
      <c r="AFM4" s="34">
        <f t="shared" ref="AFM4" si="707">AES3</f>
        <v>45073</v>
      </c>
      <c r="AFN4" s="34">
        <f t="shared" ref="AFN4" si="708">AES3</f>
        <v>45073</v>
      </c>
      <c r="AFO4" s="34">
        <f t="shared" ref="AFO4" si="709">AES3</f>
        <v>45073</v>
      </c>
      <c r="AFP4" s="34">
        <f t="shared" ref="AFP4" si="710">AES3</f>
        <v>45073</v>
      </c>
      <c r="AFQ4" s="34">
        <f t="shared" ref="AFQ4" si="711">AES3</f>
        <v>45073</v>
      </c>
      <c r="AFR4" s="34">
        <f t="shared" ref="AFR4" si="712">AES3</f>
        <v>45073</v>
      </c>
      <c r="AFS4" s="34">
        <f>AES3</f>
        <v>45073</v>
      </c>
      <c r="AFT4" s="34">
        <f t="shared" ref="AFT4" si="713">AES3</f>
        <v>45073</v>
      </c>
      <c r="AFU4" s="34">
        <f t="shared" ref="AFU4" si="714">AES3</f>
        <v>45073</v>
      </c>
      <c r="AFV4" s="34">
        <f t="shared" ref="AFV4" si="715">AES3</f>
        <v>45073</v>
      </c>
      <c r="AFW4" s="34">
        <f t="shared" ref="AFW4" si="716">AES3</f>
        <v>45073</v>
      </c>
      <c r="AFX4" s="33">
        <f t="shared" ref="AFX4" si="717">AFX3</f>
        <v>45074</v>
      </c>
      <c r="AFY4" s="34">
        <f>AFX3</f>
        <v>45074</v>
      </c>
      <c r="AFZ4" s="34">
        <f t="shared" ref="AFZ4" si="718">AFX3</f>
        <v>45074</v>
      </c>
      <c r="AGA4" s="34">
        <f t="shared" ref="AGA4" si="719">AFX3</f>
        <v>45074</v>
      </c>
      <c r="AGB4" s="34">
        <f t="shared" ref="AGB4" si="720">AFX3</f>
        <v>45074</v>
      </c>
      <c r="AGC4" s="34">
        <f t="shared" ref="AGC4" si="721">AFX3</f>
        <v>45074</v>
      </c>
      <c r="AGD4" s="34">
        <f t="shared" ref="AGD4" si="722">AFX3</f>
        <v>45074</v>
      </c>
      <c r="AGE4" s="34">
        <f t="shared" ref="AGE4" si="723">AFX3</f>
        <v>45074</v>
      </c>
      <c r="AGF4" s="34">
        <f t="shared" ref="AGF4" si="724">AFX3</f>
        <v>45074</v>
      </c>
      <c r="AGG4" s="34">
        <f t="shared" ref="AGG4" si="725">AFX3</f>
        <v>45074</v>
      </c>
      <c r="AGH4" s="34">
        <f t="shared" ref="AGH4" si="726">AFX3</f>
        <v>45074</v>
      </c>
      <c r="AGI4" s="34">
        <f t="shared" ref="AGI4" si="727">AFX3</f>
        <v>45074</v>
      </c>
      <c r="AGJ4" s="34">
        <f t="shared" ref="AGJ4" si="728">AFX3</f>
        <v>45074</v>
      </c>
      <c r="AGK4" s="34">
        <f t="shared" ref="AGK4" si="729">AFX3</f>
        <v>45074</v>
      </c>
      <c r="AGL4" s="34">
        <f t="shared" ref="AGL4" si="730">AFX3</f>
        <v>45074</v>
      </c>
      <c r="AGM4" s="34">
        <f t="shared" ref="AGM4" si="731">AFX3</f>
        <v>45074</v>
      </c>
      <c r="AGN4" s="34">
        <f t="shared" ref="AGN4" si="732">AFX3</f>
        <v>45074</v>
      </c>
      <c r="AGO4" s="34">
        <f t="shared" ref="AGO4" si="733">AFX3</f>
        <v>45074</v>
      </c>
      <c r="AGP4" s="34">
        <f t="shared" ref="AGP4" si="734">AFX3</f>
        <v>45074</v>
      </c>
      <c r="AGQ4" s="34">
        <f t="shared" ref="AGQ4" si="735">AFX3</f>
        <v>45074</v>
      </c>
      <c r="AGR4" s="34">
        <f t="shared" ref="AGR4" si="736">AFX3</f>
        <v>45074</v>
      </c>
      <c r="AGS4" s="34">
        <f t="shared" ref="AGS4" si="737">AFX3</f>
        <v>45074</v>
      </c>
      <c r="AGT4" s="34">
        <f t="shared" ref="AGT4" si="738">AFX3</f>
        <v>45074</v>
      </c>
      <c r="AGU4" s="34">
        <f t="shared" ref="AGU4" si="739">AFX3</f>
        <v>45074</v>
      </c>
      <c r="AGV4" s="34">
        <f t="shared" ref="AGV4" si="740">AFX3</f>
        <v>45074</v>
      </c>
      <c r="AGW4" s="34">
        <f t="shared" ref="AGW4" si="741">AFX3</f>
        <v>45074</v>
      </c>
      <c r="AGX4" s="34">
        <f>AFX3</f>
        <v>45074</v>
      </c>
      <c r="AGY4" s="34">
        <f t="shared" ref="AGY4" si="742">AFX3</f>
        <v>45074</v>
      </c>
      <c r="AGZ4" s="34">
        <f t="shared" ref="AGZ4" si="743">AFX3</f>
        <v>45074</v>
      </c>
      <c r="AHA4" s="34">
        <f t="shared" ref="AHA4" si="744">AFX3</f>
        <v>45074</v>
      </c>
      <c r="AHB4" s="92">
        <f t="shared" ref="AHB4" si="745">AFX3</f>
        <v>45074</v>
      </c>
      <c r="AHC4" s="34">
        <f>AHC3</f>
        <v>45075</v>
      </c>
      <c r="AHD4" s="34">
        <f>AHC3</f>
        <v>45075</v>
      </c>
      <c r="AHE4" s="34">
        <f t="shared" ref="AHE4" si="746">AHC3</f>
        <v>45075</v>
      </c>
      <c r="AHF4" s="34">
        <f t="shared" ref="AHF4" si="747">AHC3</f>
        <v>45075</v>
      </c>
      <c r="AHG4" s="34">
        <f t="shared" ref="AHG4" si="748">AHC3</f>
        <v>45075</v>
      </c>
      <c r="AHH4" s="34">
        <f t="shared" ref="AHH4" si="749">AHC3</f>
        <v>45075</v>
      </c>
      <c r="AHI4" s="34">
        <f t="shared" ref="AHI4" si="750">AHC3</f>
        <v>45075</v>
      </c>
      <c r="AHJ4" s="34">
        <f t="shared" ref="AHJ4" si="751">AHC3</f>
        <v>45075</v>
      </c>
      <c r="AHK4" s="34">
        <f t="shared" ref="AHK4" si="752">AHC3</f>
        <v>45075</v>
      </c>
      <c r="AHL4" s="34">
        <f t="shared" ref="AHL4" si="753">AHC3</f>
        <v>45075</v>
      </c>
      <c r="AHM4" s="34">
        <f t="shared" ref="AHM4" si="754">AHC3</f>
        <v>45075</v>
      </c>
      <c r="AHN4" s="34">
        <f t="shared" ref="AHN4" si="755">AHC3</f>
        <v>45075</v>
      </c>
      <c r="AHO4" s="34">
        <f t="shared" ref="AHO4" si="756">AHC3</f>
        <v>45075</v>
      </c>
      <c r="AHP4" s="34">
        <f t="shared" ref="AHP4" si="757">AHC3</f>
        <v>45075</v>
      </c>
      <c r="AHQ4" s="34">
        <f t="shared" ref="AHQ4" si="758">AHC3</f>
        <v>45075</v>
      </c>
      <c r="AHR4" s="34">
        <f t="shared" ref="AHR4" si="759">AHC3</f>
        <v>45075</v>
      </c>
      <c r="AHS4" s="34">
        <f t="shared" ref="AHS4" si="760">AHC3</f>
        <v>45075</v>
      </c>
      <c r="AHT4" s="34">
        <f t="shared" ref="AHT4" si="761">AHC3</f>
        <v>45075</v>
      </c>
      <c r="AHU4" s="34">
        <f t="shared" ref="AHU4" si="762">AHC3</f>
        <v>45075</v>
      </c>
      <c r="AHV4" s="34">
        <f t="shared" ref="AHV4" si="763">AHC3</f>
        <v>45075</v>
      </c>
      <c r="AHW4" s="34">
        <f t="shared" ref="AHW4" si="764">AHC3</f>
        <v>45075</v>
      </c>
      <c r="AHX4" s="34">
        <f t="shared" ref="AHX4" si="765">AHC3</f>
        <v>45075</v>
      </c>
      <c r="AHY4" s="34">
        <f t="shared" ref="AHY4" si="766">AHC3</f>
        <v>45075</v>
      </c>
      <c r="AHZ4" s="34">
        <f t="shared" ref="AHZ4" si="767">AHC3</f>
        <v>45075</v>
      </c>
      <c r="AIA4" s="34">
        <f t="shared" ref="AIA4" si="768">AHC3</f>
        <v>45075</v>
      </c>
      <c r="AIB4" s="34">
        <f t="shared" ref="AIB4" si="769">AHC3</f>
        <v>45075</v>
      </c>
      <c r="AIC4" s="34">
        <f>AHC3</f>
        <v>45075</v>
      </c>
      <c r="AID4" s="34">
        <f t="shared" ref="AID4" si="770">AHC3</f>
        <v>45075</v>
      </c>
      <c r="AIE4" s="34">
        <f t="shared" ref="AIE4" si="771">AHC3</f>
        <v>45075</v>
      </c>
      <c r="AIF4" s="34">
        <f t="shared" ref="AIF4" si="772">AHC3</f>
        <v>45075</v>
      </c>
      <c r="AIG4" s="34">
        <f t="shared" ref="AIG4" si="773">AHC3</f>
        <v>45075</v>
      </c>
      <c r="AIH4" s="33">
        <f t="shared" ref="AIH4" si="774">AIH3</f>
        <v>45076</v>
      </c>
      <c r="AII4" s="34">
        <f>AIH3</f>
        <v>45076</v>
      </c>
      <c r="AIJ4" s="34">
        <f t="shared" ref="AIJ4" si="775">AIH3</f>
        <v>45076</v>
      </c>
      <c r="AIK4" s="34">
        <f t="shared" ref="AIK4" si="776">AIH3</f>
        <v>45076</v>
      </c>
      <c r="AIL4" s="34">
        <f t="shared" ref="AIL4" si="777">AIH3</f>
        <v>45076</v>
      </c>
      <c r="AIM4" s="34">
        <f t="shared" ref="AIM4" si="778">AIH3</f>
        <v>45076</v>
      </c>
      <c r="AIN4" s="34">
        <f t="shared" ref="AIN4" si="779">AIH3</f>
        <v>45076</v>
      </c>
      <c r="AIO4" s="34">
        <f t="shared" ref="AIO4" si="780">AIH3</f>
        <v>45076</v>
      </c>
      <c r="AIP4" s="34">
        <f t="shared" ref="AIP4" si="781">AIH3</f>
        <v>45076</v>
      </c>
      <c r="AIQ4" s="34">
        <f t="shared" ref="AIQ4" si="782">AIH3</f>
        <v>45076</v>
      </c>
      <c r="AIR4" s="34">
        <f t="shared" ref="AIR4" si="783">AIH3</f>
        <v>45076</v>
      </c>
      <c r="AIS4" s="34">
        <f t="shared" ref="AIS4" si="784">AIH3</f>
        <v>45076</v>
      </c>
      <c r="AIT4" s="34">
        <f t="shared" ref="AIT4" si="785">AIH3</f>
        <v>45076</v>
      </c>
      <c r="AIU4" s="34">
        <f t="shared" ref="AIU4" si="786">AIH3</f>
        <v>45076</v>
      </c>
      <c r="AIV4" s="34">
        <f t="shared" ref="AIV4" si="787">AIH3</f>
        <v>45076</v>
      </c>
      <c r="AIW4" s="34">
        <f t="shared" ref="AIW4" si="788">AIH3</f>
        <v>45076</v>
      </c>
      <c r="AIX4" s="34">
        <f t="shared" ref="AIX4" si="789">AIH3</f>
        <v>45076</v>
      </c>
      <c r="AIY4" s="34">
        <f t="shared" ref="AIY4" si="790">AIH3</f>
        <v>45076</v>
      </c>
      <c r="AIZ4" s="34">
        <f t="shared" ref="AIZ4" si="791">AIH3</f>
        <v>45076</v>
      </c>
      <c r="AJA4" s="34">
        <f t="shared" ref="AJA4" si="792">AIH3</f>
        <v>45076</v>
      </c>
      <c r="AJB4" s="34">
        <f t="shared" ref="AJB4" si="793">AIH3</f>
        <v>45076</v>
      </c>
      <c r="AJC4" s="34">
        <f t="shared" ref="AJC4" si="794">AIH3</f>
        <v>45076</v>
      </c>
      <c r="AJD4" s="34">
        <f t="shared" ref="AJD4" si="795">AIH3</f>
        <v>45076</v>
      </c>
      <c r="AJE4" s="34">
        <f t="shared" ref="AJE4" si="796">AIH3</f>
        <v>45076</v>
      </c>
      <c r="AJF4" s="34">
        <f t="shared" ref="AJF4" si="797">AIH3</f>
        <v>45076</v>
      </c>
      <c r="AJG4" s="34">
        <f t="shared" ref="AJG4" si="798">AIH3</f>
        <v>45076</v>
      </c>
      <c r="AJH4" s="34">
        <f>AIH3</f>
        <v>45076</v>
      </c>
      <c r="AJI4" s="34">
        <f t="shared" ref="AJI4" si="799">AIH3</f>
        <v>45076</v>
      </c>
      <c r="AJJ4" s="34">
        <f t="shared" ref="AJJ4" si="800">AIH3</f>
        <v>45076</v>
      </c>
      <c r="AJK4" s="34">
        <f t="shared" ref="AJK4" si="801">AIH3</f>
        <v>45076</v>
      </c>
      <c r="AJL4" s="34">
        <f t="shared" ref="AJL4" si="802">AIH3</f>
        <v>45076</v>
      </c>
      <c r="AJM4" s="33">
        <f t="shared" ref="AJM4" si="803">AJM3</f>
        <v>45077</v>
      </c>
      <c r="AJN4" s="34">
        <f>AJM3</f>
        <v>45077</v>
      </c>
      <c r="AJO4" s="34">
        <f t="shared" ref="AJO4" si="804">AJM3</f>
        <v>45077</v>
      </c>
      <c r="AJP4" s="34">
        <f t="shared" ref="AJP4" si="805">AJM3</f>
        <v>45077</v>
      </c>
      <c r="AJQ4" s="34">
        <f t="shared" ref="AJQ4" si="806">AJM3</f>
        <v>45077</v>
      </c>
      <c r="AJR4" s="34">
        <f t="shared" ref="AJR4" si="807">AJM3</f>
        <v>45077</v>
      </c>
      <c r="AJS4" s="34">
        <f t="shared" ref="AJS4" si="808">AJM3</f>
        <v>45077</v>
      </c>
      <c r="AJT4" s="34">
        <f t="shared" ref="AJT4" si="809">AJM3</f>
        <v>45077</v>
      </c>
      <c r="AJU4" s="34">
        <f t="shared" ref="AJU4" si="810">AJM3</f>
        <v>45077</v>
      </c>
      <c r="AJV4" s="34">
        <f t="shared" ref="AJV4" si="811">AJM3</f>
        <v>45077</v>
      </c>
      <c r="AJW4" s="34">
        <f t="shared" ref="AJW4" si="812">AJM3</f>
        <v>45077</v>
      </c>
      <c r="AJX4" s="34">
        <f t="shared" ref="AJX4" si="813">AJM3</f>
        <v>45077</v>
      </c>
      <c r="AJY4" s="34">
        <f t="shared" ref="AJY4" si="814">AJM3</f>
        <v>45077</v>
      </c>
      <c r="AJZ4" s="34">
        <f t="shared" ref="AJZ4" si="815">AJM3</f>
        <v>45077</v>
      </c>
      <c r="AKA4" s="34">
        <f t="shared" ref="AKA4" si="816">AJM3</f>
        <v>45077</v>
      </c>
      <c r="AKB4" s="34">
        <f t="shared" ref="AKB4" si="817">AJM3</f>
        <v>45077</v>
      </c>
      <c r="AKC4" s="34">
        <f t="shared" ref="AKC4" si="818">AJM3</f>
        <v>45077</v>
      </c>
      <c r="AKD4" s="34">
        <f t="shared" ref="AKD4" si="819">AJM3</f>
        <v>45077</v>
      </c>
      <c r="AKE4" s="34">
        <f t="shared" ref="AKE4" si="820">AJM3</f>
        <v>45077</v>
      </c>
      <c r="AKF4" s="34">
        <f t="shared" ref="AKF4" si="821">AJM3</f>
        <v>45077</v>
      </c>
      <c r="AKG4" s="34">
        <f t="shared" ref="AKG4" si="822">AJM3</f>
        <v>45077</v>
      </c>
      <c r="AKH4" s="34">
        <f t="shared" ref="AKH4" si="823">AJM3</f>
        <v>45077</v>
      </c>
      <c r="AKI4" s="34">
        <f t="shared" ref="AKI4" si="824">AJM3</f>
        <v>45077</v>
      </c>
      <c r="AKJ4" s="34">
        <f t="shared" ref="AKJ4" si="825">AJM3</f>
        <v>45077</v>
      </c>
      <c r="AKK4" s="34">
        <f t="shared" ref="AKK4" si="826">AJM3</f>
        <v>45077</v>
      </c>
      <c r="AKL4" s="34">
        <f t="shared" ref="AKL4" si="827">AJM3</f>
        <v>45077</v>
      </c>
      <c r="AKM4" s="34">
        <f>AJM3</f>
        <v>45077</v>
      </c>
      <c r="AKN4" s="34">
        <f t="shared" ref="AKN4" si="828">AJM3</f>
        <v>45077</v>
      </c>
      <c r="AKO4" s="34">
        <f t="shared" ref="AKO4" si="829">AJM3</f>
        <v>45077</v>
      </c>
      <c r="AKP4" s="34">
        <f t="shared" ref="AKP4" si="830">AJM3</f>
        <v>45077</v>
      </c>
      <c r="AKQ4" s="35">
        <f t="shared" ref="AKQ4" si="831">AJM3</f>
        <v>45077</v>
      </c>
    </row>
    <row r="5" spans="1:979" s="12" customFormat="1" ht="36.6" customHeight="1" thickTop="1" x14ac:dyDescent="0.25">
      <c r="A5" s="9" t="s">
        <v>1039</v>
      </c>
      <c r="B5" s="9" t="s">
        <v>1</v>
      </c>
      <c r="C5" s="9" t="s">
        <v>948</v>
      </c>
      <c r="D5" s="9" t="s">
        <v>950</v>
      </c>
      <c r="E5" s="9" t="s">
        <v>8</v>
      </c>
      <c r="F5" s="73" t="s">
        <v>64</v>
      </c>
      <c r="G5" s="74" t="s">
        <v>687</v>
      </c>
      <c r="H5" s="74" t="s">
        <v>65</v>
      </c>
      <c r="I5" s="75" t="s">
        <v>66</v>
      </c>
      <c r="J5" s="9" t="s">
        <v>9</v>
      </c>
      <c r="K5" s="9" t="s">
        <v>67</v>
      </c>
      <c r="L5" s="9" t="s">
        <v>63</v>
      </c>
      <c r="M5" s="9" t="s">
        <v>2</v>
      </c>
      <c r="N5" s="9" t="s">
        <v>945</v>
      </c>
      <c r="O5" s="9" t="s">
        <v>4</v>
      </c>
      <c r="P5" s="9" t="s">
        <v>5</v>
      </c>
      <c r="Q5" s="9" t="s">
        <v>6</v>
      </c>
      <c r="R5" s="9" t="s">
        <v>946</v>
      </c>
      <c r="S5" s="36" t="s">
        <v>93</v>
      </c>
      <c r="T5" s="37" t="s">
        <v>1103</v>
      </c>
      <c r="U5" s="37" t="s">
        <v>95</v>
      </c>
      <c r="V5" s="37" t="s">
        <v>99</v>
      </c>
      <c r="W5" s="37" t="s">
        <v>102</v>
      </c>
      <c r="X5" s="72" t="s">
        <v>956</v>
      </c>
      <c r="Y5" s="71" t="s">
        <v>858</v>
      </c>
      <c r="Z5" s="71" t="s">
        <v>860</v>
      </c>
      <c r="AA5" s="54" t="s">
        <v>72</v>
      </c>
      <c r="AB5" s="54" t="s">
        <v>96</v>
      </c>
      <c r="AC5" s="54" t="s">
        <v>100</v>
      </c>
      <c r="AD5" s="54" t="s">
        <v>103</v>
      </c>
      <c r="AE5" s="54" t="s">
        <v>812</v>
      </c>
      <c r="AF5" s="54" t="s">
        <v>861</v>
      </c>
      <c r="AG5" s="55" t="s">
        <v>94</v>
      </c>
      <c r="AH5" s="55" t="s">
        <v>73</v>
      </c>
      <c r="AI5" s="55" t="s">
        <v>98</v>
      </c>
      <c r="AJ5" s="55" t="s">
        <v>104</v>
      </c>
      <c r="AK5" s="55" t="s">
        <v>813</v>
      </c>
      <c r="AL5" s="55" t="s">
        <v>862</v>
      </c>
      <c r="AM5" s="56" t="s">
        <v>17</v>
      </c>
      <c r="AN5" s="56" t="s">
        <v>18</v>
      </c>
      <c r="AO5" s="56" t="s">
        <v>19</v>
      </c>
      <c r="AP5" s="56" t="s">
        <v>38</v>
      </c>
      <c r="AQ5" s="37" t="s">
        <v>76</v>
      </c>
      <c r="AR5" s="37" t="s">
        <v>987</v>
      </c>
      <c r="AS5" s="37" t="s">
        <v>1105</v>
      </c>
      <c r="AT5" s="38" t="s">
        <v>36</v>
      </c>
      <c r="AU5" s="37" t="s">
        <v>37</v>
      </c>
      <c r="AV5" s="37" t="s">
        <v>814</v>
      </c>
      <c r="AW5" s="37" t="s">
        <v>75</v>
      </c>
      <c r="AX5" s="36" t="s">
        <v>93</v>
      </c>
      <c r="AY5" s="37" t="s">
        <v>1103</v>
      </c>
      <c r="AZ5" s="37" t="s">
        <v>95</v>
      </c>
      <c r="BA5" s="37" t="s">
        <v>99</v>
      </c>
      <c r="BB5" s="37" t="s">
        <v>102</v>
      </c>
      <c r="BC5" s="72" t="s">
        <v>956</v>
      </c>
      <c r="BD5" s="71" t="s">
        <v>858</v>
      </c>
      <c r="BE5" s="71" t="s">
        <v>860</v>
      </c>
      <c r="BF5" s="54" t="s">
        <v>72</v>
      </c>
      <c r="BG5" s="54" t="s">
        <v>96</v>
      </c>
      <c r="BH5" s="54" t="s">
        <v>100</v>
      </c>
      <c r="BI5" s="54" t="s">
        <v>103</v>
      </c>
      <c r="BJ5" s="54" t="s">
        <v>812</v>
      </c>
      <c r="BK5" s="54" t="s">
        <v>861</v>
      </c>
      <c r="BL5" s="55" t="s">
        <v>94</v>
      </c>
      <c r="BM5" s="55" t="s">
        <v>73</v>
      </c>
      <c r="BN5" s="55" t="s">
        <v>98</v>
      </c>
      <c r="BO5" s="55" t="s">
        <v>104</v>
      </c>
      <c r="BP5" s="55" t="s">
        <v>813</v>
      </c>
      <c r="BQ5" s="55" t="s">
        <v>862</v>
      </c>
      <c r="BR5" s="56" t="s">
        <v>17</v>
      </c>
      <c r="BS5" s="56" t="s">
        <v>18</v>
      </c>
      <c r="BT5" s="56" t="s">
        <v>19</v>
      </c>
      <c r="BU5" s="56" t="s">
        <v>38</v>
      </c>
      <c r="BV5" s="37" t="s">
        <v>76</v>
      </c>
      <c r="BW5" s="37" t="s">
        <v>987</v>
      </c>
      <c r="BX5" s="37" t="s">
        <v>1105</v>
      </c>
      <c r="BY5" s="38" t="s">
        <v>36</v>
      </c>
      <c r="BZ5" s="37" t="s">
        <v>37</v>
      </c>
      <c r="CA5" s="37" t="s">
        <v>814</v>
      </c>
      <c r="CB5" s="37" t="s">
        <v>75</v>
      </c>
      <c r="CC5" s="36" t="s">
        <v>93</v>
      </c>
      <c r="CD5" s="37" t="s">
        <v>1103</v>
      </c>
      <c r="CE5" s="37" t="s">
        <v>95</v>
      </c>
      <c r="CF5" s="37" t="s">
        <v>99</v>
      </c>
      <c r="CG5" s="37" t="s">
        <v>102</v>
      </c>
      <c r="CH5" s="72" t="s">
        <v>956</v>
      </c>
      <c r="CI5" s="71" t="s">
        <v>858</v>
      </c>
      <c r="CJ5" s="71" t="s">
        <v>860</v>
      </c>
      <c r="CK5" s="54" t="s">
        <v>72</v>
      </c>
      <c r="CL5" s="54" t="s">
        <v>96</v>
      </c>
      <c r="CM5" s="54" t="s">
        <v>100</v>
      </c>
      <c r="CN5" s="54" t="s">
        <v>103</v>
      </c>
      <c r="CO5" s="54" t="s">
        <v>812</v>
      </c>
      <c r="CP5" s="54" t="s">
        <v>861</v>
      </c>
      <c r="CQ5" s="55" t="s">
        <v>94</v>
      </c>
      <c r="CR5" s="55" t="s">
        <v>73</v>
      </c>
      <c r="CS5" s="55" t="s">
        <v>98</v>
      </c>
      <c r="CT5" s="55" t="s">
        <v>104</v>
      </c>
      <c r="CU5" s="55" t="s">
        <v>813</v>
      </c>
      <c r="CV5" s="55" t="s">
        <v>862</v>
      </c>
      <c r="CW5" s="56" t="s">
        <v>17</v>
      </c>
      <c r="CX5" s="56" t="s">
        <v>18</v>
      </c>
      <c r="CY5" s="56" t="s">
        <v>19</v>
      </c>
      <c r="CZ5" s="56" t="s">
        <v>38</v>
      </c>
      <c r="DA5" s="37" t="s">
        <v>76</v>
      </c>
      <c r="DB5" s="37" t="s">
        <v>987</v>
      </c>
      <c r="DC5" s="37" t="s">
        <v>1105</v>
      </c>
      <c r="DD5" s="38" t="s">
        <v>36</v>
      </c>
      <c r="DE5" s="37" t="s">
        <v>37</v>
      </c>
      <c r="DF5" s="37" t="s">
        <v>814</v>
      </c>
      <c r="DG5" s="37" t="s">
        <v>75</v>
      </c>
      <c r="DH5" s="36" t="s">
        <v>93</v>
      </c>
      <c r="DI5" s="37" t="s">
        <v>1103</v>
      </c>
      <c r="DJ5" s="37" t="s">
        <v>95</v>
      </c>
      <c r="DK5" s="37" t="s">
        <v>99</v>
      </c>
      <c r="DL5" s="37" t="s">
        <v>102</v>
      </c>
      <c r="DM5" s="72" t="s">
        <v>956</v>
      </c>
      <c r="DN5" s="71" t="s">
        <v>858</v>
      </c>
      <c r="DO5" s="71" t="s">
        <v>860</v>
      </c>
      <c r="DP5" s="54" t="s">
        <v>72</v>
      </c>
      <c r="DQ5" s="54" t="s">
        <v>96</v>
      </c>
      <c r="DR5" s="54" t="s">
        <v>100</v>
      </c>
      <c r="DS5" s="54" t="s">
        <v>103</v>
      </c>
      <c r="DT5" s="54" t="s">
        <v>812</v>
      </c>
      <c r="DU5" s="54" t="s">
        <v>861</v>
      </c>
      <c r="DV5" s="55" t="s">
        <v>94</v>
      </c>
      <c r="DW5" s="55" t="s">
        <v>73</v>
      </c>
      <c r="DX5" s="55" t="s">
        <v>98</v>
      </c>
      <c r="DY5" s="55" t="s">
        <v>104</v>
      </c>
      <c r="DZ5" s="55" t="s">
        <v>813</v>
      </c>
      <c r="EA5" s="55" t="s">
        <v>862</v>
      </c>
      <c r="EB5" s="56" t="s">
        <v>17</v>
      </c>
      <c r="EC5" s="56" t="s">
        <v>18</v>
      </c>
      <c r="ED5" s="56" t="s">
        <v>19</v>
      </c>
      <c r="EE5" s="56" t="s">
        <v>38</v>
      </c>
      <c r="EF5" s="37" t="s">
        <v>76</v>
      </c>
      <c r="EG5" s="37" t="s">
        <v>987</v>
      </c>
      <c r="EH5" s="37" t="s">
        <v>1105</v>
      </c>
      <c r="EI5" s="38" t="s">
        <v>36</v>
      </c>
      <c r="EJ5" s="37" t="s">
        <v>37</v>
      </c>
      <c r="EK5" s="37" t="s">
        <v>814</v>
      </c>
      <c r="EL5" s="37" t="s">
        <v>75</v>
      </c>
      <c r="EM5" s="36" t="s">
        <v>93</v>
      </c>
      <c r="EN5" s="37" t="s">
        <v>1103</v>
      </c>
      <c r="EO5" s="37" t="s">
        <v>95</v>
      </c>
      <c r="EP5" s="37" t="s">
        <v>99</v>
      </c>
      <c r="EQ5" s="37" t="s">
        <v>102</v>
      </c>
      <c r="ER5" s="72" t="s">
        <v>956</v>
      </c>
      <c r="ES5" s="71" t="s">
        <v>858</v>
      </c>
      <c r="ET5" s="71" t="s">
        <v>860</v>
      </c>
      <c r="EU5" s="54" t="s">
        <v>72</v>
      </c>
      <c r="EV5" s="54" t="s">
        <v>96</v>
      </c>
      <c r="EW5" s="54" t="s">
        <v>100</v>
      </c>
      <c r="EX5" s="54" t="s">
        <v>103</v>
      </c>
      <c r="EY5" s="54" t="s">
        <v>812</v>
      </c>
      <c r="EZ5" s="54" t="s">
        <v>861</v>
      </c>
      <c r="FA5" s="55" t="s">
        <v>94</v>
      </c>
      <c r="FB5" s="55" t="s">
        <v>73</v>
      </c>
      <c r="FC5" s="55" t="s">
        <v>98</v>
      </c>
      <c r="FD5" s="55" t="s">
        <v>104</v>
      </c>
      <c r="FE5" s="55" t="s">
        <v>813</v>
      </c>
      <c r="FF5" s="55" t="s">
        <v>862</v>
      </c>
      <c r="FG5" s="56" t="s">
        <v>17</v>
      </c>
      <c r="FH5" s="56" t="s">
        <v>18</v>
      </c>
      <c r="FI5" s="56" t="s">
        <v>19</v>
      </c>
      <c r="FJ5" s="56" t="s">
        <v>38</v>
      </c>
      <c r="FK5" s="37" t="s">
        <v>76</v>
      </c>
      <c r="FL5" s="37" t="s">
        <v>987</v>
      </c>
      <c r="FM5" s="37" t="s">
        <v>1105</v>
      </c>
      <c r="FN5" s="38" t="s">
        <v>36</v>
      </c>
      <c r="FO5" s="37" t="s">
        <v>37</v>
      </c>
      <c r="FP5" s="37" t="s">
        <v>814</v>
      </c>
      <c r="FQ5" s="37" t="s">
        <v>75</v>
      </c>
      <c r="FR5" s="36" t="s">
        <v>93</v>
      </c>
      <c r="FS5" s="37" t="s">
        <v>1103</v>
      </c>
      <c r="FT5" s="37" t="s">
        <v>95</v>
      </c>
      <c r="FU5" s="37" t="s">
        <v>99</v>
      </c>
      <c r="FV5" s="37" t="s">
        <v>102</v>
      </c>
      <c r="FW5" s="72" t="s">
        <v>956</v>
      </c>
      <c r="FX5" s="71" t="s">
        <v>858</v>
      </c>
      <c r="FY5" s="71" t="s">
        <v>860</v>
      </c>
      <c r="FZ5" s="54" t="s">
        <v>72</v>
      </c>
      <c r="GA5" s="54" t="s">
        <v>96</v>
      </c>
      <c r="GB5" s="54" t="s">
        <v>100</v>
      </c>
      <c r="GC5" s="54" t="s">
        <v>103</v>
      </c>
      <c r="GD5" s="54" t="s">
        <v>812</v>
      </c>
      <c r="GE5" s="54" t="s">
        <v>861</v>
      </c>
      <c r="GF5" s="55" t="s">
        <v>94</v>
      </c>
      <c r="GG5" s="55" t="s">
        <v>73</v>
      </c>
      <c r="GH5" s="55" t="s">
        <v>98</v>
      </c>
      <c r="GI5" s="55" t="s">
        <v>104</v>
      </c>
      <c r="GJ5" s="55" t="s">
        <v>813</v>
      </c>
      <c r="GK5" s="55" t="s">
        <v>862</v>
      </c>
      <c r="GL5" s="56" t="s">
        <v>17</v>
      </c>
      <c r="GM5" s="56" t="s">
        <v>18</v>
      </c>
      <c r="GN5" s="56" t="s">
        <v>19</v>
      </c>
      <c r="GO5" s="56" t="s">
        <v>38</v>
      </c>
      <c r="GP5" s="37" t="s">
        <v>76</v>
      </c>
      <c r="GQ5" s="37" t="s">
        <v>987</v>
      </c>
      <c r="GR5" s="37" t="s">
        <v>1105</v>
      </c>
      <c r="GS5" s="38" t="s">
        <v>36</v>
      </c>
      <c r="GT5" s="37" t="s">
        <v>37</v>
      </c>
      <c r="GU5" s="37" t="s">
        <v>814</v>
      </c>
      <c r="GV5" s="37" t="s">
        <v>75</v>
      </c>
      <c r="GW5" s="36" t="s">
        <v>93</v>
      </c>
      <c r="GX5" s="37" t="s">
        <v>1103</v>
      </c>
      <c r="GY5" s="37" t="s">
        <v>95</v>
      </c>
      <c r="GZ5" s="37" t="s">
        <v>99</v>
      </c>
      <c r="HA5" s="37" t="s">
        <v>102</v>
      </c>
      <c r="HB5" s="72" t="s">
        <v>956</v>
      </c>
      <c r="HC5" s="71" t="s">
        <v>858</v>
      </c>
      <c r="HD5" s="71" t="s">
        <v>860</v>
      </c>
      <c r="HE5" s="54" t="s">
        <v>72</v>
      </c>
      <c r="HF5" s="54" t="s">
        <v>96</v>
      </c>
      <c r="HG5" s="54" t="s">
        <v>100</v>
      </c>
      <c r="HH5" s="54" t="s">
        <v>103</v>
      </c>
      <c r="HI5" s="54" t="s">
        <v>812</v>
      </c>
      <c r="HJ5" s="54" t="s">
        <v>861</v>
      </c>
      <c r="HK5" s="55" t="s">
        <v>94</v>
      </c>
      <c r="HL5" s="55" t="s">
        <v>73</v>
      </c>
      <c r="HM5" s="55" t="s">
        <v>98</v>
      </c>
      <c r="HN5" s="55" t="s">
        <v>104</v>
      </c>
      <c r="HO5" s="55" t="s">
        <v>813</v>
      </c>
      <c r="HP5" s="55" t="s">
        <v>862</v>
      </c>
      <c r="HQ5" s="56" t="s">
        <v>17</v>
      </c>
      <c r="HR5" s="56" t="s">
        <v>18</v>
      </c>
      <c r="HS5" s="56" t="s">
        <v>19</v>
      </c>
      <c r="HT5" s="56" t="s">
        <v>38</v>
      </c>
      <c r="HU5" s="37" t="s">
        <v>76</v>
      </c>
      <c r="HV5" s="37" t="s">
        <v>987</v>
      </c>
      <c r="HW5" s="37" t="s">
        <v>1105</v>
      </c>
      <c r="HX5" s="38" t="s">
        <v>36</v>
      </c>
      <c r="HY5" s="37" t="s">
        <v>37</v>
      </c>
      <c r="HZ5" s="37" t="s">
        <v>814</v>
      </c>
      <c r="IA5" s="37" t="s">
        <v>75</v>
      </c>
      <c r="IB5" s="36" t="s">
        <v>93</v>
      </c>
      <c r="IC5" s="37" t="s">
        <v>1103</v>
      </c>
      <c r="ID5" s="37" t="s">
        <v>95</v>
      </c>
      <c r="IE5" s="37" t="s">
        <v>99</v>
      </c>
      <c r="IF5" s="37" t="s">
        <v>102</v>
      </c>
      <c r="IG5" s="72" t="s">
        <v>956</v>
      </c>
      <c r="IH5" s="71" t="s">
        <v>858</v>
      </c>
      <c r="II5" s="71" t="s">
        <v>860</v>
      </c>
      <c r="IJ5" s="54" t="s">
        <v>72</v>
      </c>
      <c r="IK5" s="54" t="s">
        <v>96</v>
      </c>
      <c r="IL5" s="54" t="s">
        <v>100</v>
      </c>
      <c r="IM5" s="54" t="s">
        <v>103</v>
      </c>
      <c r="IN5" s="54" t="s">
        <v>812</v>
      </c>
      <c r="IO5" s="54" t="s">
        <v>861</v>
      </c>
      <c r="IP5" s="55" t="s">
        <v>94</v>
      </c>
      <c r="IQ5" s="55" t="s">
        <v>73</v>
      </c>
      <c r="IR5" s="55" t="s">
        <v>98</v>
      </c>
      <c r="IS5" s="55" t="s">
        <v>104</v>
      </c>
      <c r="IT5" s="55" t="s">
        <v>813</v>
      </c>
      <c r="IU5" s="55" t="s">
        <v>862</v>
      </c>
      <c r="IV5" s="56" t="s">
        <v>17</v>
      </c>
      <c r="IW5" s="56" t="s">
        <v>18</v>
      </c>
      <c r="IX5" s="56" t="s">
        <v>19</v>
      </c>
      <c r="IY5" s="56" t="s">
        <v>38</v>
      </c>
      <c r="IZ5" s="37" t="s">
        <v>76</v>
      </c>
      <c r="JA5" s="37" t="s">
        <v>987</v>
      </c>
      <c r="JB5" s="37" t="s">
        <v>1105</v>
      </c>
      <c r="JC5" s="38" t="s">
        <v>36</v>
      </c>
      <c r="JD5" s="37" t="s">
        <v>37</v>
      </c>
      <c r="JE5" s="37" t="s">
        <v>814</v>
      </c>
      <c r="JF5" s="37" t="s">
        <v>75</v>
      </c>
      <c r="JG5" s="36" t="s">
        <v>93</v>
      </c>
      <c r="JH5" s="37" t="s">
        <v>1103</v>
      </c>
      <c r="JI5" s="37" t="s">
        <v>95</v>
      </c>
      <c r="JJ5" s="37" t="s">
        <v>99</v>
      </c>
      <c r="JK5" s="37" t="s">
        <v>102</v>
      </c>
      <c r="JL5" s="72" t="s">
        <v>956</v>
      </c>
      <c r="JM5" s="71" t="s">
        <v>858</v>
      </c>
      <c r="JN5" s="71" t="s">
        <v>860</v>
      </c>
      <c r="JO5" s="54" t="s">
        <v>72</v>
      </c>
      <c r="JP5" s="54" t="s">
        <v>96</v>
      </c>
      <c r="JQ5" s="54" t="s">
        <v>100</v>
      </c>
      <c r="JR5" s="54" t="s">
        <v>103</v>
      </c>
      <c r="JS5" s="54" t="s">
        <v>812</v>
      </c>
      <c r="JT5" s="54" t="s">
        <v>861</v>
      </c>
      <c r="JU5" s="55" t="s">
        <v>94</v>
      </c>
      <c r="JV5" s="55" t="s">
        <v>73</v>
      </c>
      <c r="JW5" s="55" t="s">
        <v>98</v>
      </c>
      <c r="JX5" s="55" t="s">
        <v>104</v>
      </c>
      <c r="JY5" s="55" t="s">
        <v>813</v>
      </c>
      <c r="JZ5" s="55" t="s">
        <v>862</v>
      </c>
      <c r="KA5" s="56" t="s">
        <v>17</v>
      </c>
      <c r="KB5" s="56" t="s">
        <v>18</v>
      </c>
      <c r="KC5" s="56" t="s">
        <v>19</v>
      </c>
      <c r="KD5" s="56" t="s">
        <v>38</v>
      </c>
      <c r="KE5" s="37" t="s">
        <v>76</v>
      </c>
      <c r="KF5" s="37" t="s">
        <v>987</v>
      </c>
      <c r="KG5" s="37" t="s">
        <v>1105</v>
      </c>
      <c r="KH5" s="38" t="s">
        <v>36</v>
      </c>
      <c r="KI5" s="37" t="s">
        <v>37</v>
      </c>
      <c r="KJ5" s="37" t="s">
        <v>814</v>
      </c>
      <c r="KK5" s="37" t="s">
        <v>75</v>
      </c>
      <c r="KL5" s="36" t="s">
        <v>93</v>
      </c>
      <c r="KM5" s="37" t="s">
        <v>1103</v>
      </c>
      <c r="KN5" s="37" t="s">
        <v>95</v>
      </c>
      <c r="KO5" s="37" t="s">
        <v>99</v>
      </c>
      <c r="KP5" s="37" t="s">
        <v>102</v>
      </c>
      <c r="KQ5" s="72" t="s">
        <v>956</v>
      </c>
      <c r="KR5" s="71" t="s">
        <v>858</v>
      </c>
      <c r="KS5" s="71" t="s">
        <v>860</v>
      </c>
      <c r="KT5" s="54" t="s">
        <v>72</v>
      </c>
      <c r="KU5" s="54" t="s">
        <v>96</v>
      </c>
      <c r="KV5" s="54" t="s">
        <v>100</v>
      </c>
      <c r="KW5" s="54" t="s">
        <v>103</v>
      </c>
      <c r="KX5" s="54" t="s">
        <v>812</v>
      </c>
      <c r="KY5" s="54" t="s">
        <v>861</v>
      </c>
      <c r="KZ5" s="55" t="s">
        <v>94</v>
      </c>
      <c r="LA5" s="55" t="s">
        <v>73</v>
      </c>
      <c r="LB5" s="55" t="s">
        <v>98</v>
      </c>
      <c r="LC5" s="55" t="s">
        <v>104</v>
      </c>
      <c r="LD5" s="55" t="s">
        <v>813</v>
      </c>
      <c r="LE5" s="55" t="s">
        <v>862</v>
      </c>
      <c r="LF5" s="56" t="s">
        <v>17</v>
      </c>
      <c r="LG5" s="56" t="s">
        <v>18</v>
      </c>
      <c r="LH5" s="56" t="s">
        <v>19</v>
      </c>
      <c r="LI5" s="56" t="s">
        <v>38</v>
      </c>
      <c r="LJ5" s="37" t="s">
        <v>76</v>
      </c>
      <c r="LK5" s="37" t="s">
        <v>987</v>
      </c>
      <c r="LL5" s="37" t="s">
        <v>1105</v>
      </c>
      <c r="LM5" s="38" t="s">
        <v>36</v>
      </c>
      <c r="LN5" s="37" t="s">
        <v>37</v>
      </c>
      <c r="LO5" s="37" t="s">
        <v>814</v>
      </c>
      <c r="LP5" s="37" t="s">
        <v>75</v>
      </c>
      <c r="LQ5" s="36" t="s">
        <v>93</v>
      </c>
      <c r="LR5" s="37" t="s">
        <v>1103</v>
      </c>
      <c r="LS5" s="37" t="s">
        <v>95</v>
      </c>
      <c r="LT5" s="37" t="s">
        <v>99</v>
      </c>
      <c r="LU5" s="37" t="s">
        <v>102</v>
      </c>
      <c r="LV5" s="72" t="s">
        <v>956</v>
      </c>
      <c r="LW5" s="71" t="s">
        <v>858</v>
      </c>
      <c r="LX5" s="71" t="s">
        <v>860</v>
      </c>
      <c r="LY5" s="54" t="s">
        <v>72</v>
      </c>
      <c r="LZ5" s="54" t="s">
        <v>96</v>
      </c>
      <c r="MA5" s="54" t="s">
        <v>100</v>
      </c>
      <c r="MB5" s="54" t="s">
        <v>103</v>
      </c>
      <c r="MC5" s="54" t="s">
        <v>812</v>
      </c>
      <c r="MD5" s="54" t="s">
        <v>861</v>
      </c>
      <c r="ME5" s="55" t="s">
        <v>94</v>
      </c>
      <c r="MF5" s="55" t="s">
        <v>73</v>
      </c>
      <c r="MG5" s="55" t="s">
        <v>98</v>
      </c>
      <c r="MH5" s="55" t="s">
        <v>104</v>
      </c>
      <c r="MI5" s="55" t="s">
        <v>813</v>
      </c>
      <c r="MJ5" s="55" t="s">
        <v>862</v>
      </c>
      <c r="MK5" s="56" t="s">
        <v>17</v>
      </c>
      <c r="ML5" s="56" t="s">
        <v>18</v>
      </c>
      <c r="MM5" s="56" t="s">
        <v>19</v>
      </c>
      <c r="MN5" s="56" t="s">
        <v>38</v>
      </c>
      <c r="MO5" s="37" t="s">
        <v>76</v>
      </c>
      <c r="MP5" s="37" t="s">
        <v>987</v>
      </c>
      <c r="MQ5" s="37" t="s">
        <v>1105</v>
      </c>
      <c r="MR5" s="38" t="s">
        <v>36</v>
      </c>
      <c r="MS5" s="37" t="s">
        <v>37</v>
      </c>
      <c r="MT5" s="37" t="s">
        <v>814</v>
      </c>
      <c r="MU5" s="37" t="s">
        <v>75</v>
      </c>
      <c r="MV5" s="36" t="s">
        <v>93</v>
      </c>
      <c r="MW5" s="37" t="s">
        <v>1103</v>
      </c>
      <c r="MX5" s="37" t="s">
        <v>95</v>
      </c>
      <c r="MY5" s="37" t="s">
        <v>99</v>
      </c>
      <c r="MZ5" s="37" t="s">
        <v>102</v>
      </c>
      <c r="NA5" s="72" t="s">
        <v>956</v>
      </c>
      <c r="NB5" s="71" t="s">
        <v>858</v>
      </c>
      <c r="NC5" s="71" t="s">
        <v>860</v>
      </c>
      <c r="ND5" s="54" t="s">
        <v>72</v>
      </c>
      <c r="NE5" s="54" t="s">
        <v>96</v>
      </c>
      <c r="NF5" s="54" t="s">
        <v>100</v>
      </c>
      <c r="NG5" s="54" t="s">
        <v>103</v>
      </c>
      <c r="NH5" s="54" t="s">
        <v>812</v>
      </c>
      <c r="NI5" s="54" t="s">
        <v>861</v>
      </c>
      <c r="NJ5" s="55" t="s">
        <v>94</v>
      </c>
      <c r="NK5" s="55" t="s">
        <v>73</v>
      </c>
      <c r="NL5" s="55" t="s">
        <v>98</v>
      </c>
      <c r="NM5" s="55" t="s">
        <v>104</v>
      </c>
      <c r="NN5" s="55" t="s">
        <v>813</v>
      </c>
      <c r="NO5" s="55" t="s">
        <v>862</v>
      </c>
      <c r="NP5" s="56" t="s">
        <v>17</v>
      </c>
      <c r="NQ5" s="56" t="s">
        <v>18</v>
      </c>
      <c r="NR5" s="56" t="s">
        <v>19</v>
      </c>
      <c r="NS5" s="56" t="s">
        <v>38</v>
      </c>
      <c r="NT5" s="37" t="s">
        <v>76</v>
      </c>
      <c r="NU5" s="37" t="s">
        <v>987</v>
      </c>
      <c r="NV5" s="37" t="s">
        <v>1105</v>
      </c>
      <c r="NW5" s="38" t="s">
        <v>36</v>
      </c>
      <c r="NX5" s="37" t="s">
        <v>37</v>
      </c>
      <c r="NY5" s="37" t="s">
        <v>814</v>
      </c>
      <c r="NZ5" s="37" t="s">
        <v>75</v>
      </c>
      <c r="OA5" s="36" t="s">
        <v>93</v>
      </c>
      <c r="OB5" s="37" t="s">
        <v>1103</v>
      </c>
      <c r="OC5" s="37" t="s">
        <v>95</v>
      </c>
      <c r="OD5" s="37" t="s">
        <v>99</v>
      </c>
      <c r="OE5" s="37" t="s">
        <v>102</v>
      </c>
      <c r="OF5" s="72" t="s">
        <v>956</v>
      </c>
      <c r="OG5" s="71" t="s">
        <v>858</v>
      </c>
      <c r="OH5" s="71" t="s">
        <v>860</v>
      </c>
      <c r="OI5" s="54" t="s">
        <v>72</v>
      </c>
      <c r="OJ5" s="54" t="s">
        <v>96</v>
      </c>
      <c r="OK5" s="54" t="s">
        <v>100</v>
      </c>
      <c r="OL5" s="54" t="s">
        <v>103</v>
      </c>
      <c r="OM5" s="54" t="s">
        <v>812</v>
      </c>
      <c r="ON5" s="54" t="s">
        <v>861</v>
      </c>
      <c r="OO5" s="55" t="s">
        <v>94</v>
      </c>
      <c r="OP5" s="55" t="s">
        <v>73</v>
      </c>
      <c r="OQ5" s="55" t="s">
        <v>98</v>
      </c>
      <c r="OR5" s="55" t="s">
        <v>104</v>
      </c>
      <c r="OS5" s="55" t="s">
        <v>813</v>
      </c>
      <c r="OT5" s="55" t="s">
        <v>862</v>
      </c>
      <c r="OU5" s="56" t="s">
        <v>17</v>
      </c>
      <c r="OV5" s="56" t="s">
        <v>18</v>
      </c>
      <c r="OW5" s="56" t="s">
        <v>19</v>
      </c>
      <c r="OX5" s="56" t="s">
        <v>38</v>
      </c>
      <c r="OY5" s="37" t="s">
        <v>76</v>
      </c>
      <c r="OZ5" s="37" t="s">
        <v>987</v>
      </c>
      <c r="PA5" s="37" t="s">
        <v>1105</v>
      </c>
      <c r="PB5" s="38" t="s">
        <v>36</v>
      </c>
      <c r="PC5" s="37" t="s">
        <v>37</v>
      </c>
      <c r="PD5" s="37" t="s">
        <v>814</v>
      </c>
      <c r="PE5" s="37" t="s">
        <v>75</v>
      </c>
      <c r="PF5" s="36" t="s">
        <v>93</v>
      </c>
      <c r="PG5" s="37" t="s">
        <v>1103</v>
      </c>
      <c r="PH5" s="37" t="s">
        <v>95</v>
      </c>
      <c r="PI5" s="37" t="s">
        <v>99</v>
      </c>
      <c r="PJ5" s="37" t="s">
        <v>102</v>
      </c>
      <c r="PK5" s="72" t="s">
        <v>956</v>
      </c>
      <c r="PL5" s="71" t="s">
        <v>858</v>
      </c>
      <c r="PM5" s="71" t="s">
        <v>860</v>
      </c>
      <c r="PN5" s="54" t="s">
        <v>72</v>
      </c>
      <c r="PO5" s="54" t="s">
        <v>96</v>
      </c>
      <c r="PP5" s="54" t="s">
        <v>100</v>
      </c>
      <c r="PQ5" s="54" t="s">
        <v>103</v>
      </c>
      <c r="PR5" s="54" t="s">
        <v>812</v>
      </c>
      <c r="PS5" s="54" t="s">
        <v>861</v>
      </c>
      <c r="PT5" s="55" t="s">
        <v>94</v>
      </c>
      <c r="PU5" s="55" t="s">
        <v>73</v>
      </c>
      <c r="PV5" s="55" t="s">
        <v>98</v>
      </c>
      <c r="PW5" s="55" t="s">
        <v>104</v>
      </c>
      <c r="PX5" s="55" t="s">
        <v>813</v>
      </c>
      <c r="PY5" s="55" t="s">
        <v>862</v>
      </c>
      <c r="PZ5" s="56" t="s">
        <v>17</v>
      </c>
      <c r="QA5" s="56" t="s">
        <v>18</v>
      </c>
      <c r="QB5" s="56" t="s">
        <v>19</v>
      </c>
      <c r="QC5" s="56" t="s">
        <v>38</v>
      </c>
      <c r="QD5" s="37" t="s">
        <v>76</v>
      </c>
      <c r="QE5" s="37" t="s">
        <v>987</v>
      </c>
      <c r="QF5" s="37" t="s">
        <v>1105</v>
      </c>
      <c r="QG5" s="38" t="s">
        <v>36</v>
      </c>
      <c r="QH5" s="37" t="s">
        <v>37</v>
      </c>
      <c r="QI5" s="37" t="s">
        <v>814</v>
      </c>
      <c r="QJ5" s="37" t="s">
        <v>75</v>
      </c>
      <c r="QK5" s="36" t="s">
        <v>93</v>
      </c>
      <c r="QL5" s="37" t="s">
        <v>1103</v>
      </c>
      <c r="QM5" s="37" t="s">
        <v>95</v>
      </c>
      <c r="QN5" s="37" t="s">
        <v>99</v>
      </c>
      <c r="QO5" s="37" t="s">
        <v>102</v>
      </c>
      <c r="QP5" s="72" t="s">
        <v>956</v>
      </c>
      <c r="QQ5" s="71" t="s">
        <v>858</v>
      </c>
      <c r="QR5" s="71" t="s">
        <v>860</v>
      </c>
      <c r="QS5" s="54" t="s">
        <v>72</v>
      </c>
      <c r="QT5" s="54" t="s">
        <v>96</v>
      </c>
      <c r="QU5" s="54" t="s">
        <v>100</v>
      </c>
      <c r="QV5" s="54" t="s">
        <v>103</v>
      </c>
      <c r="QW5" s="54" t="s">
        <v>812</v>
      </c>
      <c r="QX5" s="54" t="s">
        <v>861</v>
      </c>
      <c r="QY5" s="55" t="s">
        <v>94</v>
      </c>
      <c r="QZ5" s="55" t="s">
        <v>73</v>
      </c>
      <c r="RA5" s="55" t="s">
        <v>98</v>
      </c>
      <c r="RB5" s="55" t="s">
        <v>104</v>
      </c>
      <c r="RC5" s="55" t="s">
        <v>813</v>
      </c>
      <c r="RD5" s="55" t="s">
        <v>862</v>
      </c>
      <c r="RE5" s="56" t="s">
        <v>17</v>
      </c>
      <c r="RF5" s="56" t="s">
        <v>18</v>
      </c>
      <c r="RG5" s="56" t="s">
        <v>19</v>
      </c>
      <c r="RH5" s="56" t="s">
        <v>38</v>
      </c>
      <c r="RI5" s="37" t="s">
        <v>76</v>
      </c>
      <c r="RJ5" s="37" t="s">
        <v>987</v>
      </c>
      <c r="RK5" s="37" t="s">
        <v>1105</v>
      </c>
      <c r="RL5" s="38" t="s">
        <v>36</v>
      </c>
      <c r="RM5" s="37" t="s">
        <v>37</v>
      </c>
      <c r="RN5" s="37" t="s">
        <v>814</v>
      </c>
      <c r="RO5" s="37" t="s">
        <v>75</v>
      </c>
      <c r="RP5" s="36" t="s">
        <v>93</v>
      </c>
      <c r="RQ5" s="37" t="s">
        <v>1103</v>
      </c>
      <c r="RR5" s="37" t="s">
        <v>95</v>
      </c>
      <c r="RS5" s="37" t="s">
        <v>99</v>
      </c>
      <c r="RT5" s="37" t="s">
        <v>102</v>
      </c>
      <c r="RU5" s="72" t="s">
        <v>956</v>
      </c>
      <c r="RV5" s="71" t="s">
        <v>858</v>
      </c>
      <c r="RW5" s="71" t="s">
        <v>860</v>
      </c>
      <c r="RX5" s="54" t="s">
        <v>72</v>
      </c>
      <c r="RY5" s="54" t="s">
        <v>96</v>
      </c>
      <c r="RZ5" s="54" t="s">
        <v>100</v>
      </c>
      <c r="SA5" s="54" t="s">
        <v>103</v>
      </c>
      <c r="SB5" s="54" t="s">
        <v>812</v>
      </c>
      <c r="SC5" s="54" t="s">
        <v>861</v>
      </c>
      <c r="SD5" s="55" t="s">
        <v>94</v>
      </c>
      <c r="SE5" s="55" t="s">
        <v>73</v>
      </c>
      <c r="SF5" s="55" t="s">
        <v>98</v>
      </c>
      <c r="SG5" s="55" t="s">
        <v>104</v>
      </c>
      <c r="SH5" s="55" t="s">
        <v>813</v>
      </c>
      <c r="SI5" s="55" t="s">
        <v>862</v>
      </c>
      <c r="SJ5" s="56" t="s">
        <v>17</v>
      </c>
      <c r="SK5" s="56" t="s">
        <v>18</v>
      </c>
      <c r="SL5" s="56" t="s">
        <v>19</v>
      </c>
      <c r="SM5" s="56" t="s">
        <v>38</v>
      </c>
      <c r="SN5" s="37" t="s">
        <v>76</v>
      </c>
      <c r="SO5" s="37" t="s">
        <v>987</v>
      </c>
      <c r="SP5" s="37" t="s">
        <v>1105</v>
      </c>
      <c r="SQ5" s="38" t="s">
        <v>36</v>
      </c>
      <c r="SR5" s="37" t="s">
        <v>37</v>
      </c>
      <c r="SS5" s="37" t="s">
        <v>814</v>
      </c>
      <c r="ST5" s="37" t="s">
        <v>75</v>
      </c>
      <c r="SU5" s="36" t="s">
        <v>93</v>
      </c>
      <c r="SV5" s="37" t="s">
        <v>1103</v>
      </c>
      <c r="SW5" s="37" t="s">
        <v>95</v>
      </c>
      <c r="SX5" s="37" t="s">
        <v>99</v>
      </c>
      <c r="SY5" s="37" t="s">
        <v>102</v>
      </c>
      <c r="SZ5" s="72" t="s">
        <v>956</v>
      </c>
      <c r="TA5" s="71" t="s">
        <v>858</v>
      </c>
      <c r="TB5" s="71" t="s">
        <v>860</v>
      </c>
      <c r="TC5" s="54" t="s">
        <v>72</v>
      </c>
      <c r="TD5" s="54" t="s">
        <v>96</v>
      </c>
      <c r="TE5" s="54" t="s">
        <v>100</v>
      </c>
      <c r="TF5" s="54" t="s">
        <v>103</v>
      </c>
      <c r="TG5" s="54" t="s">
        <v>812</v>
      </c>
      <c r="TH5" s="54" t="s">
        <v>861</v>
      </c>
      <c r="TI5" s="55" t="s">
        <v>94</v>
      </c>
      <c r="TJ5" s="55" t="s">
        <v>73</v>
      </c>
      <c r="TK5" s="55" t="s">
        <v>98</v>
      </c>
      <c r="TL5" s="55" t="s">
        <v>104</v>
      </c>
      <c r="TM5" s="55" t="s">
        <v>813</v>
      </c>
      <c r="TN5" s="55" t="s">
        <v>862</v>
      </c>
      <c r="TO5" s="56" t="s">
        <v>17</v>
      </c>
      <c r="TP5" s="56" t="s">
        <v>18</v>
      </c>
      <c r="TQ5" s="56" t="s">
        <v>19</v>
      </c>
      <c r="TR5" s="56" t="s">
        <v>38</v>
      </c>
      <c r="TS5" s="37" t="s">
        <v>76</v>
      </c>
      <c r="TT5" s="37" t="s">
        <v>987</v>
      </c>
      <c r="TU5" s="37" t="s">
        <v>1105</v>
      </c>
      <c r="TV5" s="38" t="s">
        <v>36</v>
      </c>
      <c r="TW5" s="37" t="s">
        <v>37</v>
      </c>
      <c r="TX5" s="37" t="s">
        <v>814</v>
      </c>
      <c r="TY5" s="37" t="s">
        <v>75</v>
      </c>
      <c r="TZ5" s="36" t="s">
        <v>93</v>
      </c>
      <c r="UA5" s="37" t="s">
        <v>1103</v>
      </c>
      <c r="UB5" s="37" t="s">
        <v>95</v>
      </c>
      <c r="UC5" s="37" t="s">
        <v>99</v>
      </c>
      <c r="UD5" s="37" t="s">
        <v>102</v>
      </c>
      <c r="UE5" s="72" t="s">
        <v>956</v>
      </c>
      <c r="UF5" s="71" t="s">
        <v>858</v>
      </c>
      <c r="UG5" s="71" t="s">
        <v>860</v>
      </c>
      <c r="UH5" s="54" t="s">
        <v>72</v>
      </c>
      <c r="UI5" s="54" t="s">
        <v>96</v>
      </c>
      <c r="UJ5" s="54" t="s">
        <v>100</v>
      </c>
      <c r="UK5" s="54" t="s">
        <v>103</v>
      </c>
      <c r="UL5" s="54" t="s">
        <v>812</v>
      </c>
      <c r="UM5" s="54" t="s">
        <v>861</v>
      </c>
      <c r="UN5" s="55" t="s">
        <v>94</v>
      </c>
      <c r="UO5" s="55" t="s">
        <v>73</v>
      </c>
      <c r="UP5" s="55" t="s">
        <v>98</v>
      </c>
      <c r="UQ5" s="55" t="s">
        <v>104</v>
      </c>
      <c r="UR5" s="55" t="s">
        <v>813</v>
      </c>
      <c r="US5" s="55" t="s">
        <v>862</v>
      </c>
      <c r="UT5" s="56" t="s">
        <v>17</v>
      </c>
      <c r="UU5" s="56" t="s">
        <v>18</v>
      </c>
      <c r="UV5" s="56" t="s">
        <v>19</v>
      </c>
      <c r="UW5" s="56" t="s">
        <v>38</v>
      </c>
      <c r="UX5" s="37" t="s">
        <v>76</v>
      </c>
      <c r="UY5" s="37" t="s">
        <v>987</v>
      </c>
      <c r="UZ5" s="37" t="s">
        <v>1105</v>
      </c>
      <c r="VA5" s="38" t="s">
        <v>36</v>
      </c>
      <c r="VB5" s="37" t="s">
        <v>37</v>
      </c>
      <c r="VC5" s="37" t="s">
        <v>814</v>
      </c>
      <c r="VD5" s="37" t="s">
        <v>75</v>
      </c>
      <c r="VE5" s="36" t="s">
        <v>93</v>
      </c>
      <c r="VF5" s="37" t="s">
        <v>1103</v>
      </c>
      <c r="VG5" s="37" t="s">
        <v>95</v>
      </c>
      <c r="VH5" s="37" t="s">
        <v>99</v>
      </c>
      <c r="VI5" s="37" t="s">
        <v>102</v>
      </c>
      <c r="VJ5" s="72" t="s">
        <v>956</v>
      </c>
      <c r="VK5" s="71" t="s">
        <v>858</v>
      </c>
      <c r="VL5" s="71" t="s">
        <v>860</v>
      </c>
      <c r="VM5" s="54" t="s">
        <v>72</v>
      </c>
      <c r="VN5" s="54" t="s">
        <v>96</v>
      </c>
      <c r="VO5" s="54" t="s">
        <v>100</v>
      </c>
      <c r="VP5" s="54" t="s">
        <v>103</v>
      </c>
      <c r="VQ5" s="54" t="s">
        <v>812</v>
      </c>
      <c r="VR5" s="54" t="s">
        <v>861</v>
      </c>
      <c r="VS5" s="55" t="s">
        <v>94</v>
      </c>
      <c r="VT5" s="55" t="s">
        <v>73</v>
      </c>
      <c r="VU5" s="55" t="s">
        <v>98</v>
      </c>
      <c r="VV5" s="55" t="s">
        <v>104</v>
      </c>
      <c r="VW5" s="55" t="s">
        <v>813</v>
      </c>
      <c r="VX5" s="55" t="s">
        <v>862</v>
      </c>
      <c r="VY5" s="56" t="s">
        <v>17</v>
      </c>
      <c r="VZ5" s="56" t="s">
        <v>18</v>
      </c>
      <c r="WA5" s="56" t="s">
        <v>19</v>
      </c>
      <c r="WB5" s="56" t="s">
        <v>38</v>
      </c>
      <c r="WC5" s="37" t="s">
        <v>76</v>
      </c>
      <c r="WD5" s="37" t="s">
        <v>987</v>
      </c>
      <c r="WE5" s="37" t="s">
        <v>1105</v>
      </c>
      <c r="WF5" s="38" t="s">
        <v>36</v>
      </c>
      <c r="WG5" s="37" t="s">
        <v>37</v>
      </c>
      <c r="WH5" s="37" t="s">
        <v>814</v>
      </c>
      <c r="WI5" s="37" t="s">
        <v>75</v>
      </c>
      <c r="WJ5" s="36" t="s">
        <v>93</v>
      </c>
      <c r="WK5" s="37" t="s">
        <v>1103</v>
      </c>
      <c r="WL5" s="37" t="s">
        <v>95</v>
      </c>
      <c r="WM5" s="37" t="s">
        <v>99</v>
      </c>
      <c r="WN5" s="37" t="s">
        <v>102</v>
      </c>
      <c r="WO5" s="72" t="s">
        <v>956</v>
      </c>
      <c r="WP5" s="71" t="s">
        <v>858</v>
      </c>
      <c r="WQ5" s="71" t="s">
        <v>860</v>
      </c>
      <c r="WR5" s="54" t="s">
        <v>72</v>
      </c>
      <c r="WS5" s="54" t="s">
        <v>96</v>
      </c>
      <c r="WT5" s="54" t="s">
        <v>100</v>
      </c>
      <c r="WU5" s="54" t="s">
        <v>103</v>
      </c>
      <c r="WV5" s="54" t="s">
        <v>812</v>
      </c>
      <c r="WW5" s="54" t="s">
        <v>861</v>
      </c>
      <c r="WX5" s="55" t="s">
        <v>94</v>
      </c>
      <c r="WY5" s="55" t="s">
        <v>73</v>
      </c>
      <c r="WZ5" s="55" t="s">
        <v>98</v>
      </c>
      <c r="XA5" s="55" t="s">
        <v>104</v>
      </c>
      <c r="XB5" s="55" t="s">
        <v>813</v>
      </c>
      <c r="XC5" s="55" t="s">
        <v>862</v>
      </c>
      <c r="XD5" s="56" t="s">
        <v>17</v>
      </c>
      <c r="XE5" s="56" t="s">
        <v>18</v>
      </c>
      <c r="XF5" s="56" t="s">
        <v>19</v>
      </c>
      <c r="XG5" s="56" t="s">
        <v>38</v>
      </c>
      <c r="XH5" s="37" t="s">
        <v>76</v>
      </c>
      <c r="XI5" s="37" t="s">
        <v>987</v>
      </c>
      <c r="XJ5" s="37" t="s">
        <v>1105</v>
      </c>
      <c r="XK5" s="38" t="s">
        <v>36</v>
      </c>
      <c r="XL5" s="37" t="s">
        <v>37</v>
      </c>
      <c r="XM5" s="37" t="s">
        <v>814</v>
      </c>
      <c r="XN5" s="37" t="s">
        <v>75</v>
      </c>
      <c r="XO5" s="36" t="s">
        <v>93</v>
      </c>
      <c r="XP5" s="37" t="s">
        <v>1103</v>
      </c>
      <c r="XQ5" s="37" t="s">
        <v>95</v>
      </c>
      <c r="XR5" s="37" t="s">
        <v>99</v>
      </c>
      <c r="XS5" s="37" t="s">
        <v>102</v>
      </c>
      <c r="XT5" s="72" t="s">
        <v>956</v>
      </c>
      <c r="XU5" s="71" t="s">
        <v>858</v>
      </c>
      <c r="XV5" s="71" t="s">
        <v>860</v>
      </c>
      <c r="XW5" s="54" t="s">
        <v>72</v>
      </c>
      <c r="XX5" s="54" t="s">
        <v>96</v>
      </c>
      <c r="XY5" s="54" t="s">
        <v>100</v>
      </c>
      <c r="XZ5" s="54" t="s">
        <v>103</v>
      </c>
      <c r="YA5" s="54" t="s">
        <v>812</v>
      </c>
      <c r="YB5" s="54" t="s">
        <v>861</v>
      </c>
      <c r="YC5" s="55" t="s">
        <v>94</v>
      </c>
      <c r="YD5" s="55" t="s">
        <v>73</v>
      </c>
      <c r="YE5" s="55" t="s">
        <v>98</v>
      </c>
      <c r="YF5" s="55" t="s">
        <v>104</v>
      </c>
      <c r="YG5" s="55" t="s">
        <v>813</v>
      </c>
      <c r="YH5" s="55" t="s">
        <v>862</v>
      </c>
      <c r="YI5" s="56" t="s">
        <v>17</v>
      </c>
      <c r="YJ5" s="56" t="s">
        <v>18</v>
      </c>
      <c r="YK5" s="56" t="s">
        <v>19</v>
      </c>
      <c r="YL5" s="56" t="s">
        <v>38</v>
      </c>
      <c r="YM5" s="37" t="s">
        <v>76</v>
      </c>
      <c r="YN5" s="37" t="s">
        <v>987</v>
      </c>
      <c r="YO5" s="37" t="s">
        <v>1105</v>
      </c>
      <c r="YP5" s="38" t="s">
        <v>36</v>
      </c>
      <c r="YQ5" s="37" t="s">
        <v>37</v>
      </c>
      <c r="YR5" s="37" t="s">
        <v>814</v>
      </c>
      <c r="YS5" s="37" t="s">
        <v>75</v>
      </c>
      <c r="YT5" s="36" t="s">
        <v>93</v>
      </c>
      <c r="YU5" s="37" t="s">
        <v>1103</v>
      </c>
      <c r="YV5" s="37" t="s">
        <v>95</v>
      </c>
      <c r="YW5" s="37" t="s">
        <v>99</v>
      </c>
      <c r="YX5" s="37" t="s">
        <v>102</v>
      </c>
      <c r="YY5" s="72" t="s">
        <v>956</v>
      </c>
      <c r="YZ5" s="71" t="s">
        <v>858</v>
      </c>
      <c r="ZA5" s="71" t="s">
        <v>860</v>
      </c>
      <c r="ZB5" s="54" t="s">
        <v>72</v>
      </c>
      <c r="ZC5" s="54" t="s">
        <v>96</v>
      </c>
      <c r="ZD5" s="54" t="s">
        <v>100</v>
      </c>
      <c r="ZE5" s="54" t="s">
        <v>103</v>
      </c>
      <c r="ZF5" s="54" t="s">
        <v>812</v>
      </c>
      <c r="ZG5" s="54" t="s">
        <v>861</v>
      </c>
      <c r="ZH5" s="55" t="s">
        <v>94</v>
      </c>
      <c r="ZI5" s="55" t="s">
        <v>73</v>
      </c>
      <c r="ZJ5" s="55" t="s">
        <v>98</v>
      </c>
      <c r="ZK5" s="55" t="s">
        <v>104</v>
      </c>
      <c r="ZL5" s="55" t="s">
        <v>813</v>
      </c>
      <c r="ZM5" s="55" t="s">
        <v>862</v>
      </c>
      <c r="ZN5" s="56" t="s">
        <v>17</v>
      </c>
      <c r="ZO5" s="56" t="s">
        <v>18</v>
      </c>
      <c r="ZP5" s="56" t="s">
        <v>19</v>
      </c>
      <c r="ZQ5" s="56" t="s">
        <v>38</v>
      </c>
      <c r="ZR5" s="37" t="s">
        <v>76</v>
      </c>
      <c r="ZS5" s="37" t="s">
        <v>987</v>
      </c>
      <c r="ZT5" s="37" t="s">
        <v>1105</v>
      </c>
      <c r="ZU5" s="38" t="s">
        <v>36</v>
      </c>
      <c r="ZV5" s="37" t="s">
        <v>37</v>
      </c>
      <c r="ZW5" s="37" t="s">
        <v>814</v>
      </c>
      <c r="ZX5" s="37" t="s">
        <v>75</v>
      </c>
      <c r="ZY5" s="36" t="s">
        <v>93</v>
      </c>
      <c r="ZZ5" s="37" t="s">
        <v>1103</v>
      </c>
      <c r="AAA5" s="37" t="s">
        <v>95</v>
      </c>
      <c r="AAB5" s="37" t="s">
        <v>99</v>
      </c>
      <c r="AAC5" s="37" t="s">
        <v>102</v>
      </c>
      <c r="AAD5" s="72" t="s">
        <v>956</v>
      </c>
      <c r="AAE5" s="71" t="s">
        <v>858</v>
      </c>
      <c r="AAF5" s="71" t="s">
        <v>860</v>
      </c>
      <c r="AAG5" s="54" t="s">
        <v>72</v>
      </c>
      <c r="AAH5" s="54" t="s">
        <v>96</v>
      </c>
      <c r="AAI5" s="54" t="s">
        <v>100</v>
      </c>
      <c r="AAJ5" s="54" t="s">
        <v>103</v>
      </c>
      <c r="AAK5" s="54" t="s">
        <v>812</v>
      </c>
      <c r="AAL5" s="54" t="s">
        <v>861</v>
      </c>
      <c r="AAM5" s="55" t="s">
        <v>94</v>
      </c>
      <c r="AAN5" s="55" t="s">
        <v>73</v>
      </c>
      <c r="AAO5" s="55" t="s">
        <v>98</v>
      </c>
      <c r="AAP5" s="55" t="s">
        <v>104</v>
      </c>
      <c r="AAQ5" s="55" t="s">
        <v>813</v>
      </c>
      <c r="AAR5" s="55" t="s">
        <v>862</v>
      </c>
      <c r="AAS5" s="56" t="s">
        <v>17</v>
      </c>
      <c r="AAT5" s="56" t="s">
        <v>18</v>
      </c>
      <c r="AAU5" s="56" t="s">
        <v>19</v>
      </c>
      <c r="AAV5" s="56" t="s">
        <v>38</v>
      </c>
      <c r="AAW5" s="37" t="s">
        <v>76</v>
      </c>
      <c r="AAX5" s="37" t="s">
        <v>987</v>
      </c>
      <c r="AAY5" s="37" t="s">
        <v>1105</v>
      </c>
      <c r="AAZ5" s="38" t="s">
        <v>36</v>
      </c>
      <c r="ABA5" s="37" t="s">
        <v>37</v>
      </c>
      <c r="ABB5" s="37" t="s">
        <v>814</v>
      </c>
      <c r="ABC5" s="37" t="s">
        <v>75</v>
      </c>
      <c r="ABD5" s="36" t="s">
        <v>93</v>
      </c>
      <c r="ABE5" s="37" t="s">
        <v>1103</v>
      </c>
      <c r="ABF5" s="37" t="s">
        <v>95</v>
      </c>
      <c r="ABG5" s="37" t="s">
        <v>99</v>
      </c>
      <c r="ABH5" s="37" t="s">
        <v>102</v>
      </c>
      <c r="ABI5" s="72" t="s">
        <v>956</v>
      </c>
      <c r="ABJ5" s="71" t="s">
        <v>858</v>
      </c>
      <c r="ABK5" s="71" t="s">
        <v>860</v>
      </c>
      <c r="ABL5" s="54" t="s">
        <v>72</v>
      </c>
      <c r="ABM5" s="54" t="s">
        <v>96</v>
      </c>
      <c r="ABN5" s="54" t="s">
        <v>100</v>
      </c>
      <c r="ABO5" s="54" t="s">
        <v>103</v>
      </c>
      <c r="ABP5" s="54" t="s">
        <v>812</v>
      </c>
      <c r="ABQ5" s="54" t="s">
        <v>861</v>
      </c>
      <c r="ABR5" s="55" t="s">
        <v>94</v>
      </c>
      <c r="ABS5" s="55" t="s">
        <v>73</v>
      </c>
      <c r="ABT5" s="55" t="s">
        <v>98</v>
      </c>
      <c r="ABU5" s="55" t="s">
        <v>104</v>
      </c>
      <c r="ABV5" s="55" t="s">
        <v>813</v>
      </c>
      <c r="ABW5" s="55" t="s">
        <v>862</v>
      </c>
      <c r="ABX5" s="56" t="s">
        <v>17</v>
      </c>
      <c r="ABY5" s="56" t="s">
        <v>18</v>
      </c>
      <c r="ABZ5" s="56" t="s">
        <v>19</v>
      </c>
      <c r="ACA5" s="56" t="s">
        <v>38</v>
      </c>
      <c r="ACB5" s="37" t="s">
        <v>76</v>
      </c>
      <c r="ACC5" s="37" t="s">
        <v>987</v>
      </c>
      <c r="ACD5" s="37" t="s">
        <v>1105</v>
      </c>
      <c r="ACE5" s="38" t="s">
        <v>36</v>
      </c>
      <c r="ACF5" s="37" t="s">
        <v>37</v>
      </c>
      <c r="ACG5" s="37" t="s">
        <v>814</v>
      </c>
      <c r="ACH5" s="37" t="s">
        <v>75</v>
      </c>
      <c r="ACI5" s="36" t="s">
        <v>93</v>
      </c>
      <c r="ACJ5" s="37" t="s">
        <v>1103</v>
      </c>
      <c r="ACK5" s="37" t="s">
        <v>95</v>
      </c>
      <c r="ACL5" s="37" t="s">
        <v>99</v>
      </c>
      <c r="ACM5" s="37" t="s">
        <v>102</v>
      </c>
      <c r="ACN5" s="72" t="s">
        <v>956</v>
      </c>
      <c r="ACO5" s="71" t="s">
        <v>858</v>
      </c>
      <c r="ACP5" s="71" t="s">
        <v>860</v>
      </c>
      <c r="ACQ5" s="54" t="s">
        <v>72</v>
      </c>
      <c r="ACR5" s="54" t="s">
        <v>96</v>
      </c>
      <c r="ACS5" s="54" t="s">
        <v>100</v>
      </c>
      <c r="ACT5" s="54" t="s">
        <v>103</v>
      </c>
      <c r="ACU5" s="54" t="s">
        <v>812</v>
      </c>
      <c r="ACV5" s="54" t="s">
        <v>861</v>
      </c>
      <c r="ACW5" s="55" t="s">
        <v>94</v>
      </c>
      <c r="ACX5" s="55" t="s">
        <v>73</v>
      </c>
      <c r="ACY5" s="55" t="s">
        <v>98</v>
      </c>
      <c r="ACZ5" s="55" t="s">
        <v>104</v>
      </c>
      <c r="ADA5" s="55" t="s">
        <v>813</v>
      </c>
      <c r="ADB5" s="55" t="s">
        <v>862</v>
      </c>
      <c r="ADC5" s="56" t="s">
        <v>17</v>
      </c>
      <c r="ADD5" s="56" t="s">
        <v>18</v>
      </c>
      <c r="ADE5" s="56" t="s">
        <v>19</v>
      </c>
      <c r="ADF5" s="56" t="s">
        <v>38</v>
      </c>
      <c r="ADG5" s="37" t="s">
        <v>76</v>
      </c>
      <c r="ADH5" s="37" t="s">
        <v>987</v>
      </c>
      <c r="ADI5" s="37" t="s">
        <v>1105</v>
      </c>
      <c r="ADJ5" s="38" t="s">
        <v>36</v>
      </c>
      <c r="ADK5" s="37" t="s">
        <v>37</v>
      </c>
      <c r="ADL5" s="37" t="s">
        <v>814</v>
      </c>
      <c r="ADM5" s="37" t="s">
        <v>75</v>
      </c>
      <c r="ADN5" s="36" t="s">
        <v>93</v>
      </c>
      <c r="ADO5" s="37" t="s">
        <v>1103</v>
      </c>
      <c r="ADP5" s="37" t="s">
        <v>95</v>
      </c>
      <c r="ADQ5" s="37" t="s">
        <v>99</v>
      </c>
      <c r="ADR5" s="37" t="s">
        <v>102</v>
      </c>
      <c r="ADS5" s="72" t="s">
        <v>956</v>
      </c>
      <c r="ADT5" s="71" t="s">
        <v>858</v>
      </c>
      <c r="ADU5" s="71" t="s">
        <v>860</v>
      </c>
      <c r="ADV5" s="54" t="s">
        <v>72</v>
      </c>
      <c r="ADW5" s="54" t="s">
        <v>96</v>
      </c>
      <c r="ADX5" s="54" t="s">
        <v>100</v>
      </c>
      <c r="ADY5" s="54" t="s">
        <v>103</v>
      </c>
      <c r="ADZ5" s="54" t="s">
        <v>812</v>
      </c>
      <c r="AEA5" s="54" t="s">
        <v>861</v>
      </c>
      <c r="AEB5" s="55" t="s">
        <v>94</v>
      </c>
      <c r="AEC5" s="55" t="s">
        <v>73</v>
      </c>
      <c r="AED5" s="55" t="s">
        <v>98</v>
      </c>
      <c r="AEE5" s="55" t="s">
        <v>104</v>
      </c>
      <c r="AEF5" s="55" t="s">
        <v>813</v>
      </c>
      <c r="AEG5" s="55" t="s">
        <v>862</v>
      </c>
      <c r="AEH5" s="56" t="s">
        <v>17</v>
      </c>
      <c r="AEI5" s="56" t="s">
        <v>18</v>
      </c>
      <c r="AEJ5" s="56" t="s">
        <v>19</v>
      </c>
      <c r="AEK5" s="56" t="s">
        <v>38</v>
      </c>
      <c r="AEL5" s="37" t="s">
        <v>76</v>
      </c>
      <c r="AEM5" s="37" t="s">
        <v>987</v>
      </c>
      <c r="AEN5" s="37" t="s">
        <v>1105</v>
      </c>
      <c r="AEO5" s="38" t="s">
        <v>36</v>
      </c>
      <c r="AEP5" s="37" t="s">
        <v>37</v>
      </c>
      <c r="AEQ5" s="37" t="s">
        <v>814</v>
      </c>
      <c r="AER5" s="37" t="s">
        <v>75</v>
      </c>
      <c r="AES5" s="36" t="s">
        <v>93</v>
      </c>
      <c r="AET5" s="37" t="s">
        <v>1103</v>
      </c>
      <c r="AEU5" s="37" t="s">
        <v>95</v>
      </c>
      <c r="AEV5" s="37" t="s">
        <v>99</v>
      </c>
      <c r="AEW5" s="37" t="s">
        <v>102</v>
      </c>
      <c r="AEX5" s="72" t="s">
        <v>956</v>
      </c>
      <c r="AEY5" s="71" t="s">
        <v>858</v>
      </c>
      <c r="AEZ5" s="71" t="s">
        <v>860</v>
      </c>
      <c r="AFA5" s="54" t="s">
        <v>72</v>
      </c>
      <c r="AFB5" s="54" t="s">
        <v>96</v>
      </c>
      <c r="AFC5" s="54" t="s">
        <v>100</v>
      </c>
      <c r="AFD5" s="54" t="s">
        <v>103</v>
      </c>
      <c r="AFE5" s="54" t="s">
        <v>812</v>
      </c>
      <c r="AFF5" s="54" t="s">
        <v>861</v>
      </c>
      <c r="AFG5" s="55" t="s">
        <v>94</v>
      </c>
      <c r="AFH5" s="55" t="s">
        <v>73</v>
      </c>
      <c r="AFI5" s="55" t="s">
        <v>98</v>
      </c>
      <c r="AFJ5" s="55" t="s">
        <v>104</v>
      </c>
      <c r="AFK5" s="55" t="s">
        <v>813</v>
      </c>
      <c r="AFL5" s="55" t="s">
        <v>862</v>
      </c>
      <c r="AFM5" s="56" t="s">
        <v>17</v>
      </c>
      <c r="AFN5" s="56" t="s">
        <v>18</v>
      </c>
      <c r="AFO5" s="56" t="s">
        <v>19</v>
      </c>
      <c r="AFP5" s="56" t="s">
        <v>38</v>
      </c>
      <c r="AFQ5" s="37" t="s">
        <v>76</v>
      </c>
      <c r="AFR5" s="37" t="s">
        <v>987</v>
      </c>
      <c r="AFS5" s="37" t="s">
        <v>1105</v>
      </c>
      <c r="AFT5" s="38" t="s">
        <v>36</v>
      </c>
      <c r="AFU5" s="37" t="s">
        <v>37</v>
      </c>
      <c r="AFV5" s="37" t="s">
        <v>814</v>
      </c>
      <c r="AFW5" s="37" t="s">
        <v>75</v>
      </c>
      <c r="AFX5" s="36" t="s">
        <v>93</v>
      </c>
      <c r="AFY5" s="37" t="s">
        <v>1103</v>
      </c>
      <c r="AFZ5" s="37" t="s">
        <v>95</v>
      </c>
      <c r="AGA5" s="37" t="s">
        <v>99</v>
      </c>
      <c r="AGB5" s="37" t="s">
        <v>102</v>
      </c>
      <c r="AGC5" s="72" t="s">
        <v>956</v>
      </c>
      <c r="AGD5" s="71" t="s">
        <v>858</v>
      </c>
      <c r="AGE5" s="71" t="s">
        <v>860</v>
      </c>
      <c r="AGF5" s="54" t="s">
        <v>72</v>
      </c>
      <c r="AGG5" s="54" t="s">
        <v>96</v>
      </c>
      <c r="AGH5" s="54" t="s">
        <v>100</v>
      </c>
      <c r="AGI5" s="54" t="s">
        <v>103</v>
      </c>
      <c r="AGJ5" s="54" t="s">
        <v>812</v>
      </c>
      <c r="AGK5" s="54" t="s">
        <v>861</v>
      </c>
      <c r="AGL5" s="55" t="s">
        <v>94</v>
      </c>
      <c r="AGM5" s="55" t="s">
        <v>73</v>
      </c>
      <c r="AGN5" s="55" t="s">
        <v>98</v>
      </c>
      <c r="AGO5" s="55" t="s">
        <v>104</v>
      </c>
      <c r="AGP5" s="55" t="s">
        <v>813</v>
      </c>
      <c r="AGQ5" s="55" t="s">
        <v>862</v>
      </c>
      <c r="AGR5" s="56" t="s">
        <v>17</v>
      </c>
      <c r="AGS5" s="56" t="s">
        <v>18</v>
      </c>
      <c r="AGT5" s="56" t="s">
        <v>19</v>
      </c>
      <c r="AGU5" s="56" t="s">
        <v>38</v>
      </c>
      <c r="AGV5" s="37" t="s">
        <v>76</v>
      </c>
      <c r="AGW5" s="37" t="s">
        <v>987</v>
      </c>
      <c r="AGX5" s="37" t="s">
        <v>1105</v>
      </c>
      <c r="AGY5" s="38" t="s">
        <v>36</v>
      </c>
      <c r="AGZ5" s="37" t="s">
        <v>37</v>
      </c>
      <c r="AHA5" s="37" t="s">
        <v>814</v>
      </c>
      <c r="AHB5" s="37" t="s">
        <v>75</v>
      </c>
      <c r="AHC5" s="36" t="s">
        <v>93</v>
      </c>
      <c r="AHD5" s="37" t="s">
        <v>1103</v>
      </c>
      <c r="AHE5" s="37" t="s">
        <v>95</v>
      </c>
      <c r="AHF5" s="37" t="s">
        <v>99</v>
      </c>
      <c r="AHG5" s="37" t="s">
        <v>102</v>
      </c>
      <c r="AHH5" s="72" t="s">
        <v>956</v>
      </c>
      <c r="AHI5" s="71" t="s">
        <v>858</v>
      </c>
      <c r="AHJ5" s="71" t="s">
        <v>860</v>
      </c>
      <c r="AHK5" s="54" t="s">
        <v>72</v>
      </c>
      <c r="AHL5" s="54" t="s">
        <v>96</v>
      </c>
      <c r="AHM5" s="54" t="s">
        <v>100</v>
      </c>
      <c r="AHN5" s="54" t="s">
        <v>103</v>
      </c>
      <c r="AHO5" s="54" t="s">
        <v>812</v>
      </c>
      <c r="AHP5" s="54" t="s">
        <v>861</v>
      </c>
      <c r="AHQ5" s="55" t="s">
        <v>94</v>
      </c>
      <c r="AHR5" s="55" t="s">
        <v>73</v>
      </c>
      <c r="AHS5" s="55" t="s">
        <v>98</v>
      </c>
      <c r="AHT5" s="55" t="s">
        <v>104</v>
      </c>
      <c r="AHU5" s="55" t="s">
        <v>813</v>
      </c>
      <c r="AHV5" s="55" t="s">
        <v>862</v>
      </c>
      <c r="AHW5" s="56" t="s">
        <v>17</v>
      </c>
      <c r="AHX5" s="56" t="s">
        <v>18</v>
      </c>
      <c r="AHY5" s="56" t="s">
        <v>19</v>
      </c>
      <c r="AHZ5" s="56" t="s">
        <v>38</v>
      </c>
      <c r="AIA5" s="37" t="s">
        <v>76</v>
      </c>
      <c r="AIB5" s="37" t="s">
        <v>987</v>
      </c>
      <c r="AIC5" s="37" t="s">
        <v>1105</v>
      </c>
      <c r="AID5" s="38" t="s">
        <v>36</v>
      </c>
      <c r="AIE5" s="37" t="s">
        <v>37</v>
      </c>
      <c r="AIF5" s="37" t="s">
        <v>814</v>
      </c>
      <c r="AIG5" s="37" t="s">
        <v>75</v>
      </c>
      <c r="AIH5" s="36" t="s">
        <v>93</v>
      </c>
      <c r="AII5" s="37" t="s">
        <v>1103</v>
      </c>
      <c r="AIJ5" s="37" t="s">
        <v>95</v>
      </c>
      <c r="AIK5" s="37" t="s">
        <v>99</v>
      </c>
      <c r="AIL5" s="37" t="s">
        <v>102</v>
      </c>
      <c r="AIM5" s="72" t="s">
        <v>956</v>
      </c>
      <c r="AIN5" s="71" t="s">
        <v>858</v>
      </c>
      <c r="AIO5" s="71" t="s">
        <v>860</v>
      </c>
      <c r="AIP5" s="54" t="s">
        <v>72</v>
      </c>
      <c r="AIQ5" s="54" t="s">
        <v>96</v>
      </c>
      <c r="AIR5" s="54" t="s">
        <v>100</v>
      </c>
      <c r="AIS5" s="54" t="s">
        <v>103</v>
      </c>
      <c r="AIT5" s="54" t="s">
        <v>812</v>
      </c>
      <c r="AIU5" s="54" t="s">
        <v>861</v>
      </c>
      <c r="AIV5" s="55" t="s">
        <v>94</v>
      </c>
      <c r="AIW5" s="55" t="s">
        <v>73</v>
      </c>
      <c r="AIX5" s="55" t="s">
        <v>98</v>
      </c>
      <c r="AIY5" s="55" t="s">
        <v>104</v>
      </c>
      <c r="AIZ5" s="55" t="s">
        <v>813</v>
      </c>
      <c r="AJA5" s="55" t="s">
        <v>862</v>
      </c>
      <c r="AJB5" s="56" t="s">
        <v>17</v>
      </c>
      <c r="AJC5" s="56" t="s">
        <v>18</v>
      </c>
      <c r="AJD5" s="56" t="s">
        <v>19</v>
      </c>
      <c r="AJE5" s="56" t="s">
        <v>38</v>
      </c>
      <c r="AJF5" s="37" t="s">
        <v>76</v>
      </c>
      <c r="AJG5" s="37" t="s">
        <v>987</v>
      </c>
      <c r="AJH5" s="37" t="s">
        <v>1105</v>
      </c>
      <c r="AJI5" s="38" t="s">
        <v>36</v>
      </c>
      <c r="AJJ5" s="37" t="s">
        <v>37</v>
      </c>
      <c r="AJK5" s="37" t="s">
        <v>814</v>
      </c>
      <c r="AJL5" s="37" t="s">
        <v>75</v>
      </c>
      <c r="AJM5" s="36" t="s">
        <v>93</v>
      </c>
      <c r="AJN5" s="37" t="s">
        <v>1103</v>
      </c>
      <c r="AJO5" s="37" t="s">
        <v>95</v>
      </c>
      <c r="AJP5" s="37" t="s">
        <v>99</v>
      </c>
      <c r="AJQ5" s="37" t="s">
        <v>102</v>
      </c>
      <c r="AJR5" s="72" t="s">
        <v>956</v>
      </c>
      <c r="AJS5" s="71" t="s">
        <v>858</v>
      </c>
      <c r="AJT5" s="71" t="s">
        <v>860</v>
      </c>
      <c r="AJU5" s="54" t="s">
        <v>72</v>
      </c>
      <c r="AJV5" s="54" t="s">
        <v>96</v>
      </c>
      <c r="AJW5" s="54" t="s">
        <v>100</v>
      </c>
      <c r="AJX5" s="54" t="s">
        <v>103</v>
      </c>
      <c r="AJY5" s="54" t="s">
        <v>812</v>
      </c>
      <c r="AJZ5" s="54" t="s">
        <v>861</v>
      </c>
      <c r="AKA5" s="55" t="s">
        <v>94</v>
      </c>
      <c r="AKB5" s="55" t="s">
        <v>73</v>
      </c>
      <c r="AKC5" s="55" t="s">
        <v>98</v>
      </c>
      <c r="AKD5" s="55" t="s">
        <v>104</v>
      </c>
      <c r="AKE5" s="55" t="s">
        <v>813</v>
      </c>
      <c r="AKF5" s="55" t="s">
        <v>862</v>
      </c>
      <c r="AKG5" s="56" t="s">
        <v>17</v>
      </c>
      <c r="AKH5" s="56" t="s">
        <v>18</v>
      </c>
      <c r="AKI5" s="56" t="s">
        <v>19</v>
      </c>
      <c r="AKJ5" s="56" t="s">
        <v>38</v>
      </c>
      <c r="AKK5" s="37" t="s">
        <v>76</v>
      </c>
      <c r="AKL5" s="37" t="s">
        <v>987</v>
      </c>
      <c r="AKM5" s="37" t="s">
        <v>1105</v>
      </c>
      <c r="AKN5" s="38" t="s">
        <v>36</v>
      </c>
      <c r="AKO5" s="37" t="s">
        <v>37</v>
      </c>
      <c r="AKP5" s="37" t="s">
        <v>814</v>
      </c>
      <c r="AKQ5" s="39" t="s">
        <v>75</v>
      </c>
    </row>
    <row r="6" spans="1:979" s="50" customFormat="1" ht="12.6" customHeight="1" x14ac:dyDescent="0.25">
      <c r="A6" s="44" t="s">
        <v>1040</v>
      </c>
      <c r="B6" s="44" t="s">
        <v>1</v>
      </c>
      <c r="C6" s="44" t="s">
        <v>947</v>
      </c>
      <c r="D6" s="44" t="s">
        <v>949</v>
      </c>
      <c r="E6" s="44" t="s">
        <v>8</v>
      </c>
      <c r="F6" s="45" t="s">
        <v>64</v>
      </c>
      <c r="G6" s="44" t="s">
        <v>686</v>
      </c>
      <c r="H6" s="44" t="s">
        <v>65</v>
      </c>
      <c r="I6" s="46" t="s">
        <v>66</v>
      </c>
      <c r="J6" s="44" t="s">
        <v>9</v>
      </c>
      <c r="K6" s="44" t="s">
        <v>67</v>
      </c>
      <c r="L6" s="44" t="s">
        <v>1043</v>
      </c>
      <c r="M6" s="44" t="s">
        <v>2</v>
      </c>
      <c r="N6" s="44" t="s">
        <v>3</v>
      </c>
      <c r="O6" s="44" t="s">
        <v>4</v>
      </c>
      <c r="P6" s="44" t="s">
        <v>5</v>
      </c>
      <c r="Q6" s="44" t="s">
        <v>6</v>
      </c>
      <c r="R6" s="44" t="s">
        <v>7</v>
      </c>
      <c r="S6" s="47" t="s">
        <v>34</v>
      </c>
      <c r="T6" s="44" t="s">
        <v>1074</v>
      </c>
      <c r="U6" s="44" t="s">
        <v>90</v>
      </c>
      <c r="V6" s="44" t="s">
        <v>106</v>
      </c>
      <c r="W6" s="44" t="s">
        <v>105</v>
      </c>
      <c r="X6" s="44" t="s">
        <v>955</v>
      </c>
      <c r="Y6" s="44" t="s">
        <v>864</v>
      </c>
      <c r="Z6" s="44" t="s">
        <v>863</v>
      </c>
      <c r="AA6" s="44" t="s">
        <v>89</v>
      </c>
      <c r="AB6" s="44" t="s">
        <v>35</v>
      </c>
      <c r="AC6" s="44" t="s">
        <v>107</v>
      </c>
      <c r="AD6" s="44" t="s">
        <v>101</v>
      </c>
      <c r="AE6" s="44" t="s">
        <v>688</v>
      </c>
      <c r="AF6" s="44" t="s">
        <v>853</v>
      </c>
      <c r="AG6" s="44" t="s">
        <v>92</v>
      </c>
      <c r="AH6" s="44" t="s">
        <v>91</v>
      </c>
      <c r="AI6" s="44" t="s">
        <v>97</v>
      </c>
      <c r="AJ6" s="44" t="s">
        <v>103</v>
      </c>
      <c r="AK6" s="44" t="s">
        <v>689</v>
      </c>
      <c r="AL6" s="44" t="s">
        <v>854</v>
      </c>
      <c r="AM6" s="44" t="s">
        <v>110</v>
      </c>
      <c r="AN6" s="44" t="s">
        <v>109</v>
      </c>
      <c r="AO6" s="44" t="s">
        <v>108</v>
      </c>
      <c r="AP6" s="44" t="s">
        <v>690</v>
      </c>
      <c r="AQ6" s="44" t="s">
        <v>76</v>
      </c>
      <c r="AR6" s="44" t="s">
        <v>954</v>
      </c>
      <c r="AS6" s="44" t="s">
        <v>1044</v>
      </c>
      <c r="AT6" s="44" t="s">
        <v>36</v>
      </c>
      <c r="AU6" s="44" t="s">
        <v>37</v>
      </c>
      <c r="AV6" s="44" t="s">
        <v>691</v>
      </c>
      <c r="AW6" s="48" t="s">
        <v>75</v>
      </c>
      <c r="AX6" s="47" t="s">
        <v>72</v>
      </c>
      <c r="AY6" s="44" t="s">
        <v>94</v>
      </c>
      <c r="AZ6" s="44" t="s">
        <v>111</v>
      </c>
      <c r="BA6" s="44" t="s">
        <v>112</v>
      </c>
      <c r="BB6" s="44" t="s">
        <v>113</v>
      </c>
      <c r="BC6" s="44" t="s">
        <v>957</v>
      </c>
      <c r="BD6" s="44" t="s">
        <v>857</v>
      </c>
      <c r="BE6" s="44" t="s">
        <v>859</v>
      </c>
      <c r="BF6" s="44" t="s">
        <v>114</v>
      </c>
      <c r="BG6" s="44" t="s">
        <v>115</v>
      </c>
      <c r="BH6" s="44" t="s">
        <v>116</v>
      </c>
      <c r="BI6" s="44" t="s">
        <v>117</v>
      </c>
      <c r="BJ6" s="44" t="s">
        <v>692</v>
      </c>
      <c r="BK6" s="44" t="s">
        <v>855</v>
      </c>
      <c r="BL6" s="44" t="s">
        <v>118</v>
      </c>
      <c r="BM6" s="44" t="s">
        <v>119</v>
      </c>
      <c r="BN6" s="44" t="s">
        <v>120</v>
      </c>
      <c r="BO6" s="44" t="s">
        <v>121</v>
      </c>
      <c r="BP6" s="44" t="s">
        <v>693</v>
      </c>
      <c r="BQ6" s="44" t="s">
        <v>856</v>
      </c>
      <c r="BR6" s="44" t="s">
        <v>122</v>
      </c>
      <c r="BS6" s="44" t="s">
        <v>123</v>
      </c>
      <c r="BT6" s="44" t="s">
        <v>124</v>
      </c>
      <c r="BU6" s="44" t="s">
        <v>694</v>
      </c>
      <c r="BV6" s="44" t="s">
        <v>125</v>
      </c>
      <c r="BW6" s="44" t="s">
        <v>988</v>
      </c>
      <c r="BX6" s="44" t="s">
        <v>1045</v>
      </c>
      <c r="BY6" s="44" t="s">
        <v>126</v>
      </c>
      <c r="BZ6" s="44" t="s">
        <v>127</v>
      </c>
      <c r="CA6" s="44" t="s">
        <v>695</v>
      </c>
      <c r="CB6" s="57" t="s">
        <v>128</v>
      </c>
      <c r="CC6" s="47" t="s">
        <v>129</v>
      </c>
      <c r="CD6" s="44" t="s">
        <v>1075</v>
      </c>
      <c r="CE6" s="44" t="s">
        <v>130</v>
      </c>
      <c r="CF6" s="44" t="s">
        <v>131</v>
      </c>
      <c r="CG6" s="44" t="s">
        <v>132</v>
      </c>
      <c r="CH6" s="44" t="s">
        <v>958</v>
      </c>
      <c r="CI6" s="44" t="s">
        <v>866</v>
      </c>
      <c r="CJ6" s="44" t="s">
        <v>865</v>
      </c>
      <c r="CK6" s="44" t="s">
        <v>133</v>
      </c>
      <c r="CL6" s="44" t="s">
        <v>83</v>
      </c>
      <c r="CM6" s="44" t="s">
        <v>134</v>
      </c>
      <c r="CN6" s="44" t="s">
        <v>135</v>
      </c>
      <c r="CO6" s="44" t="s">
        <v>696</v>
      </c>
      <c r="CP6" s="44" t="s">
        <v>867</v>
      </c>
      <c r="CQ6" s="44" t="s">
        <v>136</v>
      </c>
      <c r="CR6" s="44" t="s">
        <v>137</v>
      </c>
      <c r="CS6" s="44" t="s">
        <v>138</v>
      </c>
      <c r="CT6" s="44" t="s">
        <v>139</v>
      </c>
      <c r="CU6" s="44" t="s">
        <v>697</v>
      </c>
      <c r="CV6" s="44" t="s">
        <v>868</v>
      </c>
      <c r="CW6" s="44" t="s">
        <v>140</v>
      </c>
      <c r="CX6" s="44" t="s">
        <v>141</v>
      </c>
      <c r="CY6" s="44" t="s">
        <v>142</v>
      </c>
      <c r="CZ6" s="44" t="s">
        <v>698</v>
      </c>
      <c r="DA6" s="44" t="s">
        <v>143</v>
      </c>
      <c r="DB6" s="44" t="s">
        <v>989</v>
      </c>
      <c r="DC6" s="44" t="s">
        <v>1046</v>
      </c>
      <c r="DD6" s="44" t="s">
        <v>144</v>
      </c>
      <c r="DE6" s="44" t="s">
        <v>145</v>
      </c>
      <c r="DF6" s="44" t="s">
        <v>699</v>
      </c>
      <c r="DG6" s="49" t="s">
        <v>146</v>
      </c>
      <c r="DH6" s="47" t="s">
        <v>147</v>
      </c>
      <c r="DI6" s="44" t="s">
        <v>1076</v>
      </c>
      <c r="DJ6" s="44" t="s">
        <v>148</v>
      </c>
      <c r="DK6" s="44" t="s">
        <v>149</v>
      </c>
      <c r="DL6" s="44" t="s">
        <v>150</v>
      </c>
      <c r="DM6" s="44" t="s">
        <v>959</v>
      </c>
      <c r="DN6" s="44" t="s">
        <v>870</v>
      </c>
      <c r="DO6" s="44" t="s">
        <v>869</v>
      </c>
      <c r="DP6" s="44" t="s">
        <v>151</v>
      </c>
      <c r="DQ6" s="44" t="s">
        <v>152</v>
      </c>
      <c r="DR6" s="44" t="s">
        <v>153</v>
      </c>
      <c r="DS6" s="44" t="s">
        <v>154</v>
      </c>
      <c r="DT6" s="44" t="s">
        <v>700</v>
      </c>
      <c r="DU6" s="44" t="s">
        <v>871</v>
      </c>
      <c r="DV6" s="44" t="s">
        <v>155</v>
      </c>
      <c r="DW6" s="44" t="s">
        <v>156</v>
      </c>
      <c r="DX6" s="44" t="s">
        <v>157</v>
      </c>
      <c r="DY6" s="44" t="s">
        <v>158</v>
      </c>
      <c r="DZ6" s="44" t="s">
        <v>701</v>
      </c>
      <c r="EA6" s="44" t="s">
        <v>876</v>
      </c>
      <c r="EB6" s="44" t="s">
        <v>159</v>
      </c>
      <c r="EC6" s="44" t="s">
        <v>160</v>
      </c>
      <c r="ED6" s="44" t="s">
        <v>161</v>
      </c>
      <c r="EE6" s="44" t="s">
        <v>703</v>
      </c>
      <c r="EF6" s="44" t="s">
        <v>162</v>
      </c>
      <c r="EG6" s="44" t="s">
        <v>990</v>
      </c>
      <c r="EH6" s="44" t="s">
        <v>1047</v>
      </c>
      <c r="EI6" s="44" t="s">
        <v>163</v>
      </c>
      <c r="EJ6" s="44" t="s">
        <v>164</v>
      </c>
      <c r="EK6" s="44" t="s">
        <v>702</v>
      </c>
      <c r="EL6" s="49" t="s">
        <v>165</v>
      </c>
      <c r="EM6" s="47" t="s">
        <v>84</v>
      </c>
      <c r="EN6" s="44" t="s">
        <v>1077</v>
      </c>
      <c r="EO6" s="44" t="s">
        <v>166</v>
      </c>
      <c r="EP6" s="44" t="s">
        <v>167</v>
      </c>
      <c r="EQ6" s="44" t="s">
        <v>168</v>
      </c>
      <c r="ER6" s="44" t="s">
        <v>960</v>
      </c>
      <c r="ES6" s="44" t="s">
        <v>873</v>
      </c>
      <c r="ET6" s="44" t="s">
        <v>872</v>
      </c>
      <c r="EU6" s="44" t="s">
        <v>169</v>
      </c>
      <c r="EV6" s="44" t="s">
        <v>170</v>
      </c>
      <c r="EW6" s="44" t="s">
        <v>171</v>
      </c>
      <c r="EX6" s="44" t="s">
        <v>172</v>
      </c>
      <c r="EY6" s="44" t="s">
        <v>704</v>
      </c>
      <c r="EZ6" s="44" t="s">
        <v>874</v>
      </c>
      <c r="FA6" s="44" t="s">
        <v>173</v>
      </c>
      <c r="FB6" s="44" t="s">
        <v>174</v>
      </c>
      <c r="FC6" s="44" t="s">
        <v>175</v>
      </c>
      <c r="FD6" s="44" t="s">
        <v>176</v>
      </c>
      <c r="FE6" s="44" t="s">
        <v>705</v>
      </c>
      <c r="FF6" s="44" t="s">
        <v>875</v>
      </c>
      <c r="FG6" s="44" t="s">
        <v>177</v>
      </c>
      <c r="FH6" s="44" t="s">
        <v>178</v>
      </c>
      <c r="FI6" s="44" t="s">
        <v>179</v>
      </c>
      <c r="FJ6" s="44" t="s">
        <v>706</v>
      </c>
      <c r="FK6" s="44" t="s">
        <v>180</v>
      </c>
      <c r="FL6" s="44" t="s">
        <v>991</v>
      </c>
      <c r="FM6" s="44" t="s">
        <v>1048</v>
      </c>
      <c r="FN6" s="44" t="s">
        <v>181</v>
      </c>
      <c r="FO6" s="44" t="s">
        <v>182</v>
      </c>
      <c r="FP6" s="44" t="s">
        <v>707</v>
      </c>
      <c r="FQ6" s="49" t="s">
        <v>183</v>
      </c>
      <c r="FR6" s="47" t="s">
        <v>184</v>
      </c>
      <c r="FS6" s="44" t="s">
        <v>1078</v>
      </c>
      <c r="FT6" s="44" t="s">
        <v>185</v>
      </c>
      <c r="FU6" s="44" t="s">
        <v>186</v>
      </c>
      <c r="FV6" s="44" t="s">
        <v>187</v>
      </c>
      <c r="FW6" s="44" t="s">
        <v>961</v>
      </c>
      <c r="FX6" s="44" t="s">
        <v>878</v>
      </c>
      <c r="FY6" s="44" t="s">
        <v>877</v>
      </c>
      <c r="FZ6" s="44" t="s">
        <v>188</v>
      </c>
      <c r="GA6" s="44" t="s">
        <v>189</v>
      </c>
      <c r="GB6" s="44" t="s">
        <v>190</v>
      </c>
      <c r="GC6" s="44" t="s">
        <v>191</v>
      </c>
      <c r="GD6" s="44" t="s">
        <v>708</v>
      </c>
      <c r="GE6" s="44" t="s">
        <v>879</v>
      </c>
      <c r="GF6" s="44" t="s">
        <v>192</v>
      </c>
      <c r="GG6" s="44" t="s">
        <v>193</v>
      </c>
      <c r="GH6" s="44" t="s">
        <v>194</v>
      </c>
      <c r="GI6" s="44" t="s">
        <v>195</v>
      </c>
      <c r="GJ6" s="44" t="s">
        <v>709</v>
      </c>
      <c r="GK6" s="44" t="s">
        <v>880</v>
      </c>
      <c r="GL6" s="44" t="s">
        <v>196</v>
      </c>
      <c r="GM6" s="44" t="s">
        <v>197</v>
      </c>
      <c r="GN6" s="44" t="s">
        <v>198</v>
      </c>
      <c r="GO6" s="44" t="s">
        <v>710</v>
      </c>
      <c r="GP6" s="44" t="s">
        <v>199</v>
      </c>
      <c r="GQ6" s="44" t="s">
        <v>992</v>
      </c>
      <c r="GR6" s="44" t="s">
        <v>1049</v>
      </c>
      <c r="GS6" s="44" t="s">
        <v>200</v>
      </c>
      <c r="GT6" s="44" t="s">
        <v>201</v>
      </c>
      <c r="GU6" s="44" t="s">
        <v>711</v>
      </c>
      <c r="GV6" s="49" t="s">
        <v>202</v>
      </c>
      <c r="GW6" s="47" t="s">
        <v>203</v>
      </c>
      <c r="GX6" s="44" t="s">
        <v>1079</v>
      </c>
      <c r="GY6" s="44" t="s">
        <v>204</v>
      </c>
      <c r="GZ6" s="44" t="s">
        <v>205</v>
      </c>
      <c r="HA6" s="44" t="s">
        <v>206</v>
      </c>
      <c r="HB6" s="44" t="s">
        <v>962</v>
      </c>
      <c r="HC6" s="44" t="s">
        <v>882</v>
      </c>
      <c r="HD6" s="44" t="s">
        <v>881</v>
      </c>
      <c r="HE6" s="44" t="s">
        <v>207</v>
      </c>
      <c r="HF6" s="44" t="s">
        <v>208</v>
      </c>
      <c r="HG6" s="44" t="s">
        <v>209</v>
      </c>
      <c r="HH6" s="44" t="s">
        <v>210</v>
      </c>
      <c r="HI6" s="44" t="s">
        <v>712</v>
      </c>
      <c r="HJ6" s="44" t="s">
        <v>883</v>
      </c>
      <c r="HK6" s="44" t="s">
        <v>211</v>
      </c>
      <c r="HL6" s="44" t="s">
        <v>212</v>
      </c>
      <c r="HM6" s="44" t="s">
        <v>213</v>
      </c>
      <c r="HN6" s="44" t="s">
        <v>214</v>
      </c>
      <c r="HO6" s="44" t="s">
        <v>713</v>
      </c>
      <c r="HP6" s="44" t="s">
        <v>884</v>
      </c>
      <c r="HQ6" s="44" t="s">
        <v>215</v>
      </c>
      <c r="HR6" s="44" t="s">
        <v>216</v>
      </c>
      <c r="HS6" s="44" t="s">
        <v>217</v>
      </c>
      <c r="HT6" s="44" t="s">
        <v>714</v>
      </c>
      <c r="HU6" s="44" t="s">
        <v>218</v>
      </c>
      <c r="HV6" s="44" t="s">
        <v>993</v>
      </c>
      <c r="HW6" s="44" t="s">
        <v>1050</v>
      </c>
      <c r="HX6" s="44" t="s">
        <v>219</v>
      </c>
      <c r="HY6" s="44" t="s">
        <v>220</v>
      </c>
      <c r="HZ6" s="44" t="s">
        <v>715</v>
      </c>
      <c r="IA6" s="49" t="s">
        <v>221</v>
      </c>
      <c r="IB6" s="47" t="s">
        <v>222</v>
      </c>
      <c r="IC6" s="44" t="s">
        <v>1080</v>
      </c>
      <c r="ID6" s="44" t="s">
        <v>223</v>
      </c>
      <c r="IE6" s="44" t="s">
        <v>224</v>
      </c>
      <c r="IF6" s="44" t="s">
        <v>225</v>
      </c>
      <c r="IG6" s="44" t="s">
        <v>963</v>
      </c>
      <c r="IH6" s="44" t="s">
        <v>886</v>
      </c>
      <c r="II6" s="44" t="s">
        <v>885</v>
      </c>
      <c r="IJ6" s="44" t="s">
        <v>226</v>
      </c>
      <c r="IK6" s="44" t="s">
        <v>227</v>
      </c>
      <c r="IL6" s="44" t="s">
        <v>228</v>
      </c>
      <c r="IM6" s="44" t="s">
        <v>229</v>
      </c>
      <c r="IN6" s="44" t="s">
        <v>716</v>
      </c>
      <c r="IO6" s="44" t="s">
        <v>887</v>
      </c>
      <c r="IP6" s="44" t="s">
        <v>230</v>
      </c>
      <c r="IQ6" s="44" t="s">
        <v>231</v>
      </c>
      <c r="IR6" s="44" t="s">
        <v>232</v>
      </c>
      <c r="IS6" s="44" t="s">
        <v>233</v>
      </c>
      <c r="IT6" s="44" t="s">
        <v>717</v>
      </c>
      <c r="IU6" s="44" t="s">
        <v>888</v>
      </c>
      <c r="IV6" s="44" t="s">
        <v>234</v>
      </c>
      <c r="IW6" s="44" t="s">
        <v>235</v>
      </c>
      <c r="IX6" s="44" t="s">
        <v>236</v>
      </c>
      <c r="IY6" s="44" t="s">
        <v>718</v>
      </c>
      <c r="IZ6" s="44" t="s">
        <v>237</v>
      </c>
      <c r="JA6" s="44" t="s">
        <v>994</v>
      </c>
      <c r="JB6" s="44" t="s">
        <v>1051</v>
      </c>
      <c r="JC6" s="44" t="s">
        <v>238</v>
      </c>
      <c r="JD6" s="44" t="s">
        <v>239</v>
      </c>
      <c r="JE6" s="44" t="s">
        <v>719</v>
      </c>
      <c r="JF6" s="49" t="s">
        <v>240</v>
      </c>
      <c r="JG6" s="47" t="s">
        <v>241</v>
      </c>
      <c r="JH6" s="44" t="s">
        <v>1081</v>
      </c>
      <c r="JI6" s="44" t="s">
        <v>242</v>
      </c>
      <c r="JJ6" s="44" t="s">
        <v>243</v>
      </c>
      <c r="JK6" s="44" t="s">
        <v>244</v>
      </c>
      <c r="JL6" s="44" t="s">
        <v>964</v>
      </c>
      <c r="JM6" s="44" t="s">
        <v>890</v>
      </c>
      <c r="JN6" s="44" t="s">
        <v>889</v>
      </c>
      <c r="JO6" s="44" t="s">
        <v>245</v>
      </c>
      <c r="JP6" s="44" t="s">
        <v>246</v>
      </c>
      <c r="JQ6" s="44" t="s">
        <v>247</v>
      </c>
      <c r="JR6" s="44" t="s">
        <v>248</v>
      </c>
      <c r="JS6" s="44" t="s">
        <v>720</v>
      </c>
      <c r="JT6" s="44" t="s">
        <v>891</v>
      </c>
      <c r="JU6" s="44" t="s">
        <v>249</v>
      </c>
      <c r="JV6" s="44" t="s">
        <v>250</v>
      </c>
      <c r="JW6" s="44" t="s">
        <v>251</v>
      </c>
      <c r="JX6" s="44" t="s">
        <v>252</v>
      </c>
      <c r="JY6" s="44" t="s">
        <v>721</v>
      </c>
      <c r="JZ6" s="44" t="s">
        <v>892</v>
      </c>
      <c r="KA6" s="44" t="s">
        <v>253</v>
      </c>
      <c r="KB6" s="44" t="s">
        <v>254</v>
      </c>
      <c r="KC6" s="44" t="s">
        <v>255</v>
      </c>
      <c r="KD6" s="44" t="s">
        <v>722</v>
      </c>
      <c r="KE6" s="44" t="s">
        <v>256</v>
      </c>
      <c r="KF6" s="44" t="s">
        <v>995</v>
      </c>
      <c r="KG6" s="44" t="s">
        <v>1052</v>
      </c>
      <c r="KH6" s="44" t="s">
        <v>257</v>
      </c>
      <c r="KI6" s="44" t="s">
        <v>258</v>
      </c>
      <c r="KJ6" s="44" t="s">
        <v>723</v>
      </c>
      <c r="KK6" s="49" t="s">
        <v>259</v>
      </c>
      <c r="KL6" s="47" t="s">
        <v>260</v>
      </c>
      <c r="KM6" s="44" t="s">
        <v>1082</v>
      </c>
      <c r="KN6" s="44" t="s">
        <v>261</v>
      </c>
      <c r="KO6" s="44" t="s">
        <v>262</v>
      </c>
      <c r="KP6" s="44" t="s">
        <v>263</v>
      </c>
      <c r="KQ6" s="44" t="s">
        <v>965</v>
      </c>
      <c r="KR6" s="44" t="s">
        <v>894</v>
      </c>
      <c r="KS6" s="44" t="s">
        <v>893</v>
      </c>
      <c r="KT6" s="44" t="s">
        <v>264</v>
      </c>
      <c r="KU6" s="44" t="s">
        <v>265</v>
      </c>
      <c r="KV6" s="44" t="s">
        <v>266</v>
      </c>
      <c r="KW6" s="44" t="s">
        <v>267</v>
      </c>
      <c r="KX6" s="44" t="s">
        <v>724</v>
      </c>
      <c r="KY6" s="44" t="s">
        <v>895</v>
      </c>
      <c r="KZ6" s="44" t="s">
        <v>268</v>
      </c>
      <c r="LA6" s="44" t="s">
        <v>269</v>
      </c>
      <c r="LB6" s="44" t="s">
        <v>270</v>
      </c>
      <c r="LC6" s="44" t="s">
        <v>271</v>
      </c>
      <c r="LD6" s="44" t="s">
        <v>725</v>
      </c>
      <c r="LE6" s="44" t="s">
        <v>896</v>
      </c>
      <c r="LF6" s="44" t="s">
        <v>272</v>
      </c>
      <c r="LG6" s="44" t="s">
        <v>273</v>
      </c>
      <c r="LH6" s="44" t="s">
        <v>274</v>
      </c>
      <c r="LI6" s="44" t="s">
        <v>726</v>
      </c>
      <c r="LJ6" s="44" t="s">
        <v>275</v>
      </c>
      <c r="LK6" s="44" t="s">
        <v>996</v>
      </c>
      <c r="LL6" s="44" t="s">
        <v>1053</v>
      </c>
      <c r="LM6" s="44" t="s">
        <v>276</v>
      </c>
      <c r="LN6" s="44" t="s">
        <v>277</v>
      </c>
      <c r="LO6" s="44" t="s">
        <v>727</v>
      </c>
      <c r="LP6" s="49" t="s">
        <v>278</v>
      </c>
      <c r="LQ6" s="47" t="s">
        <v>279</v>
      </c>
      <c r="LR6" s="44" t="s">
        <v>1083</v>
      </c>
      <c r="LS6" s="44" t="s">
        <v>280</v>
      </c>
      <c r="LT6" s="44" t="s">
        <v>281</v>
      </c>
      <c r="LU6" s="44" t="s">
        <v>282</v>
      </c>
      <c r="LV6" s="44" t="s">
        <v>966</v>
      </c>
      <c r="LW6" s="44" t="s">
        <v>898</v>
      </c>
      <c r="LX6" s="44" t="s">
        <v>897</v>
      </c>
      <c r="LY6" s="44" t="s">
        <v>283</v>
      </c>
      <c r="LZ6" s="44" t="s">
        <v>284</v>
      </c>
      <c r="MA6" s="44" t="s">
        <v>285</v>
      </c>
      <c r="MB6" s="44" t="s">
        <v>286</v>
      </c>
      <c r="MC6" s="44" t="s">
        <v>728</v>
      </c>
      <c r="MD6" s="44" t="s">
        <v>899</v>
      </c>
      <c r="ME6" s="44" t="s">
        <v>287</v>
      </c>
      <c r="MF6" s="44" t="s">
        <v>288</v>
      </c>
      <c r="MG6" s="44" t="s">
        <v>289</v>
      </c>
      <c r="MH6" s="44" t="s">
        <v>290</v>
      </c>
      <c r="MI6" s="44" t="s">
        <v>729</v>
      </c>
      <c r="MJ6" s="44" t="s">
        <v>900</v>
      </c>
      <c r="MK6" s="44" t="s">
        <v>291</v>
      </c>
      <c r="ML6" s="44" t="s">
        <v>292</v>
      </c>
      <c r="MM6" s="44" t="s">
        <v>293</v>
      </c>
      <c r="MN6" s="44" t="s">
        <v>730</v>
      </c>
      <c r="MO6" s="44" t="s">
        <v>294</v>
      </c>
      <c r="MP6" s="44" t="s">
        <v>997</v>
      </c>
      <c r="MQ6" s="44" t="s">
        <v>1054</v>
      </c>
      <c r="MR6" s="44" t="s">
        <v>295</v>
      </c>
      <c r="MS6" s="44" t="s">
        <v>296</v>
      </c>
      <c r="MT6" s="44" t="s">
        <v>731</v>
      </c>
      <c r="MU6" s="49" t="s">
        <v>297</v>
      </c>
      <c r="MV6" s="47" t="s">
        <v>298</v>
      </c>
      <c r="MW6" s="44" t="s">
        <v>1084</v>
      </c>
      <c r="MX6" s="44" t="s">
        <v>299</v>
      </c>
      <c r="MY6" s="44" t="s">
        <v>300</v>
      </c>
      <c r="MZ6" s="44" t="s">
        <v>301</v>
      </c>
      <c r="NA6" s="44" t="s">
        <v>967</v>
      </c>
      <c r="NB6" s="44" t="s">
        <v>902</v>
      </c>
      <c r="NC6" s="44" t="s">
        <v>901</v>
      </c>
      <c r="ND6" s="44" t="s">
        <v>302</v>
      </c>
      <c r="NE6" s="44" t="s">
        <v>303</v>
      </c>
      <c r="NF6" s="44" t="s">
        <v>304</v>
      </c>
      <c r="NG6" s="44" t="s">
        <v>305</v>
      </c>
      <c r="NH6" s="44" t="s">
        <v>732</v>
      </c>
      <c r="NI6" s="44" t="s">
        <v>903</v>
      </c>
      <c r="NJ6" s="44" t="s">
        <v>306</v>
      </c>
      <c r="NK6" s="44" t="s">
        <v>307</v>
      </c>
      <c r="NL6" s="44" t="s">
        <v>308</v>
      </c>
      <c r="NM6" s="44" t="s">
        <v>309</v>
      </c>
      <c r="NN6" s="44" t="s">
        <v>733</v>
      </c>
      <c r="NO6" s="44" t="s">
        <v>904</v>
      </c>
      <c r="NP6" s="44" t="s">
        <v>310</v>
      </c>
      <c r="NQ6" s="44" t="s">
        <v>311</v>
      </c>
      <c r="NR6" s="44" t="s">
        <v>312</v>
      </c>
      <c r="NS6" s="44" t="s">
        <v>734</v>
      </c>
      <c r="NT6" s="44" t="s">
        <v>313</v>
      </c>
      <c r="NU6" s="44" t="s">
        <v>998</v>
      </c>
      <c r="NV6" s="44" t="s">
        <v>1055</v>
      </c>
      <c r="NW6" s="44" t="s">
        <v>314</v>
      </c>
      <c r="NX6" s="44" t="s">
        <v>315</v>
      </c>
      <c r="NY6" s="44" t="s">
        <v>735</v>
      </c>
      <c r="NZ6" s="49" t="s">
        <v>316</v>
      </c>
      <c r="OA6" s="47" t="s">
        <v>317</v>
      </c>
      <c r="OB6" s="44" t="s">
        <v>1085</v>
      </c>
      <c r="OC6" s="44" t="s">
        <v>318</v>
      </c>
      <c r="OD6" s="44" t="s">
        <v>319</v>
      </c>
      <c r="OE6" s="44" t="s">
        <v>320</v>
      </c>
      <c r="OF6" s="44" t="s">
        <v>968</v>
      </c>
      <c r="OG6" s="44" t="s">
        <v>906</v>
      </c>
      <c r="OH6" s="44" t="s">
        <v>905</v>
      </c>
      <c r="OI6" s="44" t="s">
        <v>321</v>
      </c>
      <c r="OJ6" s="44" t="s">
        <v>322</v>
      </c>
      <c r="OK6" s="44" t="s">
        <v>323</v>
      </c>
      <c r="OL6" s="44" t="s">
        <v>324</v>
      </c>
      <c r="OM6" s="44" t="s">
        <v>736</v>
      </c>
      <c r="ON6" s="44" t="s">
        <v>907</v>
      </c>
      <c r="OO6" s="44" t="s">
        <v>325</v>
      </c>
      <c r="OP6" s="44" t="s">
        <v>326</v>
      </c>
      <c r="OQ6" s="44" t="s">
        <v>327</v>
      </c>
      <c r="OR6" s="44" t="s">
        <v>328</v>
      </c>
      <c r="OS6" s="44" t="s">
        <v>737</v>
      </c>
      <c r="OT6" s="44" t="s">
        <v>908</v>
      </c>
      <c r="OU6" s="44" t="s">
        <v>329</v>
      </c>
      <c r="OV6" s="44" t="s">
        <v>330</v>
      </c>
      <c r="OW6" s="44" t="s">
        <v>331</v>
      </c>
      <c r="OX6" s="44" t="s">
        <v>738</v>
      </c>
      <c r="OY6" s="44" t="s">
        <v>332</v>
      </c>
      <c r="OZ6" s="44" t="s">
        <v>999</v>
      </c>
      <c r="PA6" s="44" t="s">
        <v>1056</v>
      </c>
      <c r="PB6" s="44" t="s">
        <v>333</v>
      </c>
      <c r="PC6" s="44" t="s">
        <v>334</v>
      </c>
      <c r="PD6" s="44" t="s">
        <v>739</v>
      </c>
      <c r="PE6" s="49" t="s">
        <v>335</v>
      </c>
      <c r="PF6" s="47" t="s">
        <v>336</v>
      </c>
      <c r="PG6" s="44" t="s">
        <v>1086</v>
      </c>
      <c r="PH6" s="44" t="s">
        <v>337</v>
      </c>
      <c r="PI6" s="44" t="s">
        <v>338</v>
      </c>
      <c r="PJ6" s="44" t="s">
        <v>339</v>
      </c>
      <c r="PK6" s="44" t="s">
        <v>969</v>
      </c>
      <c r="PL6" s="44" t="s">
        <v>910</v>
      </c>
      <c r="PM6" s="44" t="s">
        <v>909</v>
      </c>
      <c r="PN6" s="44" t="s">
        <v>340</v>
      </c>
      <c r="PO6" s="44" t="s">
        <v>341</v>
      </c>
      <c r="PP6" s="44" t="s">
        <v>342</v>
      </c>
      <c r="PQ6" s="44" t="s">
        <v>343</v>
      </c>
      <c r="PR6" s="44" t="s">
        <v>740</v>
      </c>
      <c r="PS6" s="44" t="s">
        <v>817</v>
      </c>
      <c r="PT6" s="44" t="s">
        <v>344</v>
      </c>
      <c r="PU6" s="44" t="s">
        <v>345</v>
      </c>
      <c r="PV6" s="44" t="s">
        <v>346</v>
      </c>
      <c r="PW6" s="44" t="s">
        <v>347</v>
      </c>
      <c r="PX6" s="44" t="s">
        <v>741</v>
      </c>
      <c r="PY6" s="44" t="s">
        <v>818</v>
      </c>
      <c r="PZ6" s="44" t="s">
        <v>348</v>
      </c>
      <c r="QA6" s="44" t="s">
        <v>349</v>
      </c>
      <c r="QB6" s="44" t="s">
        <v>350</v>
      </c>
      <c r="QC6" s="44" t="s">
        <v>742</v>
      </c>
      <c r="QD6" s="44" t="s">
        <v>351</v>
      </c>
      <c r="QE6" s="44" t="s">
        <v>1000</v>
      </c>
      <c r="QF6" s="44" t="s">
        <v>1057</v>
      </c>
      <c r="QG6" s="44" t="s">
        <v>352</v>
      </c>
      <c r="QH6" s="44" t="s">
        <v>353</v>
      </c>
      <c r="QI6" s="44" t="s">
        <v>743</v>
      </c>
      <c r="QJ6" s="49" t="s">
        <v>354</v>
      </c>
      <c r="QK6" s="47" t="s">
        <v>355</v>
      </c>
      <c r="QL6" s="44" t="s">
        <v>1087</v>
      </c>
      <c r="QM6" s="44" t="s">
        <v>356</v>
      </c>
      <c r="QN6" s="44" t="s">
        <v>357</v>
      </c>
      <c r="QO6" s="44" t="s">
        <v>358</v>
      </c>
      <c r="QP6" s="44" t="s">
        <v>970</v>
      </c>
      <c r="QQ6" s="44" t="s">
        <v>912</v>
      </c>
      <c r="QR6" s="44" t="s">
        <v>911</v>
      </c>
      <c r="QS6" s="44" t="s">
        <v>359</v>
      </c>
      <c r="QT6" s="44" t="s">
        <v>360</v>
      </c>
      <c r="QU6" s="44" t="s">
        <v>361</v>
      </c>
      <c r="QV6" s="44" t="s">
        <v>362</v>
      </c>
      <c r="QW6" s="44" t="s">
        <v>744</v>
      </c>
      <c r="QX6" s="44" t="s">
        <v>819</v>
      </c>
      <c r="QY6" s="44" t="s">
        <v>363</v>
      </c>
      <c r="QZ6" s="44" t="s">
        <v>364</v>
      </c>
      <c r="RA6" s="44" t="s">
        <v>365</v>
      </c>
      <c r="RB6" s="44" t="s">
        <v>366</v>
      </c>
      <c r="RC6" s="44" t="s">
        <v>745</v>
      </c>
      <c r="RD6" s="44" t="s">
        <v>820</v>
      </c>
      <c r="RE6" s="44" t="s">
        <v>367</v>
      </c>
      <c r="RF6" s="44" t="s">
        <v>368</v>
      </c>
      <c r="RG6" s="44" t="s">
        <v>369</v>
      </c>
      <c r="RH6" s="44" t="s">
        <v>746</v>
      </c>
      <c r="RI6" s="44" t="s">
        <v>370</v>
      </c>
      <c r="RJ6" s="44" t="s">
        <v>1001</v>
      </c>
      <c r="RK6" s="44" t="s">
        <v>1058</v>
      </c>
      <c r="RL6" s="44" t="s">
        <v>371</v>
      </c>
      <c r="RM6" s="44" t="s">
        <v>372</v>
      </c>
      <c r="RN6" s="44" t="s">
        <v>747</v>
      </c>
      <c r="RO6" s="49" t="s">
        <v>373</v>
      </c>
      <c r="RP6" s="47" t="s">
        <v>374</v>
      </c>
      <c r="RQ6" s="44" t="s">
        <v>1088</v>
      </c>
      <c r="RR6" s="44" t="s">
        <v>375</v>
      </c>
      <c r="RS6" s="44" t="s">
        <v>376</v>
      </c>
      <c r="RT6" s="44" t="s">
        <v>377</v>
      </c>
      <c r="RU6" s="44" t="s">
        <v>971</v>
      </c>
      <c r="RV6" s="44" t="s">
        <v>914</v>
      </c>
      <c r="RW6" s="44" t="s">
        <v>913</v>
      </c>
      <c r="RX6" s="44" t="s">
        <v>378</v>
      </c>
      <c r="RY6" s="44" t="s">
        <v>379</v>
      </c>
      <c r="RZ6" s="44" t="s">
        <v>380</v>
      </c>
      <c r="SA6" s="44" t="s">
        <v>381</v>
      </c>
      <c r="SB6" s="44" t="s">
        <v>748</v>
      </c>
      <c r="SC6" s="44" t="s">
        <v>821</v>
      </c>
      <c r="SD6" s="44" t="s">
        <v>382</v>
      </c>
      <c r="SE6" s="44" t="s">
        <v>383</v>
      </c>
      <c r="SF6" s="44" t="s">
        <v>384</v>
      </c>
      <c r="SG6" s="44" t="s">
        <v>385</v>
      </c>
      <c r="SH6" s="44" t="s">
        <v>749</v>
      </c>
      <c r="SI6" s="44" t="s">
        <v>822</v>
      </c>
      <c r="SJ6" s="44" t="s">
        <v>386</v>
      </c>
      <c r="SK6" s="44" t="s">
        <v>387</v>
      </c>
      <c r="SL6" s="44" t="s">
        <v>388</v>
      </c>
      <c r="SM6" s="44" t="s">
        <v>750</v>
      </c>
      <c r="SN6" s="44" t="s">
        <v>389</v>
      </c>
      <c r="SO6" s="44" t="s">
        <v>1002</v>
      </c>
      <c r="SP6" s="44" t="s">
        <v>1059</v>
      </c>
      <c r="SQ6" s="44" t="s">
        <v>390</v>
      </c>
      <c r="SR6" s="44" t="s">
        <v>391</v>
      </c>
      <c r="SS6" s="44" t="s">
        <v>751</v>
      </c>
      <c r="ST6" s="49" t="s">
        <v>392</v>
      </c>
      <c r="SU6" s="47" t="s">
        <v>393</v>
      </c>
      <c r="SV6" s="44" t="s">
        <v>1089</v>
      </c>
      <c r="SW6" s="44" t="s">
        <v>394</v>
      </c>
      <c r="SX6" s="44" t="s">
        <v>395</v>
      </c>
      <c r="SY6" s="44" t="s">
        <v>396</v>
      </c>
      <c r="SZ6" s="44" t="s">
        <v>972</v>
      </c>
      <c r="TA6" s="44" t="s">
        <v>916</v>
      </c>
      <c r="TB6" s="44" t="s">
        <v>915</v>
      </c>
      <c r="TC6" s="44" t="s">
        <v>397</v>
      </c>
      <c r="TD6" s="44" t="s">
        <v>398</v>
      </c>
      <c r="TE6" s="44" t="s">
        <v>399</v>
      </c>
      <c r="TF6" s="44" t="s">
        <v>400</v>
      </c>
      <c r="TG6" s="44" t="s">
        <v>752</v>
      </c>
      <c r="TH6" s="44" t="s">
        <v>823</v>
      </c>
      <c r="TI6" s="44" t="s">
        <v>401</v>
      </c>
      <c r="TJ6" s="44" t="s">
        <v>402</v>
      </c>
      <c r="TK6" s="44" t="s">
        <v>403</v>
      </c>
      <c r="TL6" s="44" t="s">
        <v>404</v>
      </c>
      <c r="TM6" s="44" t="s">
        <v>753</v>
      </c>
      <c r="TN6" s="44" t="s">
        <v>824</v>
      </c>
      <c r="TO6" s="44" t="s">
        <v>405</v>
      </c>
      <c r="TP6" s="44" t="s">
        <v>406</v>
      </c>
      <c r="TQ6" s="44" t="s">
        <v>407</v>
      </c>
      <c r="TR6" s="44" t="s">
        <v>754</v>
      </c>
      <c r="TS6" s="44" t="s">
        <v>408</v>
      </c>
      <c r="TT6" s="44" t="s">
        <v>1003</v>
      </c>
      <c r="TU6" s="44" t="s">
        <v>1106</v>
      </c>
      <c r="TV6" s="44" t="s">
        <v>409</v>
      </c>
      <c r="TW6" s="44" t="s">
        <v>410</v>
      </c>
      <c r="TX6" s="44" t="s">
        <v>755</v>
      </c>
      <c r="TY6" s="49" t="s">
        <v>411</v>
      </c>
      <c r="TZ6" s="47" t="s">
        <v>412</v>
      </c>
      <c r="UA6" s="44" t="s">
        <v>1090</v>
      </c>
      <c r="UB6" s="44" t="s">
        <v>413</v>
      </c>
      <c r="UC6" s="44" t="s">
        <v>414</v>
      </c>
      <c r="UD6" s="44" t="s">
        <v>415</v>
      </c>
      <c r="UE6" s="44" t="s">
        <v>973</v>
      </c>
      <c r="UF6" s="44" t="s">
        <v>918</v>
      </c>
      <c r="UG6" s="44" t="s">
        <v>917</v>
      </c>
      <c r="UH6" s="44" t="s">
        <v>416</v>
      </c>
      <c r="UI6" s="44" t="s">
        <v>417</v>
      </c>
      <c r="UJ6" s="44" t="s">
        <v>418</v>
      </c>
      <c r="UK6" s="44" t="s">
        <v>419</v>
      </c>
      <c r="UL6" s="44" t="s">
        <v>756</v>
      </c>
      <c r="UM6" s="44" t="s">
        <v>825</v>
      </c>
      <c r="UN6" s="44" t="s">
        <v>420</v>
      </c>
      <c r="UO6" s="44" t="s">
        <v>421</v>
      </c>
      <c r="UP6" s="44" t="s">
        <v>422</v>
      </c>
      <c r="UQ6" s="44" t="s">
        <v>423</v>
      </c>
      <c r="UR6" s="44" t="s">
        <v>757</v>
      </c>
      <c r="US6" s="44" t="s">
        <v>826</v>
      </c>
      <c r="UT6" s="44" t="s">
        <v>424</v>
      </c>
      <c r="UU6" s="44" t="s">
        <v>425</v>
      </c>
      <c r="UV6" s="44" t="s">
        <v>426</v>
      </c>
      <c r="UW6" s="44" t="s">
        <v>758</v>
      </c>
      <c r="UX6" s="44" t="s">
        <v>427</v>
      </c>
      <c r="UY6" s="44" t="s">
        <v>1004</v>
      </c>
      <c r="UZ6" s="44" t="s">
        <v>1060</v>
      </c>
      <c r="VA6" s="44" t="s">
        <v>428</v>
      </c>
      <c r="VB6" s="44" t="s">
        <v>429</v>
      </c>
      <c r="VC6" s="44" t="s">
        <v>759</v>
      </c>
      <c r="VD6" s="49" t="s">
        <v>430</v>
      </c>
      <c r="VE6" s="47" t="s">
        <v>431</v>
      </c>
      <c r="VF6" s="44" t="s">
        <v>1091</v>
      </c>
      <c r="VG6" s="44" t="s">
        <v>432</v>
      </c>
      <c r="VH6" s="44" t="s">
        <v>433</v>
      </c>
      <c r="VI6" s="44" t="s">
        <v>434</v>
      </c>
      <c r="VJ6" s="44" t="s">
        <v>974</v>
      </c>
      <c r="VK6" s="44" t="s">
        <v>920</v>
      </c>
      <c r="VL6" s="44" t="s">
        <v>919</v>
      </c>
      <c r="VM6" s="44" t="s">
        <v>435</v>
      </c>
      <c r="VN6" s="44" t="s">
        <v>436</v>
      </c>
      <c r="VO6" s="44" t="s">
        <v>437</v>
      </c>
      <c r="VP6" s="44" t="s">
        <v>438</v>
      </c>
      <c r="VQ6" s="44" t="s">
        <v>760</v>
      </c>
      <c r="VR6" s="44" t="s">
        <v>827</v>
      </c>
      <c r="VS6" s="44" t="s">
        <v>439</v>
      </c>
      <c r="VT6" s="44" t="s">
        <v>440</v>
      </c>
      <c r="VU6" s="44" t="s">
        <v>441</v>
      </c>
      <c r="VV6" s="44" t="s">
        <v>442</v>
      </c>
      <c r="VW6" s="44" t="s">
        <v>761</v>
      </c>
      <c r="VX6" s="44" t="s">
        <v>828</v>
      </c>
      <c r="VY6" s="44" t="s">
        <v>443</v>
      </c>
      <c r="VZ6" s="44" t="s">
        <v>444</v>
      </c>
      <c r="WA6" s="44" t="s">
        <v>445</v>
      </c>
      <c r="WB6" s="44" t="s">
        <v>762</v>
      </c>
      <c r="WC6" s="44" t="s">
        <v>446</v>
      </c>
      <c r="WD6" s="44" t="s">
        <v>1005</v>
      </c>
      <c r="WE6" s="44" t="s">
        <v>1061</v>
      </c>
      <c r="WF6" s="44" t="s">
        <v>447</v>
      </c>
      <c r="WG6" s="44" t="s">
        <v>448</v>
      </c>
      <c r="WH6" s="44" t="s">
        <v>763</v>
      </c>
      <c r="WI6" s="49" t="s">
        <v>449</v>
      </c>
      <c r="WJ6" s="47" t="s">
        <v>450</v>
      </c>
      <c r="WK6" s="44" t="s">
        <v>1092</v>
      </c>
      <c r="WL6" s="44" t="s">
        <v>451</v>
      </c>
      <c r="WM6" s="44" t="s">
        <v>452</v>
      </c>
      <c r="WN6" s="44" t="s">
        <v>453</v>
      </c>
      <c r="WO6" s="44" t="s">
        <v>975</v>
      </c>
      <c r="WP6" s="44" t="s">
        <v>922</v>
      </c>
      <c r="WQ6" s="44" t="s">
        <v>921</v>
      </c>
      <c r="WR6" s="44" t="s">
        <v>454</v>
      </c>
      <c r="WS6" s="44" t="s">
        <v>455</v>
      </c>
      <c r="WT6" s="44" t="s">
        <v>456</v>
      </c>
      <c r="WU6" s="44" t="s">
        <v>457</v>
      </c>
      <c r="WV6" s="44" t="s">
        <v>764</v>
      </c>
      <c r="WW6" s="44" t="s">
        <v>829</v>
      </c>
      <c r="WX6" s="44" t="s">
        <v>458</v>
      </c>
      <c r="WY6" s="44" t="s">
        <v>459</v>
      </c>
      <c r="WZ6" s="44" t="s">
        <v>460</v>
      </c>
      <c r="XA6" s="44" t="s">
        <v>461</v>
      </c>
      <c r="XB6" s="44" t="s">
        <v>765</v>
      </c>
      <c r="XC6" s="44" t="s">
        <v>830</v>
      </c>
      <c r="XD6" s="44" t="s">
        <v>462</v>
      </c>
      <c r="XE6" s="44" t="s">
        <v>463</v>
      </c>
      <c r="XF6" s="44" t="s">
        <v>464</v>
      </c>
      <c r="XG6" s="44" t="s">
        <v>766</v>
      </c>
      <c r="XH6" s="44" t="s">
        <v>465</v>
      </c>
      <c r="XI6" s="44" t="s">
        <v>1006</v>
      </c>
      <c r="XJ6" s="44" t="s">
        <v>1062</v>
      </c>
      <c r="XK6" s="44" t="s">
        <v>466</v>
      </c>
      <c r="XL6" s="44" t="s">
        <v>467</v>
      </c>
      <c r="XM6" s="44" t="s">
        <v>767</v>
      </c>
      <c r="XN6" s="49" t="s">
        <v>468</v>
      </c>
      <c r="XO6" s="47" t="s">
        <v>469</v>
      </c>
      <c r="XP6" s="44" t="s">
        <v>1093</v>
      </c>
      <c r="XQ6" s="44" t="s">
        <v>470</v>
      </c>
      <c r="XR6" s="44" t="s">
        <v>471</v>
      </c>
      <c r="XS6" s="44" t="s">
        <v>472</v>
      </c>
      <c r="XT6" s="44" t="s">
        <v>976</v>
      </c>
      <c r="XU6" s="44" t="s">
        <v>924</v>
      </c>
      <c r="XV6" s="44" t="s">
        <v>923</v>
      </c>
      <c r="XW6" s="44" t="s">
        <v>473</v>
      </c>
      <c r="XX6" s="44" t="s">
        <v>474</v>
      </c>
      <c r="XY6" s="44" t="s">
        <v>475</v>
      </c>
      <c r="XZ6" s="44" t="s">
        <v>476</v>
      </c>
      <c r="YA6" s="44" t="s">
        <v>768</v>
      </c>
      <c r="YB6" s="44" t="s">
        <v>831</v>
      </c>
      <c r="YC6" s="44" t="s">
        <v>477</v>
      </c>
      <c r="YD6" s="44" t="s">
        <v>478</v>
      </c>
      <c r="YE6" s="44" t="s">
        <v>479</v>
      </c>
      <c r="YF6" s="44" t="s">
        <v>480</v>
      </c>
      <c r="YG6" s="44" t="s">
        <v>769</v>
      </c>
      <c r="YH6" s="44" t="s">
        <v>832</v>
      </c>
      <c r="YI6" s="44" t="s">
        <v>481</v>
      </c>
      <c r="YJ6" s="44" t="s">
        <v>482</v>
      </c>
      <c r="YK6" s="44" t="s">
        <v>483</v>
      </c>
      <c r="YL6" s="44" t="s">
        <v>770</v>
      </c>
      <c r="YM6" s="44" t="s">
        <v>484</v>
      </c>
      <c r="YN6" s="44" t="s">
        <v>1007</v>
      </c>
      <c r="YO6" s="44" t="s">
        <v>1063</v>
      </c>
      <c r="YP6" s="44" t="s">
        <v>485</v>
      </c>
      <c r="YQ6" s="44" t="s">
        <v>486</v>
      </c>
      <c r="YR6" s="44" t="s">
        <v>771</v>
      </c>
      <c r="YS6" s="49" t="s">
        <v>487</v>
      </c>
      <c r="YT6" s="47" t="s">
        <v>488</v>
      </c>
      <c r="YU6" s="44" t="s">
        <v>1094</v>
      </c>
      <c r="YV6" s="44" t="s">
        <v>489</v>
      </c>
      <c r="YW6" s="44" t="s">
        <v>490</v>
      </c>
      <c r="YX6" s="44" t="s">
        <v>491</v>
      </c>
      <c r="YY6" s="44" t="s">
        <v>977</v>
      </c>
      <c r="YZ6" s="44" t="s">
        <v>926</v>
      </c>
      <c r="ZA6" s="44" t="s">
        <v>925</v>
      </c>
      <c r="ZB6" s="44" t="s">
        <v>492</v>
      </c>
      <c r="ZC6" s="44" t="s">
        <v>493</v>
      </c>
      <c r="ZD6" s="44" t="s">
        <v>494</v>
      </c>
      <c r="ZE6" s="44" t="s">
        <v>495</v>
      </c>
      <c r="ZF6" s="44" t="s">
        <v>772</v>
      </c>
      <c r="ZG6" s="44" t="s">
        <v>833</v>
      </c>
      <c r="ZH6" s="44" t="s">
        <v>496</v>
      </c>
      <c r="ZI6" s="44" t="s">
        <v>497</v>
      </c>
      <c r="ZJ6" s="44" t="s">
        <v>498</v>
      </c>
      <c r="ZK6" s="44" t="s">
        <v>499</v>
      </c>
      <c r="ZL6" s="44" t="s">
        <v>773</v>
      </c>
      <c r="ZM6" s="44" t="s">
        <v>834</v>
      </c>
      <c r="ZN6" s="44" t="s">
        <v>500</v>
      </c>
      <c r="ZO6" s="44" t="s">
        <v>501</v>
      </c>
      <c r="ZP6" s="44" t="s">
        <v>502</v>
      </c>
      <c r="ZQ6" s="44" t="s">
        <v>774</v>
      </c>
      <c r="ZR6" s="44" t="s">
        <v>503</v>
      </c>
      <c r="ZS6" s="44" t="s">
        <v>1008</v>
      </c>
      <c r="ZT6" s="44" t="s">
        <v>1064</v>
      </c>
      <c r="ZU6" s="44" t="s">
        <v>504</v>
      </c>
      <c r="ZV6" s="44" t="s">
        <v>505</v>
      </c>
      <c r="ZW6" s="44" t="s">
        <v>775</v>
      </c>
      <c r="ZX6" s="49" t="s">
        <v>506</v>
      </c>
      <c r="ZY6" s="47" t="s">
        <v>507</v>
      </c>
      <c r="ZZ6" s="44" t="s">
        <v>1095</v>
      </c>
      <c r="AAA6" s="44" t="s">
        <v>508</v>
      </c>
      <c r="AAB6" s="44" t="s">
        <v>509</v>
      </c>
      <c r="AAC6" s="44" t="s">
        <v>510</v>
      </c>
      <c r="AAD6" s="44" t="s">
        <v>978</v>
      </c>
      <c r="AAE6" s="44" t="s">
        <v>928</v>
      </c>
      <c r="AAF6" s="44" t="s">
        <v>927</v>
      </c>
      <c r="AAG6" s="44" t="s">
        <v>511</v>
      </c>
      <c r="AAH6" s="44" t="s">
        <v>512</v>
      </c>
      <c r="AAI6" s="44" t="s">
        <v>513</v>
      </c>
      <c r="AAJ6" s="44" t="s">
        <v>514</v>
      </c>
      <c r="AAK6" s="44" t="s">
        <v>776</v>
      </c>
      <c r="AAL6" s="44" t="s">
        <v>835</v>
      </c>
      <c r="AAM6" s="44" t="s">
        <v>515</v>
      </c>
      <c r="AAN6" s="44" t="s">
        <v>516</v>
      </c>
      <c r="AAO6" s="44" t="s">
        <v>517</v>
      </c>
      <c r="AAP6" s="44" t="s">
        <v>518</v>
      </c>
      <c r="AAQ6" s="44" t="s">
        <v>777</v>
      </c>
      <c r="AAR6" s="44" t="s">
        <v>836</v>
      </c>
      <c r="AAS6" s="44" t="s">
        <v>519</v>
      </c>
      <c r="AAT6" s="44" t="s">
        <v>520</v>
      </c>
      <c r="AAU6" s="44" t="s">
        <v>521</v>
      </c>
      <c r="AAV6" s="44" t="s">
        <v>778</v>
      </c>
      <c r="AAW6" s="44" t="s">
        <v>522</v>
      </c>
      <c r="AAX6" s="44" t="s">
        <v>1009</v>
      </c>
      <c r="AAY6" s="44" t="s">
        <v>1065</v>
      </c>
      <c r="AAZ6" s="44" t="s">
        <v>523</v>
      </c>
      <c r="ABA6" s="44" t="s">
        <v>524</v>
      </c>
      <c r="ABB6" s="44" t="s">
        <v>779</v>
      </c>
      <c r="ABC6" s="49" t="s">
        <v>525</v>
      </c>
      <c r="ABD6" s="47" t="s">
        <v>526</v>
      </c>
      <c r="ABE6" s="44" t="s">
        <v>1104</v>
      </c>
      <c r="ABF6" s="44" t="s">
        <v>527</v>
      </c>
      <c r="ABG6" s="44" t="s">
        <v>528</v>
      </c>
      <c r="ABH6" s="44" t="s">
        <v>529</v>
      </c>
      <c r="ABI6" s="44" t="s">
        <v>979</v>
      </c>
      <c r="ABJ6" s="44" t="s">
        <v>930</v>
      </c>
      <c r="ABK6" s="44" t="s">
        <v>929</v>
      </c>
      <c r="ABL6" s="44" t="s">
        <v>530</v>
      </c>
      <c r="ABM6" s="44" t="s">
        <v>531</v>
      </c>
      <c r="ABN6" s="44" t="s">
        <v>532</v>
      </c>
      <c r="ABO6" s="44" t="s">
        <v>533</v>
      </c>
      <c r="ABP6" s="44" t="s">
        <v>780</v>
      </c>
      <c r="ABQ6" s="44" t="s">
        <v>837</v>
      </c>
      <c r="ABR6" s="44" t="s">
        <v>534</v>
      </c>
      <c r="ABS6" s="44" t="s">
        <v>535</v>
      </c>
      <c r="ABT6" s="44" t="s">
        <v>536</v>
      </c>
      <c r="ABU6" s="44" t="s">
        <v>537</v>
      </c>
      <c r="ABV6" s="44" t="s">
        <v>781</v>
      </c>
      <c r="ABW6" s="44" t="s">
        <v>838</v>
      </c>
      <c r="ABX6" s="44" t="s">
        <v>538</v>
      </c>
      <c r="ABY6" s="44" t="s">
        <v>539</v>
      </c>
      <c r="ABZ6" s="44" t="s">
        <v>540</v>
      </c>
      <c r="ACA6" s="44" t="s">
        <v>782</v>
      </c>
      <c r="ACB6" s="44" t="s">
        <v>541</v>
      </c>
      <c r="ACC6" s="44" t="s">
        <v>1010</v>
      </c>
      <c r="ACD6" s="44" t="s">
        <v>1066</v>
      </c>
      <c r="ACE6" s="44" t="s">
        <v>542</v>
      </c>
      <c r="ACF6" s="44" t="s">
        <v>543</v>
      </c>
      <c r="ACG6" s="44" t="s">
        <v>783</v>
      </c>
      <c r="ACH6" s="49" t="s">
        <v>544</v>
      </c>
      <c r="ACI6" s="47" t="s">
        <v>545</v>
      </c>
      <c r="ACJ6" s="44" t="s">
        <v>1096</v>
      </c>
      <c r="ACK6" s="44" t="s">
        <v>546</v>
      </c>
      <c r="ACL6" s="44" t="s">
        <v>547</v>
      </c>
      <c r="ACM6" s="44" t="s">
        <v>548</v>
      </c>
      <c r="ACN6" s="44" t="s">
        <v>980</v>
      </c>
      <c r="ACO6" s="44" t="s">
        <v>932</v>
      </c>
      <c r="ACP6" s="44" t="s">
        <v>931</v>
      </c>
      <c r="ACQ6" s="44" t="s">
        <v>549</v>
      </c>
      <c r="ACR6" s="44" t="s">
        <v>550</v>
      </c>
      <c r="ACS6" s="44" t="s">
        <v>551</v>
      </c>
      <c r="ACT6" s="44" t="s">
        <v>552</v>
      </c>
      <c r="ACU6" s="44" t="s">
        <v>784</v>
      </c>
      <c r="ACV6" s="44" t="s">
        <v>839</v>
      </c>
      <c r="ACW6" s="44" t="s">
        <v>553</v>
      </c>
      <c r="ACX6" s="44" t="s">
        <v>554</v>
      </c>
      <c r="ACY6" s="44" t="s">
        <v>555</v>
      </c>
      <c r="ACZ6" s="44" t="s">
        <v>556</v>
      </c>
      <c r="ADA6" s="44" t="s">
        <v>785</v>
      </c>
      <c r="ADB6" s="44" t="s">
        <v>840</v>
      </c>
      <c r="ADC6" s="44" t="s">
        <v>557</v>
      </c>
      <c r="ADD6" s="44" t="s">
        <v>558</v>
      </c>
      <c r="ADE6" s="44" t="s">
        <v>559</v>
      </c>
      <c r="ADF6" s="44" t="s">
        <v>786</v>
      </c>
      <c r="ADG6" s="44" t="s">
        <v>560</v>
      </c>
      <c r="ADH6" s="44" t="s">
        <v>1011</v>
      </c>
      <c r="ADI6" s="44" t="s">
        <v>1067</v>
      </c>
      <c r="ADJ6" s="44" t="s">
        <v>561</v>
      </c>
      <c r="ADK6" s="44" t="s">
        <v>562</v>
      </c>
      <c r="ADL6" s="44" t="s">
        <v>787</v>
      </c>
      <c r="ADM6" s="49" t="s">
        <v>563</v>
      </c>
      <c r="ADN6" s="47" t="s">
        <v>564</v>
      </c>
      <c r="ADO6" s="44" t="s">
        <v>1097</v>
      </c>
      <c r="ADP6" s="44" t="s">
        <v>565</v>
      </c>
      <c r="ADQ6" s="44" t="s">
        <v>566</v>
      </c>
      <c r="ADR6" s="44" t="s">
        <v>567</v>
      </c>
      <c r="ADS6" s="44" t="s">
        <v>981</v>
      </c>
      <c r="ADT6" s="44" t="s">
        <v>934</v>
      </c>
      <c r="ADU6" s="44" t="s">
        <v>933</v>
      </c>
      <c r="ADV6" s="44" t="s">
        <v>568</v>
      </c>
      <c r="ADW6" s="44" t="s">
        <v>569</v>
      </c>
      <c r="ADX6" s="44" t="s">
        <v>570</v>
      </c>
      <c r="ADY6" s="44" t="s">
        <v>571</v>
      </c>
      <c r="ADZ6" s="44" t="s">
        <v>788</v>
      </c>
      <c r="AEA6" s="44" t="s">
        <v>841</v>
      </c>
      <c r="AEB6" s="44" t="s">
        <v>572</v>
      </c>
      <c r="AEC6" s="44" t="s">
        <v>573</v>
      </c>
      <c r="AED6" s="44" t="s">
        <v>574</v>
      </c>
      <c r="AEE6" s="44" t="s">
        <v>575</v>
      </c>
      <c r="AEF6" s="44" t="s">
        <v>789</v>
      </c>
      <c r="AEG6" s="44" t="s">
        <v>842</v>
      </c>
      <c r="AEH6" s="44" t="s">
        <v>576</v>
      </c>
      <c r="AEI6" s="44" t="s">
        <v>577</v>
      </c>
      <c r="AEJ6" s="44" t="s">
        <v>578</v>
      </c>
      <c r="AEK6" s="44" t="s">
        <v>790</v>
      </c>
      <c r="AEL6" s="44" t="s">
        <v>579</v>
      </c>
      <c r="AEM6" s="44" t="s">
        <v>1012</v>
      </c>
      <c r="AEN6" s="44" t="s">
        <v>1068</v>
      </c>
      <c r="AEO6" s="44" t="s">
        <v>580</v>
      </c>
      <c r="AEP6" s="44" t="s">
        <v>581</v>
      </c>
      <c r="AEQ6" s="44" t="s">
        <v>791</v>
      </c>
      <c r="AER6" s="49" t="s">
        <v>582</v>
      </c>
      <c r="AES6" s="47" t="s">
        <v>583</v>
      </c>
      <c r="AET6" s="44" t="s">
        <v>1098</v>
      </c>
      <c r="AEU6" s="44" t="s">
        <v>584</v>
      </c>
      <c r="AEV6" s="44" t="s">
        <v>585</v>
      </c>
      <c r="AEW6" s="44" t="s">
        <v>586</v>
      </c>
      <c r="AEX6" s="44" t="s">
        <v>982</v>
      </c>
      <c r="AEY6" s="44" t="s">
        <v>936</v>
      </c>
      <c r="AEZ6" s="44" t="s">
        <v>935</v>
      </c>
      <c r="AFA6" s="44" t="s">
        <v>587</v>
      </c>
      <c r="AFB6" s="44" t="s">
        <v>588</v>
      </c>
      <c r="AFC6" s="44" t="s">
        <v>589</v>
      </c>
      <c r="AFD6" s="44" t="s">
        <v>590</v>
      </c>
      <c r="AFE6" s="44" t="s">
        <v>792</v>
      </c>
      <c r="AFF6" s="44" t="s">
        <v>843</v>
      </c>
      <c r="AFG6" s="44" t="s">
        <v>591</v>
      </c>
      <c r="AFH6" s="44" t="s">
        <v>592</v>
      </c>
      <c r="AFI6" s="44" t="s">
        <v>593</v>
      </c>
      <c r="AFJ6" s="44" t="s">
        <v>594</v>
      </c>
      <c r="AFK6" s="44" t="s">
        <v>793</v>
      </c>
      <c r="AFL6" s="44" t="s">
        <v>844</v>
      </c>
      <c r="AFM6" s="44" t="s">
        <v>595</v>
      </c>
      <c r="AFN6" s="44" t="s">
        <v>596</v>
      </c>
      <c r="AFO6" s="44" t="s">
        <v>597</v>
      </c>
      <c r="AFP6" s="44" t="s">
        <v>794</v>
      </c>
      <c r="AFQ6" s="44" t="s">
        <v>598</v>
      </c>
      <c r="AFR6" s="44" t="s">
        <v>1013</v>
      </c>
      <c r="AFS6" s="44" t="s">
        <v>1069</v>
      </c>
      <c r="AFT6" s="44" t="s">
        <v>599</v>
      </c>
      <c r="AFU6" s="44" t="s">
        <v>600</v>
      </c>
      <c r="AFV6" s="44" t="s">
        <v>795</v>
      </c>
      <c r="AFW6" s="49" t="s">
        <v>601</v>
      </c>
      <c r="AFX6" s="47" t="s">
        <v>602</v>
      </c>
      <c r="AFY6" s="44" t="s">
        <v>1099</v>
      </c>
      <c r="AFZ6" s="44" t="s">
        <v>603</v>
      </c>
      <c r="AGA6" s="44" t="s">
        <v>604</v>
      </c>
      <c r="AGB6" s="44" t="s">
        <v>605</v>
      </c>
      <c r="AGC6" s="44" t="s">
        <v>983</v>
      </c>
      <c r="AGD6" s="44" t="s">
        <v>938</v>
      </c>
      <c r="AGE6" s="44" t="s">
        <v>937</v>
      </c>
      <c r="AGF6" s="44" t="s">
        <v>606</v>
      </c>
      <c r="AGG6" s="44" t="s">
        <v>607</v>
      </c>
      <c r="AGH6" s="44" t="s">
        <v>608</v>
      </c>
      <c r="AGI6" s="44" t="s">
        <v>609</v>
      </c>
      <c r="AGJ6" s="44" t="s">
        <v>796</v>
      </c>
      <c r="AGK6" s="44" t="s">
        <v>845</v>
      </c>
      <c r="AGL6" s="44" t="s">
        <v>610</v>
      </c>
      <c r="AGM6" s="44" t="s">
        <v>611</v>
      </c>
      <c r="AGN6" s="44" t="s">
        <v>612</v>
      </c>
      <c r="AGO6" s="44" t="s">
        <v>613</v>
      </c>
      <c r="AGP6" s="44" t="s">
        <v>797</v>
      </c>
      <c r="AGQ6" s="44" t="s">
        <v>846</v>
      </c>
      <c r="AGR6" s="44" t="s">
        <v>614</v>
      </c>
      <c r="AGS6" s="44" t="s">
        <v>615</v>
      </c>
      <c r="AGT6" s="44" t="s">
        <v>616</v>
      </c>
      <c r="AGU6" s="44" t="s">
        <v>798</v>
      </c>
      <c r="AGV6" s="44" t="s">
        <v>617</v>
      </c>
      <c r="AGW6" s="44" t="s">
        <v>1014</v>
      </c>
      <c r="AGX6" s="44" t="s">
        <v>1070</v>
      </c>
      <c r="AGY6" s="44" t="s">
        <v>618</v>
      </c>
      <c r="AGZ6" s="44" t="s">
        <v>619</v>
      </c>
      <c r="AHA6" s="44" t="s">
        <v>799</v>
      </c>
      <c r="AHB6" s="49" t="s">
        <v>620</v>
      </c>
      <c r="AHC6" s="47" t="s">
        <v>621</v>
      </c>
      <c r="AHD6" s="44" t="s">
        <v>1100</v>
      </c>
      <c r="AHE6" s="44" t="s">
        <v>622</v>
      </c>
      <c r="AHF6" s="44" t="s">
        <v>623</v>
      </c>
      <c r="AHG6" s="44" t="s">
        <v>624</v>
      </c>
      <c r="AHH6" s="44" t="s">
        <v>984</v>
      </c>
      <c r="AHI6" s="44" t="s">
        <v>940</v>
      </c>
      <c r="AHJ6" s="44" t="s">
        <v>939</v>
      </c>
      <c r="AHK6" s="44" t="s">
        <v>625</v>
      </c>
      <c r="AHL6" s="44" t="s">
        <v>626</v>
      </c>
      <c r="AHM6" s="44" t="s">
        <v>627</v>
      </c>
      <c r="AHN6" s="44" t="s">
        <v>628</v>
      </c>
      <c r="AHO6" s="44" t="s">
        <v>800</v>
      </c>
      <c r="AHP6" s="44" t="s">
        <v>847</v>
      </c>
      <c r="AHQ6" s="44" t="s">
        <v>629</v>
      </c>
      <c r="AHR6" s="44" t="s">
        <v>630</v>
      </c>
      <c r="AHS6" s="44" t="s">
        <v>631</v>
      </c>
      <c r="AHT6" s="44" t="s">
        <v>632</v>
      </c>
      <c r="AHU6" s="44" t="s">
        <v>801</v>
      </c>
      <c r="AHV6" s="44" t="s">
        <v>848</v>
      </c>
      <c r="AHW6" s="44" t="s">
        <v>633</v>
      </c>
      <c r="AHX6" s="44" t="s">
        <v>634</v>
      </c>
      <c r="AHY6" s="44" t="s">
        <v>635</v>
      </c>
      <c r="AHZ6" s="44" t="s">
        <v>802</v>
      </c>
      <c r="AIA6" s="44" t="s">
        <v>636</v>
      </c>
      <c r="AIB6" s="44" t="s">
        <v>1015</v>
      </c>
      <c r="AIC6" s="44" t="s">
        <v>1071</v>
      </c>
      <c r="AID6" s="44" t="s">
        <v>637</v>
      </c>
      <c r="AIE6" s="44" t="s">
        <v>638</v>
      </c>
      <c r="AIF6" s="44" t="s">
        <v>803</v>
      </c>
      <c r="AIG6" s="49" t="s">
        <v>639</v>
      </c>
      <c r="AIH6" s="47" t="s">
        <v>640</v>
      </c>
      <c r="AII6" s="44" t="s">
        <v>1101</v>
      </c>
      <c r="AIJ6" s="44" t="s">
        <v>641</v>
      </c>
      <c r="AIK6" s="44" t="s">
        <v>642</v>
      </c>
      <c r="AIL6" s="44" t="s">
        <v>643</v>
      </c>
      <c r="AIM6" s="44" t="s">
        <v>985</v>
      </c>
      <c r="AIN6" s="44" t="s">
        <v>942</v>
      </c>
      <c r="AIO6" s="44" t="s">
        <v>941</v>
      </c>
      <c r="AIP6" s="44" t="s">
        <v>644</v>
      </c>
      <c r="AIQ6" s="44" t="s">
        <v>645</v>
      </c>
      <c r="AIR6" s="44" t="s">
        <v>646</v>
      </c>
      <c r="AIS6" s="44" t="s">
        <v>647</v>
      </c>
      <c r="AIT6" s="44" t="s">
        <v>804</v>
      </c>
      <c r="AIU6" s="44" t="s">
        <v>849</v>
      </c>
      <c r="AIV6" s="44" t="s">
        <v>648</v>
      </c>
      <c r="AIW6" s="44" t="s">
        <v>649</v>
      </c>
      <c r="AIX6" s="44" t="s">
        <v>650</v>
      </c>
      <c r="AIY6" s="44" t="s">
        <v>651</v>
      </c>
      <c r="AIZ6" s="44" t="s">
        <v>805</v>
      </c>
      <c r="AJA6" s="44" t="s">
        <v>850</v>
      </c>
      <c r="AJB6" s="44" t="s">
        <v>652</v>
      </c>
      <c r="AJC6" s="44" t="s">
        <v>653</v>
      </c>
      <c r="AJD6" s="44" t="s">
        <v>654</v>
      </c>
      <c r="AJE6" s="44" t="s">
        <v>806</v>
      </c>
      <c r="AJF6" s="44" t="s">
        <v>655</v>
      </c>
      <c r="AJG6" s="44" t="s">
        <v>1016</v>
      </c>
      <c r="AJH6" s="44" t="s">
        <v>1072</v>
      </c>
      <c r="AJI6" s="44" t="s">
        <v>656</v>
      </c>
      <c r="AJJ6" s="44" t="s">
        <v>657</v>
      </c>
      <c r="AJK6" s="44" t="s">
        <v>807</v>
      </c>
      <c r="AJL6" s="49" t="s">
        <v>658</v>
      </c>
      <c r="AJM6" s="47" t="s">
        <v>659</v>
      </c>
      <c r="AJN6" s="44" t="s">
        <v>1102</v>
      </c>
      <c r="AJO6" s="44" t="s">
        <v>660</v>
      </c>
      <c r="AJP6" s="44" t="s">
        <v>661</v>
      </c>
      <c r="AJQ6" s="44" t="s">
        <v>662</v>
      </c>
      <c r="AJR6" s="44" t="s">
        <v>986</v>
      </c>
      <c r="AJS6" s="44" t="s">
        <v>944</v>
      </c>
      <c r="AJT6" s="44" t="s">
        <v>943</v>
      </c>
      <c r="AJU6" s="44" t="s">
        <v>663</v>
      </c>
      <c r="AJV6" s="44" t="s">
        <v>664</v>
      </c>
      <c r="AJW6" s="44" t="s">
        <v>665</v>
      </c>
      <c r="AJX6" s="44" t="s">
        <v>666</v>
      </c>
      <c r="AJY6" s="44" t="s">
        <v>808</v>
      </c>
      <c r="AJZ6" s="44" t="s">
        <v>851</v>
      </c>
      <c r="AKA6" s="44" t="s">
        <v>667</v>
      </c>
      <c r="AKB6" s="44" t="s">
        <v>668</v>
      </c>
      <c r="AKC6" s="44" t="s">
        <v>669</v>
      </c>
      <c r="AKD6" s="44" t="s">
        <v>670</v>
      </c>
      <c r="AKE6" s="44" t="s">
        <v>809</v>
      </c>
      <c r="AKF6" s="44" t="s">
        <v>852</v>
      </c>
      <c r="AKG6" s="44" t="s">
        <v>671</v>
      </c>
      <c r="AKH6" s="44" t="s">
        <v>672</v>
      </c>
      <c r="AKI6" s="44" t="s">
        <v>673</v>
      </c>
      <c r="AKJ6" s="44" t="s">
        <v>810</v>
      </c>
      <c r="AKK6" s="44" t="s">
        <v>674</v>
      </c>
      <c r="AKL6" s="44" t="s">
        <v>1017</v>
      </c>
      <c r="AKM6" s="44" t="s">
        <v>1073</v>
      </c>
      <c r="AKN6" s="44" t="s">
        <v>675</v>
      </c>
      <c r="AKO6" s="44" t="s">
        <v>676</v>
      </c>
      <c r="AKP6" s="44" t="s">
        <v>811</v>
      </c>
      <c r="AKQ6" s="49" t="s">
        <v>677</v>
      </c>
    </row>
    <row r="7" spans="1:979" ht="15" x14ac:dyDescent="0.25">
      <c r="A7" s="11" t="s">
        <v>1112</v>
      </c>
      <c r="B7" s="5" t="s">
        <v>1115</v>
      </c>
      <c r="C7" s="5">
        <f>IF(AND(t_datas[[#This Row],[Société tracteur]]&lt;&gt;"",t_datas[[#This Row],[Société conducteur]]&lt;&gt;t_datas[[#This Row],[Société tracteur]],t_datas[[#This Row],[Colonne63]]&lt;&gt;"Yes"),-1,1)</f>
        <v>1</v>
      </c>
      <c r="D7" s="5"/>
      <c r="E7" s="5">
        <v>111</v>
      </c>
      <c r="F7" s="52" t="s">
        <v>87</v>
      </c>
      <c r="G7" s="90" t="str">
        <f>IFERROR(VLOOKUP(t_datas[[#This Row],[Matricule]],KMS_service_Mois[],15,0),"")</f>
        <v/>
      </c>
      <c r="H7" s="90" t="str">
        <f>IFERROR(IF(t_datas[[#This Row],[Base contrat]]-t_datas[[#This Row],[Colonne12]]&lt;0,t_datas[[#This Row],[Colonne12]]-t_datas[[#This Row],[Base contrat]],0),"")</f>
        <v/>
      </c>
      <c r="I7" s="91" t="str">
        <f>IFERROR(IF(t_datas[[#This Row],[Base contrat]]="","",IF((t_datas[[#This Row],[Colonne12]]-t_datas[[#This Row],[Base contrat]])/t_datas[[#This Row],[Base contrat]]&lt;0,"/",(t_datas[[#This Row],[Colonne12]]-t_datas[[#This Row],[Base contrat]])/t_datas[[#This Row],[Base contrat]])),"")</f>
        <v/>
      </c>
      <c r="J7" s="5" t="s">
        <v>1030</v>
      </c>
      <c r="K7" s="3" t="s">
        <v>1109</v>
      </c>
      <c r="M7" s="3" t="s">
        <v>1121</v>
      </c>
      <c r="N7" s="3" t="s">
        <v>1115</v>
      </c>
      <c r="O7" s="3" t="s">
        <v>1115</v>
      </c>
      <c r="P7" s="3" t="s">
        <v>1115</v>
      </c>
      <c r="Q7" s="3" t="s">
        <v>1122</v>
      </c>
      <c r="R7" s="3" t="s">
        <v>0</v>
      </c>
      <c r="S7" s="13" t="str">
        <f>IF(t_datas[[#This Row],[Immatriculation tracteur]]="","",t_datas[[#This Row],[Immatriculation tracteur]])</f>
        <v>VHL 1</v>
      </c>
      <c r="U7" s="3" t="str">
        <f>IF(t_datas[[#This Row],[Immatriculation SEMI]]="","",t_datas[[#This Row],[Immatriculation SEMI]])</f>
        <v>RMQ 1</v>
      </c>
      <c r="V7" s="3" t="str">
        <f>IF(t_datas[[#This Row],[Client affecté]]="","",t_datas[[#This Row],[Client affecté]])</f>
        <v>aaa</v>
      </c>
      <c r="W7" s="3" t="str">
        <f>IF(t_datas[[#This Row],[Site/ville]]="","",t_datas[[#This Row],[Site/ville]])</f>
        <v/>
      </c>
      <c r="X7" s="3">
        <f t="shared" ref="X7" si="832">IF(COUNTBLANK(Y7:AL7)=14,-1,1)</f>
        <v>-1</v>
      </c>
      <c r="AE7" s="69"/>
      <c r="AF7" s="69"/>
      <c r="AK7" s="69"/>
      <c r="AL7" s="69"/>
      <c r="AM7" s="3" t="str">
        <f>IFERROR(INDEX(t_social_jours[Conduite],MATCH(AM$4&amp;t_datas[[#This Row],[Matricule]],t_social_jours[Date &amp; Matricule perso],0)),"/")</f>
        <v>/</v>
      </c>
      <c r="AN7" s="3" t="str">
        <f>IFERROR(INDEX(t_social_jours[Travail],MATCH(AN$4&amp;t_datas[[#This Row],[Matricule]],t_social_jours[Date &amp; Matricule perso],0)),"/")</f>
        <v>/</v>
      </c>
      <c r="AO7" s="3" t="str">
        <f>IFERROR(INDEX(t_social_jours[Dispo],MATCH(AO$4&amp;t_datas[[#This Row],[Matricule]],t_social_jours[Date &amp; Matricule perso],0)),"/")</f>
        <v>/</v>
      </c>
      <c r="AP7" s="69" t="str">
        <f t="shared" ref="AP7" si="833">IFERROR(AM7/AW7,"/")</f>
        <v>/</v>
      </c>
      <c r="AR7" s="4"/>
      <c r="AS7" s="4"/>
      <c r="AT7" s="4" t="str">
        <f>IFERROR(INDEX(t_social_jours[Départ remake],MATCH(AT$4&amp;t_datas[[#This Row],[Matricule]],t_social_jours[Date &amp; Matricule perso],0)),"/")</f>
        <v>/</v>
      </c>
      <c r="AU7" s="4" t="str">
        <f>IFERROR(INDEX(t_social_jours[Arrivée remake],MATCH(AU$4&amp;t_datas[[#This Row],[Matricule]],t_social_jours[Date &amp; Matricule perso],0)),"/")</f>
        <v>/</v>
      </c>
      <c r="AV7" s="69" t="str">
        <f>IFERROR(IF(INDEX(t_social_jours[Kilomètres],MATCH(AV$4&amp;t_datas[[#This Row],[Matricule]],t_social_jours[Date &amp; Matricule perso],0))="","",INDEX(t_social_jours[Kilomètres],MATCH(AV$4&amp;t_datas[[#This Row],[Matricule]],t_social_jours[Date &amp; Matricule perso],0))),"/")</f>
        <v>/</v>
      </c>
      <c r="AW7" s="41" t="str">
        <f t="shared" ref="AW7" si="834">IF(SUM(AM7:AO7)=0,"",SUM(AM7:AO7))</f>
        <v/>
      </c>
      <c r="AX7" s="13" t="str">
        <f>IF(t_datas[[#This Row],[Immatriculation tracteur]]="","",t_datas[[#This Row],[Immatriculation tracteur]])</f>
        <v>VHL 1</v>
      </c>
      <c r="AZ7" s="3" t="str">
        <f>IF(t_datas[[#This Row],[Immatriculation SEMI]]="","",t_datas[[#This Row],[Immatriculation SEMI]])</f>
        <v>RMQ 1</v>
      </c>
      <c r="BA7" s="3" t="str">
        <f>IF(t_datas[[#This Row],[Client affecté]]="","",t_datas[[#This Row],[Client affecté]])</f>
        <v>aaa</v>
      </c>
      <c r="BC7" s="3">
        <f t="shared" ref="BC7" si="835">IF(COUNTBLANK(BD7:BQ7)=14,-1,1)</f>
        <v>-1</v>
      </c>
      <c r="BJ7" s="69"/>
      <c r="BK7" s="69"/>
      <c r="BP7" s="69"/>
      <c r="BQ7" s="69"/>
      <c r="BR7" s="3" t="str">
        <f>IFERROR(INDEX(t_social_jours[Conduite],MATCH(BR$4&amp;t_datas[[#This Row],[Matricule]],t_social_jours[Date &amp; Matricule perso],0)),"/")</f>
        <v>/</v>
      </c>
      <c r="BS7" s="3" t="str">
        <f>IFERROR(INDEX(t_social_jours[Travail],MATCH(BS$4&amp;t_datas[[#This Row],[Matricule]],t_social_jours[Date &amp; Matricule perso],0)),"/")</f>
        <v>/</v>
      </c>
      <c r="BT7" s="3" t="str">
        <f>IFERROR(INDEX(t_social_jours[Dispo],MATCH(BT$4&amp;t_datas[[#This Row],[Matricule]],t_social_jours[Date &amp; Matricule perso],0)),"/")</f>
        <v>/</v>
      </c>
      <c r="BU7" s="69" t="str">
        <f t="shared" ref="BU7" si="836">IFERROR(BR7/CB7,"/")</f>
        <v>/</v>
      </c>
      <c r="BW7" s="4"/>
      <c r="BX7" s="4"/>
      <c r="BY7" s="4" t="str">
        <f>IFERROR(INDEX(t_social_jours[Départ remake],MATCH(BY$4&amp;t_datas[[#This Row],[Matricule]],t_social_jours[Date &amp; Matricule perso],0)),"/")</f>
        <v>/</v>
      </c>
      <c r="BZ7" s="4" t="str">
        <f>IFERROR(INDEX(t_social_jours[Arrivée remake],MATCH(BZ$4&amp;t_datas[[#This Row],[Matricule]],t_social_jours[Date &amp; Matricule perso],0)),"/")</f>
        <v>/</v>
      </c>
      <c r="CA7" s="69" t="str">
        <f>IFERROR(IF(INDEX(t_social_jours[Kilomètres],MATCH(CA$4&amp;t_datas[[#This Row],[Matricule]],t_social_jours[Date &amp; Matricule perso],0))="","",INDEX(t_social_jours[Kilomètres],MATCH(CA$4&amp;t_datas[[#This Row],[Matricule]],t_social_jours[Date &amp; Matricule perso],0))),"/")</f>
        <v>/</v>
      </c>
      <c r="CB7" s="41" t="str">
        <f t="shared" ref="CB7" si="837">IF(SUM(BR7:BT7)=0,"",SUM(BR7:BT7))</f>
        <v/>
      </c>
      <c r="CC7" s="13" t="str">
        <f>IF(t_datas[[#This Row],[Immatriculation tracteur]]="","",t_datas[[#This Row],[Immatriculation tracteur]])</f>
        <v>VHL 1</v>
      </c>
      <c r="CE7" s="3" t="str">
        <f>IF(t_datas[[#This Row],[Immatriculation SEMI]]="","",t_datas[[#This Row],[Immatriculation SEMI]])</f>
        <v>RMQ 1</v>
      </c>
      <c r="CF7" s="3" t="str">
        <f>IF(t_datas[[#This Row],[Client affecté]]="","",t_datas[[#This Row],[Client affecté]])</f>
        <v>aaa</v>
      </c>
      <c r="CG7" s="3" t="str">
        <f>IF(t_datas[[#This Row],[Site/ville]]="","",t_datas[[#This Row],[Site/ville]])</f>
        <v/>
      </c>
      <c r="CH7" s="3">
        <f t="shared" ref="CH7" si="838">IF(COUNTBLANK(CI7:CV7)=14,-1,1)</f>
        <v>-1</v>
      </c>
      <c r="CI7" s="4"/>
      <c r="CJ7" s="4"/>
      <c r="CK7" s="4"/>
      <c r="CL7" s="4"/>
      <c r="CM7" s="4"/>
      <c r="CN7" s="4"/>
      <c r="CO7" s="69"/>
      <c r="CP7" s="69"/>
      <c r="CQ7" s="4"/>
      <c r="CR7" s="4"/>
      <c r="CS7" s="4"/>
      <c r="CT7" s="4"/>
      <c r="CU7" s="69"/>
      <c r="CV7" s="69"/>
      <c r="CW7" s="4" t="str">
        <f>IFERROR(INDEX(t_social_jours[Conduite],MATCH(CW$4&amp;t_datas[[#This Row],[Matricule]],t_social_jours[Date &amp; Matricule perso],0)),"/")</f>
        <v>/</v>
      </c>
      <c r="CX7" s="4" t="str">
        <f>IFERROR(INDEX(t_social_jours[Travail],MATCH(CX$4&amp;t_datas[[#This Row],[Matricule]],t_social_jours[Date &amp; Matricule perso],0)),"/")</f>
        <v>/</v>
      </c>
      <c r="CY7" s="4" t="str">
        <f>IFERROR(INDEX(t_social_jours[Dispo],MATCH(CY$4&amp;t_datas[[#This Row],[Matricule]],t_social_jours[Date &amp; Matricule perso],0)),"/")</f>
        <v>/</v>
      </c>
      <c r="CZ7" s="69" t="str">
        <f t="shared" ref="CZ7" si="839">IFERROR(CW7/DG7,"/")</f>
        <v>/</v>
      </c>
      <c r="DB7" s="4"/>
      <c r="DC7" s="4"/>
      <c r="DD7" s="4" t="str">
        <f>IFERROR(INDEX(t_social_jours[Départ remake],MATCH(DD$4&amp;t_datas[[#This Row],[Matricule]],t_social_jours[Date &amp; Matricule perso],0)),"/")</f>
        <v>/</v>
      </c>
      <c r="DE7" s="4" t="str">
        <f>IFERROR(INDEX(t_social_jours[Arrivée remake],MATCH(DE$4&amp;t_datas[[#This Row],[Matricule]],t_social_jours[Date &amp; Matricule perso],0)),"/")</f>
        <v>/</v>
      </c>
      <c r="DF7" s="69" t="str">
        <f>IFERROR(IF(INDEX(t_social_jours[Kilomètres],MATCH(DF$4&amp;t_datas[[#This Row],[Matricule]],t_social_jours[Date &amp; Matricule perso],0))="","",INDEX(t_social_jours[Kilomètres],MATCH(DF$4&amp;t_datas[[#This Row],[Matricule]],t_social_jours[Date &amp; Matricule perso],0))),"/")</f>
        <v>/</v>
      </c>
      <c r="DG7" s="41" t="str">
        <f t="shared" ref="DG7" si="840">IF(SUM(CW7:CY7)=0,"",SUM(CW7:CY7))</f>
        <v/>
      </c>
      <c r="DH7" s="13" t="str">
        <f>IF(t_datas[[#This Row],[Immatriculation tracteur]]="","",t_datas[[#This Row],[Immatriculation tracteur]])</f>
        <v>VHL 1</v>
      </c>
      <c r="DJ7" s="3" t="str">
        <f>IF(t_datas[[#This Row],[Immatriculation SEMI]]="","",t_datas[[#This Row],[Immatriculation SEMI]])</f>
        <v>RMQ 1</v>
      </c>
      <c r="DK7" s="3" t="str">
        <f>IF(t_datas[[#This Row],[Client affecté]]="","",t_datas[[#This Row],[Client affecté]])</f>
        <v>aaa</v>
      </c>
      <c r="DL7" s="3" t="s">
        <v>1024</v>
      </c>
      <c r="DM7" s="3">
        <f t="shared" ref="DM7" si="841">IF(COUNTBLANK(DN7:EA7)=14,-1,1)</f>
        <v>-1</v>
      </c>
      <c r="DN7" s="4"/>
      <c r="DO7" s="4"/>
      <c r="DP7" s="4"/>
      <c r="DQ7" s="4"/>
      <c r="DR7" s="4"/>
      <c r="DS7" s="4"/>
      <c r="DT7" s="69"/>
      <c r="DU7" s="69"/>
      <c r="DV7" s="4"/>
      <c r="DW7" s="4"/>
      <c r="DX7" s="4"/>
      <c r="DY7" s="4"/>
      <c r="DZ7" s="69"/>
      <c r="EA7" s="69"/>
      <c r="EB7" s="4" t="str">
        <f>IFERROR(INDEX(t_social_jours[Conduite],MATCH(EB$4&amp;t_datas[[#This Row],[Matricule]],t_social_jours[Date &amp; Matricule perso],0)),"/")</f>
        <v>/</v>
      </c>
      <c r="EC7" s="4" t="str">
        <f>IFERROR(INDEX(t_social_jours[Travail],MATCH(EC$4&amp;t_datas[[#This Row],[Matricule]],t_social_jours[Date &amp; Matricule perso],0)),"/")</f>
        <v>/</v>
      </c>
      <c r="ED7" s="4" t="str">
        <f>IFERROR(INDEX(t_social_jours[Dispo],MATCH(ED$4&amp;t_datas[[#This Row],[Matricule]],t_social_jours[Date &amp; Matricule perso],0)),"/")</f>
        <v>/</v>
      </c>
      <c r="EE7" s="69" t="str">
        <f t="shared" ref="EE7" si="842">IFERROR(EB7/EL7,"/")</f>
        <v>/</v>
      </c>
      <c r="EG7" s="4"/>
      <c r="EH7" s="4"/>
      <c r="EI7" s="4" t="str">
        <f>IFERROR(INDEX(t_social_jours[Départ remake],MATCH(EI$4&amp;t_datas[[#This Row],[Matricule]],t_social_jours[Date &amp; Matricule perso],0)),"/")</f>
        <v>/</v>
      </c>
      <c r="EJ7" s="4" t="str">
        <f>IFERROR(INDEX(t_social_jours[Arrivée remake],MATCH(EJ$4&amp;t_datas[[#This Row],[Matricule]],t_social_jours[Date &amp; Matricule perso],0)),"/")</f>
        <v>/</v>
      </c>
      <c r="EK7" s="69" t="str">
        <f>IFERROR(IF(INDEX(t_social_jours[Kilomètres],MATCH(EK$4&amp;t_datas[[#This Row],[Matricule]],t_social_jours[Date &amp; Matricule perso],0))="","",INDEX(t_social_jours[Kilomètres],MATCH(EK$4&amp;t_datas[[#This Row],[Matricule]],t_social_jours[Date &amp; Matricule perso],0))),"/")</f>
        <v>/</v>
      </c>
      <c r="EL7" s="41" t="str">
        <f t="shared" ref="EL7" si="843">IF(SUM(EB7:ED7)=0,"",SUM(EB7:ED7))</f>
        <v/>
      </c>
      <c r="EM7" s="13" t="str">
        <f>IF(t_datas[[#This Row],[Immatriculation tracteur]]="","",t_datas[[#This Row],[Immatriculation tracteur]])</f>
        <v>VHL 1</v>
      </c>
      <c r="EO7" s="3" t="str">
        <f>IF(t_datas[[#This Row],[Immatriculation SEMI]]="","",t_datas[[#This Row],[Immatriculation SEMI]])</f>
        <v>RMQ 1</v>
      </c>
      <c r="EP7" s="3" t="str">
        <f>IF(t_datas[[#This Row],[Client affecté]]="","",t_datas[[#This Row],[Client affecté]])</f>
        <v>aaa</v>
      </c>
      <c r="EQ7" s="3" t="s">
        <v>1024</v>
      </c>
      <c r="ER7" s="3">
        <f t="shared" ref="ER7" si="844">IF(COUNTBLANK(ES7:FF7)=14,-1,1)</f>
        <v>-1</v>
      </c>
      <c r="ES7" s="4"/>
      <c r="ET7" s="4"/>
      <c r="EU7" s="4"/>
      <c r="EV7" s="4"/>
      <c r="EW7" s="4"/>
      <c r="EX7" s="4"/>
      <c r="EY7" s="69"/>
      <c r="EZ7" s="69"/>
      <c r="FA7" s="4"/>
      <c r="FB7" s="4"/>
      <c r="FC7" s="4"/>
      <c r="FD7" s="4"/>
      <c r="FE7" s="69"/>
      <c r="FF7" s="69"/>
      <c r="FG7" s="4" t="str">
        <f>IFERROR(INDEX(t_social_jours[Conduite],MATCH(FG$4&amp;t_datas[[#This Row],[Matricule]],t_social_jours[Date &amp; Matricule perso],0)),"/")</f>
        <v>/</v>
      </c>
      <c r="FH7" s="4" t="str">
        <f>IFERROR(INDEX(t_social_jours[Travail],MATCH(FH$4&amp;t_datas[[#This Row],[Matricule]],t_social_jours[Date &amp; Matricule perso],0)),"/")</f>
        <v>/</v>
      </c>
      <c r="FI7" s="4" t="str">
        <f>IFERROR(INDEX(t_social_jours[Dispo],MATCH(FI$4&amp;t_datas[[#This Row],[Matricule]],t_social_jours[Date &amp; Matricule perso],0)),"/")</f>
        <v>/</v>
      </c>
      <c r="FJ7" s="69" t="str">
        <f t="shared" ref="FJ7" si="845">IFERROR(FG7/FQ7,"/")</f>
        <v>/</v>
      </c>
      <c r="FL7" s="4"/>
      <c r="FM7" s="4"/>
      <c r="FN7" s="4" t="str">
        <f>IFERROR(INDEX(t_social_jours[Départ remake],MATCH(FN$4&amp;t_datas[[#This Row],[Matricule]],t_social_jours[Date &amp; Matricule perso],0)),"/")</f>
        <v>/</v>
      </c>
      <c r="FO7" s="4" t="str">
        <f>IFERROR(INDEX(t_social_jours[Arrivée remake],MATCH(FO$4&amp;t_datas[[#This Row],[Matricule]],t_social_jours[Date &amp; Matricule perso],0)),"/")</f>
        <v>/</v>
      </c>
      <c r="FP7" s="69" t="str">
        <f>IFERROR(IF(INDEX(t_social_jours[Kilomètres],MATCH(FP$4&amp;t_datas[[#This Row],[Matricule]],t_social_jours[Date &amp; Matricule perso],0))="","",INDEX(t_social_jours[Kilomètres],MATCH(FP$4&amp;t_datas[[#This Row],[Matricule]],t_social_jours[Date &amp; Matricule perso],0))),"/")</f>
        <v>/</v>
      </c>
      <c r="FQ7" s="41" t="str">
        <f t="shared" ref="FQ7" si="846">IF(SUM(FG7:FI7)=0,"",SUM(FG7:FI7))</f>
        <v/>
      </c>
      <c r="FR7" s="13" t="str">
        <f>IF(t_datas[[#This Row],[Immatriculation tracteur]]="","",t_datas[[#This Row],[Immatriculation tracteur]])</f>
        <v>VHL 1</v>
      </c>
      <c r="FT7" s="3" t="str">
        <f>IF(t_datas[[#This Row],[Immatriculation SEMI]]="","",t_datas[[#This Row],[Immatriculation SEMI]])</f>
        <v>RMQ 1</v>
      </c>
      <c r="FU7" s="3" t="str">
        <f>IF(t_datas[[#This Row],[Client affecté]]="","",t_datas[[#This Row],[Client affecté]])</f>
        <v>aaa</v>
      </c>
      <c r="FW7" s="3">
        <f t="shared" ref="FW7" si="847">IF(COUNTBLANK(FX7:GK7)=14,-1,1)</f>
        <v>-1</v>
      </c>
      <c r="FX7" s="4"/>
      <c r="FY7" s="4"/>
      <c r="FZ7" s="4"/>
      <c r="GA7" s="4"/>
      <c r="GB7" s="4"/>
      <c r="GC7" s="4"/>
      <c r="GD7" s="69"/>
      <c r="GE7" s="69"/>
      <c r="GF7" s="4"/>
      <c r="GG7" s="4"/>
      <c r="GH7" s="4"/>
      <c r="GI7" s="4"/>
      <c r="GJ7" s="69"/>
      <c r="GK7" s="69"/>
      <c r="GL7" s="4" t="str">
        <f>IFERROR(INDEX(t_social_jours[Conduite],MATCH(GL$4&amp;t_datas[[#This Row],[Matricule]],t_social_jours[Date &amp; Matricule perso],0)),"/")</f>
        <v>/</v>
      </c>
      <c r="GM7" s="4" t="str">
        <f>IFERROR(INDEX(t_social_jours[Travail],MATCH(GM$4&amp;t_datas[[#This Row],[Matricule]],t_social_jours[Date &amp; Matricule perso],0)),"/")</f>
        <v>/</v>
      </c>
      <c r="GN7" s="4" t="str">
        <f>IFERROR(INDEX(t_social_jours[Dispo],MATCH(GN$4&amp;t_datas[[#This Row],[Matricule]],t_social_jours[Date &amp; Matricule perso],0)),"/")</f>
        <v>/</v>
      </c>
      <c r="GO7" s="69" t="str">
        <f t="shared" ref="GO7" si="848">IFERROR(GL7/GV7,"/")</f>
        <v>/</v>
      </c>
      <c r="GQ7" s="4"/>
      <c r="GR7" s="4"/>
      <c r="GS7" s="4" t="str">
        <f>IFERROR(INDEX(t_social_jours[Départ remake],MATCH(GS$4&amp;t_datas[[#This Row],[Matricule]],t_social_jours[Date &amp; Matricule perso],0)),"/")</f>
        <v>/</v>
      </c>
      <c r="GT7" s="4" t="str">
        <f>IFERROR(INDEX(t_social_jours[Arrivée remake],MATCH(GT$4&amp;t_datas[[#This Row],[Matricule]],t_social_jours[Date &amp; Matricule perso],0)),"/")</f>
        <v>/</v>
      </c>
      <c r="GU7" s="69" t="str">
        <f>IFERROR(IF(INDEX(t_social_jours[Kilomètres],MATCH(GU$4&amp;t_datas[[#This Row],[Matricule]],t_social_jours[Date &amp; Matricule perso],0))="","",INDEX(t_social_jours[Kilomètres],MATCH(GU$4&amp;t_datas[[#This Row],[Matricule]],t_social_jours[Date &amp; Matricule perso],0))),"/")</f>
        <v>/</v>
      </c>
      <c r="GV7" s="41" t="str">
        <f t="shared" ref="GV7" si="849">IF(SUM(GL7:GN7)=0,"",SUM(GL7:GN7))</f>
        <v/>
      </c>
      <c r="GW7" s="13" t="str">
        <f>IF(t_datas[[#This Row],[Immatriculation tracteur]]="","",t_datas[[#This Row],[Immatriculation tracteur]])</f>
        <v>VHL 1</v>
      </c>
      <c r="GY7" s="3" t="str">
        <f>IF(t_datas[[#This Row],[Immatriculation SEMI]]="","",t_datas[[#This Row],[Immatriculation SEMI]])</f>
        <v>RMQ 1</v>
      </c>
      <c r="GZ7" s="3" t="str">
        <f>IF(t_datas[[#This Row],[Client affecté]]="","",t_datas[[#This Row],[Client affecté]])</f>
        <v>aaa</v>
      </c>
      <c r="HA7" s="3" t="str">
        <f>IF(t_datas[[#This Row],[Site/ville]]="","",t_datas[[#This Row],[Site/ville]])</f>
        <v/>
      </c>
      <c r="HB7" s="3">
        <f t="shared" ref="HB7" si="850">IF(COUNTBLANK(HC7:HP7)=14,-1,1)</f>
        <v>-1</v>
      </c>
      <c r="HC7" s="4"/>
      <c r="HD7" s="4"/>
      <c r="HE7" s="4"/>
      <c r="HF7" s="4"/>
      <c r="HG7" s="4"/>
      <c r="HH7" s="4"/>
      <c r="HI7" s="69"/>
      <c r="HJ7" s="69"/>
      <c r="HK7" s="4"/>
      <c r="HL7" s="4"/>
      <c r="HM7" s="4"/>
      <c r="HN7" s="4"/>
      <c r="HO7" s="69"/>
      <c r="HP7" s="69"/>
      <c r="HQ7" s="4" t="str">
        <f>IFERROR(INDEX(t_social_jours[Conduite],MATCH(HQ$4&amp;t_datas[[#This Row],[Matricule]],t_social_jours[Date &amp; Matricule perso],0)),"/")</f>
        <v>/</v>
      </c>
      <c r="HR7" s="4" t="str">
        <f>IFERROR(INDEX(t_social_jours[Travail],MATCH(HR$4&amp;t_datas[[#This Row],[Matricule]],t_social_jours[Date &amp; Matricule perso],0)),"/")</f>
        <v>/</v>
      </c>
      <c r="HS7" s="4" t="str">
        <f>IFERROR(INDEX(t_social_jours[Dispo],MATCH(HS$4&amp;t_datas[[#This Row],[Matricule]],t_social_jours[Date &amp; Matricule perso],0)),"/")</f>
        <v>/</v>
      </c>
      <c r="HT7" s="69" t="str">
        <f t="shared" ref="HT7" si="851">IFERROR(HQ7/IA7,"/")</f>
        <v>/</v>
      </c>
      <c r="HV7" s="4"/>
      <c r="HW7" s="4"/>
      <c r="HX7" s="4" t="str">
        <f>IFERROR(INDEX(t_social_jours[Départ remake],MATCH(HX$4&amp;t_datas[[#This Row],[Matricule]],t_social_jours[Date &amp; Matricule perso],0)),"/")</f>
        <v>/</v>
      </c>
      <c r="HY7" s="4" t="str">
        <f>IFERROR(INDEX(t_social_jours[Arrivée remake],MATCH(HY$4&amp;t_datas[[#This Row],[Matricule]],t_social_jours[Date &amp; Matricule perso],0)),"/")</f>
        <v>/</v>
      </c>
      <c r="HZ7" s="69" t="str">
        <f>IFERROR(IF(INDEX(t_social_jours[Kilomètres],MATCH(HZ$4&amp;t_datas[[#This Row],[Matricule]],t_social_jours[Date &amp; Matricule perso],0))="","",INDEX(t_social_jours[Kilomètres],MATCH(HZ$4&amp;t_datas[[#This Row],[Matricule]],t_social_jours[Date &amp; Matricule perso],0))),"/")</f>
        <v>/</v>
      </c>
      <c r="IA7" s="41" t="str">
        <f t="shared" ref="IA7" si="852">IF(SUM(HQ7:HS7)=0,"",SUM(HQ7:HS7))</f>
        <v/>
      </c>
      <c r="IB7" s="13" t="str">
        <f>IF(t_datas[[#This Row],[Immatriculation tracteur]]="","",t_datas[[#This Row],[Immatriculation tracteur]])</f>
        <v>VHL 1</v>
      </c>
      <c r="ID7" s="3" t="str">
        <f>IF(t_datas[[#This Row],[Immatriculation SEMI]]="","",t_datas[[#This Row],[Immatriculation SEMI]])</f>
        <v>RMQ 1</v>
      </c>
      <c r="IE7" s="3" t="str">
        <f>IF(t_datas[[#This Row],[Client affecté]]="","",t_datas[[#This Row],[Client affecté]])</f>
        <v>aaa</v>
      </c>
      <c r="IG7" s="3">
        <f t="shared" ref="IG7" si="853">IF(COUNTBLANK(IH7:IU7)=14,-1,1)</f>
        <v>-1</v>
      </c>
      <c r="IH7" s="4"/>
      <c r="II7" s="4"/>
      <c r="IJ7" s="4"/>
      <c r="IK7" s="4"/>
      <c r="IL7" s="4"/>
      <c r="IM7" s="4"/>
      <c r="IN7" s="69"/>
      <c r="IO7" s="69"/>
      <c r="IP7" s="4"/>
      <c r="IQ7" s="4"/>
      <c r="IR7" s="4"/>
      <c r="IS7" s="4"/>
      <c r="IT7" s="69"/>
      <c r="IU7" s="69"/>
      <c r="IV7" s="4" t="str">
        <f>IFERROR(INDEX(t_social_jours[Conduite],MATCH(IV$4&amp;t_datas[[#This Row],[Matricule]],t_social_jours[Date &amp; Matricule perso],0)),"/")</f>
        <v>/</v>
      </c>
      <c r="IW7" s="4" t="str">
        <f>IFERROR(INDEX(t_social_jours[Travail],MATCH(IW$4&amp;t_datas[[#This Row],[Matricule]],t_social_jours[Date &amp; Matricule perso],0)),"/")</f>
        <v>/</v>
      </c>
      <c r="IX7" s="4" t="str">
        <f>IFERROR(INDEX(t_social_jours[Dispo],MATCH(IX$4&amp;t_datas[[#This Row],[Matricule]],t_social_jours[Date &amp; Matricule perso],0)),"/")</f>
        <v>/</v>
      </c>
      <c r="IY7" s="69" t="str">
        <f t="shared" ref="IY7" si="854">IFERROR(IV7/JF7,"/")</f>
        <v>/</v>
      </c>
      <c r="JA7" s="4"/>
      <c r="JB7" s="4"/>
      <c r="JC7" s="4" t="str">
        <f>IFERROR(INDEX(t_social_jours[Départ remake],MATCH(JC$4&amp;t_datas[[#This Row],[Matricule]],t_social_jours[Date &amp; Matricule perso],0)),"/")</f>
        <v>/</v>
      </c>
      <c r="JD7" s="4" t="str">
        <f>IFERROR(INDEX(t_social_jours[Arrivée remake],MATCH(JD$4&amp;t_datas[[#This Row],[Matricule]],t_social_jours[Date &amp; Matricule perso],0)),"/")</f>
        <v>/</v>
      </c>
      <c r="JE7" s="69" t="str">
        <f>IFERROR(IF(INDEX(t_social_jours[Kilomètres],MATCH(JE$4&amp;t_datas[[#This Row],[Matricule]],t_social_jours[Date &amp; Matricule perso],0))="","",INDEX(t_social_jours[Kilomètres],MATCH(JE$4&amp;t_datas[[#This Row],[Matricule]],t_social_jours[Date &amp; Matricule perso],0))),"/")</f>
        <v>/</v>
      </c>
      <c r="JF7" s="41" t="str">
        <f t="shared" ref="JF7" si="855">IF(SUM(IV7:IX7)=0,"",SUM(IV7:IX7))</f>
        <v/>
      </c>
      <c r="JG7" s="13" t="str">
        <f>IF(t_datas[[#This Row],[Immatriculation tracteur]]="","",t_datas[[#This Row],[Immatriculation tracteur]])</f>
        <v>VHL 1</v>
      </c>
      <c r="JI7" s="3" t="str">
        <f>IF(t_datas[[#This Row],[Immatriculation SEMI]]="","",t_datas[[#This Row],[Immatriculation SEMI]])</f>
        <v>RMQ 1</v>
      </c>
      <c r="JJ7" s="3" t="str">
        <f>IF(t_datas[[#This Row],[Client affecté]]="","",t_datas[[#This Row],[Client affecté]])</f>
        <v>aaa</v>
      </c>
      <c r="JK7" s="3" t="s">
        <v>1024</v>
      </c>
      <c r="JL7" s="3">
        <f t="shared" ref="JL7" si="856">IF(COUNTBLANK(JM7:JZ7)=14,-1,1)</f>
        <v>-1</v>
      </c>
      <c r="JM7" s="4"/>
      <c r="JN7" s="4"/>
      <c r="JO7" s="4"/>
      <c r="JP7" s="4"/>
      <c r="JQ7" s="4"/>
      <c r="JR7" s="4"/>
      <c r="JS7" s="69"/>
      <c r="JT7" s="69"/>
      <c r="JU7" s="4"/>
      <c r="JV7" s="4"/>
      <c r="JW7" s="4"/>
      <c r="JX7" s="4"/>
      <c r="JY7" s="69"/>
      <c r="JZ7" s="69"/>
      <c r="KA7" s="4" t="str">
        <f>IFERROR(INDEX(t_social_jours[Conduite],MATCH(KA$4&amp;t_datas[[#This Row],[Matricule]],t_social_jours[Date &amp; Matricule perso],0)),"/")</f>
        <v>/</v>
      </c>
      <c r="KB7" s="4" t="str">
        <f>IFERROR(INDEX(t_social_jours[Travail],MATCH(KB$4&amp;t_datas[[#This Row],[Matricule]],t_social_jours[Date &amp; Matricule perso],0)),"/")</f>
        <v>/</v>
      </c>
      <c r="KC7" s="4" t="str">
        <f>IFERROR(INDEX(t_social_jours[Dispo],MATCH(KC$4&amp;t_datas[[#This Row],[Matricule]],t_social_jours[Date &amp; Matricule perso],0)),"/")</f>
        <v>/</v>
      </c>
      <c r="KD7" s="69" t="str">
        <f t="shared" ref="KD7" si="857">IFERROR(KA7/KK7,"/")</f>
        <v>/</v>
      </c>
      <c r="KF7" s="4"/>
      <c r="KG7" s="4"/>
      <c r="KH7" s="4" t="str">
        <f>IFERROR(INDEX(t_social_jours[Départ remake],MATCH(KH$4&amp;t_datas[[#This Row],[Matricule]],t_social_jours[Date &amp; Matricule perso],0)),"/")</f>
        <v>/</v>
      </c>
      <c r="KI7" s="4" t="str">
        <f>IFERROR(INDEX(t_social_jours[Arrivée remake],MATCH(KI$4&amp;t_datas[[#This Row],[Matricule]],t_social_jours[Date &amp; Matricule perso],0)),"/")</f>
        <v>/</v>
      </c>
      <c r="KJ7" s="69" t="str">
        <f>IFERROR(IF(INDEX(t_social_jours[Kilomètres],MATCH(KJ$4&amp;t_datas[[#This Row],[Matricule]],t_social_jours[Date &amp; Matricule perso],0))="","",INDEX(t_social_jours[Kilomètres],MATCH(KJ$4&amp;t_datas[[#This Row],[Matricule]],t_social_jours[Date &amp; Matricule perso],0))),"/")</f>
        <v>/</v>
      </c>
      <c r="KK7" s="41" t="str">
        <f t="shared" ref="KK7" si="858">IF(SUM(KA7:KC7)=0,"",SUM(KA7:KC7))</f>
        <v/>
      </c>
      <c r="KL7" s="13" t="str">
        <f>IF(t_datas[[#This Row],[Immatriculation tracteur]]="","",t_datas[[#This Row],[Immatriculation tracteur]])</f>
        <v>VHL 1</v>
      </c>
      <c r="KN7" s="3" t="str">
        <f>IF(t_datas[[#This Row],[Immatriculation SEMI]]="","",t_datas[[#This Row],[Immatriculation SEMI]])</f>
        <v>RMQ 1</v>
      </c>
      <c r="KO7" s="3" t="str">
        <f>IF(t_datas[[#This Row],[Client affecté]]="","",t_datas[[#This Row],[Client affecté]])</f>
        <v>aaa</v>
      </c>
      <c r="KP7" s="3" t="s">
        <v>1024</v>
      </c>
      <c r="KQ7" s="3">
        <f t="shared" ref="KQ7" si="859">IF(COUNTBLANK(KR7:LE7)=14,-1,1)</f>
        <v>-1</v>
      </c>
      <c r="KR7" s="4"/>
      <c r="KS7" s="4"/>
      <c r="KT7" s="4"/>
      <c r="KU7" s="4"/>
      <c r="KV7" s="4"/>
      <c r="KW7" s="4"/>
      <c r="KX7" s="69"/>
      <c r="KY7" s="69"/>
      <c r="KZ7" s="4"/>
      <c r="LA7" s="4"/>
      <c r="LB7" s="4"/>
      <c r="LC7" s="4"/>
      <c r="LD7" s="69"/>
      <c r="LE7" s="69"/>
      <c r="LF7" s="4" t="str">
        <f>IFERROR(INDEX(t_social_jours[Conduite],MATCH(LF$4&amp;t_datas[[#This Row],[Matricule]],t_social_jours[Date &amp; Matricule perso],0)),"/")</f>
        <v>/</v>
      </c>
      <c r="LG7" s="4" t="str">
        <f>IFERROR(INDEX(t_social_jours[Travail],MATCH(LG$4&amp;t_datas[[#This Row],[Matricule]],t_social_jours[Date &amp; Matricule perso],0)),"/")</f>
        <v>/</v>
      </c>
      <c r="LH7" s="4" t="str">
        <f>IFERROR(INDEX(t_social_jours[Dispo],MATCH(LH$4&amp;t_datas[[#This Row],[Matricule]],t_social_jours[Date &amp; Matricule perso],0)),"/")</f>
        <v>/</v>
      </c>
      <c r="LI7" s="69" t="str">
        <f t="shared" ref="LI7" si="860">IFERROR(LF7/LP7,"/")</f>
        <v>/</v>
      </c>
      <c r="LK7" s="4"/>
      <c r="LL7" s="4"/>
      <c r="LM7" s="4" t="str">
        <f>IFERROR(INDEX(t_social_jours[Départ remake],MATCH(LM$4&amp;t_datas[[#This Row],[Matricule]],t_social_jours[Date &amp; Matricule perso],0)),"/")</f>
        <v>/</v>
      </c>
      <c r="LN7" s="4" t="str">
        <f>IFERROR(INDEX(t_social_jours[Arrivée remake],MATCH(LN$4&amp;t_datas[[#This Row],[Matricule]],t_social_jours[Date &amp; Matricule perso],0)),"/")</f>
        <v>/</v>
      </c>
      <c r="LO7" s="69" t="str">
        <f>IFERROR(IF(INDEX(t_social_jours[Kilomètres],MATCH(LO$4&amp;t_datas[[#This Row],[Matricule]],t_social_jours[Date &amp; Matricule perso],0))="","",INDEX(t_social_jours[Kilomètres],MATCH(LO$4&amp;t_datas[[#This Row],[Matricule]],t_social_jours[Date &amp; Matricule perso],0))),"/")</f>
        <v>/</v>
      </c>
      <c r="LP7" s="41" t="str">
        <f t="shared" ref="LP7" si="861">IF(SUM(LF7:LH7)=0,"",SUM(LF7:LH7))</f>
        <v/>
      </c>
      <c r="LQ7" s="13" t="str">
        <f>IF(t_datas[[#This Row],[Immatriculation tracteur]]="","",t_datas[[#This Row],[Immatriculation tracteur]])</f>
        <v>VHL 1</v>
      </c>
      <c r="LS7" s="3" t="str">
        <f>IF(t_datas[[#This Row],[Immatriculation SEMI]]="","",t_datas[[#This Row],[Immatriculation SEMI]])</f>
        <v>RMQ 1</v>
      </c>
      <c r="LT7" s="3" t="str">
        <f>IF(t_datas[[#This Row],[Client affecté]]="","",t_datas[[#This Row],[Client affecté]])</f>
        <v>aaa</v>
      </c>
      <c r="LU7" s="3" t="s">
        <v>1108</v>
      </c>
      <c r="LV7" s="3">
        <f t="shared" ref="LV7" si="862">IF(COUNTBLANK(LW7:MJ7)=14,-1,1)</f>
        <v>-1</v>
      </c>
      <c r="LW7" s="4"/>
      <c r="LX7" s="4"/>
      <c r="LY7" s="4"/>
      <c r="LZ7" s="4"/>
      <c r="MA7" s="4"/>
      <c r="MB7" s="4"/>
      <c r="MC7" s="69"/>
      <c r="MD7" s="69"/>
      <c r="ME7" s="4"/>
      <c r="MF7" s="4"/>
      <c r="MG7" s="4"/>
      <c r="MH7" s="4"/>
      <c r="MI7" s="69"/>
      <c r="MJ7" s="69"/>
      <c r="MK7" s="4" t="str">
        <f>IFERROR(INDEX(t_social_jours[Conduite],MATCH(MK$4&amp;t_datas[[#This Row],[Matricule]],t_social_jours[Date &amp; Matricule perso],0)),"/")</f>
        <v>/</v>
      </c>
      <c r="ML7" s="4" t="str">
        <f>IFERROR(INDEX(t_social_jours[Travail],MATCH(ML$4&amp;t_datas[[#This Row],[Matricule]],t_social_jours[Date &amp; Matricule perso],0)),"/")</f>
        <v>/</v>
      </c>
      <c r="MM7" s="4" t="str">
        <f>IFERROR(INDEX(t_social_jours[Dispo],MATCH(MM$4&amp;t_datas[[#This Row],[Matricule]],t_social_jours[Date &amp; Matricule perso],0)),"/")</f>
        <v>/</v>
      </c>
      <c r="MN7" s="69" t="str">
        <f t="shared" ref="MN7" si="863">IFERROR(MK7/MU7,"/")</f>
        <v>/</v>
      </c>
      <c r="MP7" s="4"/>
      <c r="MQ7" s="4"/>
      <c r="MR7" s="4" t="str">
        <f>IFERROR(INDEX(t_social_jours[Départ remake],MATCH(MR$4&amp;t_datas[[#This Row],[Matricule]],t_social_jours[Date &amp; Matricule perso],0)),"/")</f>
        <v>/</v>
      </c>
      <c r="MS7" s="4" t="str">
        <f>IFERROR(INDEX(t_social_jours[Arrivée remake],MATCH(MS$4&amp;t_datas[[#This Row],[Matricule]],t_social_jours[Date &amp; Matricule perso],0)),"/")</f>
        <v>/</v>
      </c>
      <c r="MT7" s="69" t="str">
        <f>IFERROR(IF(INDEX(t_social_jours[Kilomètres],MATCH(MT$4&amp;t_datas[[#This Row],[Matricule]],t_social_jours[Date &amp; Matricule perso],0))="","",INDEX(t_social_jours[Kilomètres],MATCH(MT$4&amp;t_datas[[#This Row],[Matricule]],t_social_jours[Date &amp; Matricule perso],0))),"/")</f>
        <v>/</v>
      </c>
      <c r="MU7" s="41" t="str">
        <f t="shared" ref="MU7" si="864">IF(SUM(MK7:MM7)=0,"",SUM(MK7:MM7))</f>
        <v/>
      </c>
      <c r="MV7" s="13" t="str">
        <f>IF(t_datas[[#This Row],[Immatriculation tracteur]]="","",t_datas[[#This Row],[Immatriculation tracteur]])</f>
        <v>VHL 1</v>
      </c>
      <c r="MX7" s="3" t="str">
        <f>IF(t_datas[[#This Row],[Immatriculation SEMI]]="","",t_datas[[#This Row],[Immatriculation SEMI]])</f>
        <v>RMQ 1</v>
      </c>
      <c r="MY7" s="3" t="str">
        <f>IF(t_datas[[#This Row],[Client affecté]]="","",t_datas[[#This Row],[Client affecté]])</f>
        <v>aaa</v>
      </c>
      <c r="NA7" s="3">
        <f t="shared" ref="NA7" si="865">IF(COUNTBLANK(NB7:NO7)=14,-1,1)</f>
        <v>-1</v>
      </c>
      <c r="NB7" s="4"/>
      <c r="NC7" s="4"/>
      <c r="ND7" s="4"/>
      <c r="NE7" s="4"/>
      <c r="NF7" s="4"/>
      <c r="NG7" s="4"/>
      <c r="NH7" s="69"/>
      <c r="NI7" s="69"/>
      <c r="NJ7" s="4"/>
      <c r="NK7" s="4"/>
      <c r="NL7" s="4"/>
      <c r="NM7" s="4"/>
      <c r="NN7" s="69"/>
      <c r="NO7" s="69"/>
      <c r="NP7" s="4" t="str">
        <f>IFERROR(INDEX(t_social_jours[Conduite],MATCH(NP$4&amp;t_datas[[#This Row],[Matricule]],t_social_jours[Date &amp; Matricule perso],0)),"/")</f>
        <v>/</v>
      </c>
      <c r="NQ7" s="4" t="str">
        <f>IFERROR(INDEX(t_social_jours[Travail],MATCH(NQ$4&amp;t_datas[[#This Row],[Matricule]],t_social_jours[Date &amp; Matricule perso],0)),"/")</f>
        <v>/</v>
      </c>
      <c r="NR7" s="4" t="str">
        <f>IFERROR(INDEX(t_social_jours[Dispo],MATCH(NR$4&amp;t_datas[[#This Row],[Matricule]],t_social_jours[Date &amp; Matricule perso],0)),"/")</f>
        <v>/</v>
      </c>
      <c r="NS7" s="69" t="str">
        <f t="shared" ref="NS7" si="866">IFERROR(NP7/NZ7,"/")</f>
        <v>/</v>
      </c>
      <c r="NU7" s="4"/>
      <c r="NV7" s="4"/>
      <c r="NW7" s="4" t="str">
        <f>IFERROR(INDEX(t_social_jours[Départ remake],MATCH(NW$4&amp;t_datas[[#This Row],[Matricule]],t_social_jours[Date &amp; Matricule perso],0)),"/")</f>
        <v>/</v>
      </c>
      <c r="NX7" s="4" t="str">
        <f>IFERROR(INDEX(t_social_jours[Arrivée remake],MATCH(NX$4&amp;t_datas[[#This Row],[Matricule]],t_social_jours[Date &amp; Matricule perso],0)),"/")</f>
        <v>/</v>
      </c>
      <c r="NY7" s="69" t="str">
        <f>IFERROR(IF(INDEX(t_social_jours[Kilomètres],MATCH(NY$4&amp;t_datas[[#This Row],[Matricule]],t_social_jours[Date &amp; Matricule perso],0))="","",INDEX(t_social_jours[Kilomètres],MATCH(NY$4&amp;t_datas[[#This Row],[Matricule]],t_social_jours[Date &amp; Matricule perso],0))),"/")</f>
        <v>/</v>
      </c>
      <c r="NZ7" s="41" t="str">
        <f t="shared" ref="NZ7" si="867">IF(SUM(NP7:NR7)=0,"",SUM(NP7:NR7))</f>
        <v/>
      </c>
      <c r="OA7" s="13" t="str">
        <f>IF(t_datas[[#This Row],[Immatriculation tracteur]]="","",t_datas[[#This Row],[Immatriculation tracteur]])</f>
        <v>VHL 1</v>
      </c>
      <c r="OC7" s="3" t="str">
        <f>IF(t_datas[[#This Row],[Immatriculation SEMI]]="","",t_datas[[#This Row],[Immatriculation SEMI]])</f>
        <v>RMQ 1</v>
      </c>
      <c r="OD7" s="3" t="str">
        <f>IF(t_datas[[#This Row],[Client affecté]]="","",t_datas[[#This Row],[Client affecté]])</f>
        <v>aaa</v>
      </c>
      <c r="OE7" s="3" t="str">
        <f>IF(t_datas[[#This Row],[Site/ville]]="","",t_datas[[#This Row],[Site/ville]])</f>
        <v/>
      </c>
      <c r="OF7" s="3">
        <f t="shared" ref="OF7" si="868">IF(COUNTBLANK(OG7:OT7)=14,-1,1)</f>
        <v>-1</v>
      </c>
      <c r="OG7" s="4"/>
      <c r="OH7" s="4"/>
      <c r="OI7" s="4"/>
      <c r="OJ7" s="4"/>
      <c r="OK7" s="4"/>
      <c r="OL7" s="4"/>
      <c r="OM7" s="69"/>
      <c r="ON7" s="69"/>
      <c r="OO7" s="4"/>
      <c r="OP7" s="4"/>
      <c r="OQ7" s="4"/>
      <c r="OR7" s="4"/>
      <c r="OS7" s="69"/>
      <c r="OT7" s="69"/>
      <c r="OU7" s="4" t="str">
        <f>IFERROR(INDEX(t_social_jours[Conduite],MATCH(OU$4&amp;t_datas[[#This Row],[Matricule]],t_social_jours[Date &amp; Matricule perso],0)),"/")</f>
        <v>/</v>
      </c>
      <c r="OV7" s="4" t="str">
        <f>IFERROR(INDEX(t_social_jours[Travail],MATCH(OV$4&amp;t_datas[[#This Row],[Matricule]],t_social_jours[Date &amp; Matricule perso],0)),"/")</f>
        <v>/</v>
      </c>
      <c r="OW7" s="4" t="str">
        <f>IFERROR(INDEX(t_social_jours[Dispo],MATCH(OW$4&amp;t_datas[[#This Row],[Matricule]],t_social_jours[Date &amp; Matricule perso],0)),"/")</f>
        <v>/</v>
      </c>
      <c r="OX7" s="69" t="str">
        <f t="shared" ref="OX7" si="869">IFERROR(OU7/PE7,"/")</f>
        <v>/</v>
      </c>
      <c r="OZ7" s="4"/>
      <c r="PA7" s="4"/>
      <c r="PB7" s="4" t="str">
        <f>IFERROR(INDEX(t_social_jours[Départ remake],MATCH(PB$4&amp;t_datas[[#This Row],[Matricule]],t_social_jours[Date &amp; Matricule perso],0)),"/")</f>
        <v>/</v>
      </c>
      <c r="PC7" s="4" t="str">
        <f>IFERROR(INDEX(t_social_jours[Arrivée remake],MATCH(PC$4&amp;t_datas[[#This Row],[Matricule]],t_social_jours[Date &amp; Matricule perso],0)),"/")</f>
        <v>/</v>
      </c>
      <c r="PD7" s="69" t="str">
        <f>IFERROR(IF(INDEX(t_social_jours[Kilomètres],MATCH(PD$4&amp;t_datas[[#This Row],[Matricule]],t_social_jours[Date &amp; Matricule perso],0))="","",INDEX(t_social_jours[Kilomètres],MATCH(PD$4&amp;t_datas[[#This Row],[Matricule]],t_social_jours[Date &amp; Matricule perso],0))),"/")</f>
        <v>/</v>
      </c>
      <c r="PE7" s="41" t="str">
        <f t="shared" ref="PE7" si="870">IF(SUM(OU7:OW7)=0,"",SUM(OU7:OW7))</f>
        <v/>
      </c>
      <c r="PF7" s="13" t="str">
        <f>IF(t_datas[[#This Row],[Immatriculation tracteur]]="","",t_datas[[#This Row],[Immatriculation tracteur]])</f>
        <v>VHL 1</v>
      </c>
      <c r="PH7" s="3" t="str">
        <f>IF(t_datas[[#This Row],[Immatriculation SEMI]]="","",t_datas[[#This Row],[Immatriculation SEMI]])</f>
        <v>RMQ 1</v>
      </c>
      <c r="PI7" s="3" t="str">
        <f>IF(t_datas[[#This Row],[Client affecté]]="","",t_datas[[#This Row],[Client affecté]])</f>
        <v>aaa</v>
      </c>
      <c r="PJ7" s="3" t="str">
        <f>IF(t_datas[[#This Row],[Site/ville]]="","",t_datas[[#This Row],[Site/ville]])</f>
        <v/>
      </c>
      <c r="PK7" s="3">
        <f t="shared" ref="PK7" si="871">IF(COUNTBLANK(PL7:PY7)=14,-1,1)</f>
        <v>-1</v>
      </c>
      <c r="PL7" s="4"/>
      <c r="PM7" s="4"/>
      <c r="PN7" s="4"/>
      <c r="PO7" s="4"/>
      <c r="PP7" s="4"/>
      <c r="PQ7" s="4"/>
      <c r="PR7" s="69"/>
      <c r="PS7" s="69"/>
      <c r="PT7" s="4"/>
      <c r="PU7" s="4"/>
      <c r="PV7" s="4"/>
      <c r="PW7" s="4"/>
      <c r="PX7" s="69"/>
      <c r="PY7" s="69"/>
      <c r="PZ7" s="4" t="str">
        <f>IFERROR(INDEX(t_social_jours[Conduite],MATCH(PZ$4&amp;t_datas[[#This Row],[Matricule]],t_social_jours[Date &amp; Matricule perso],0)),"/")</f>
        <v>/</v>
      </c>
      <c r="QA7" s="4" t="str">
        <f>IFERROR(INDEX(t_social_jours[Travail],MATCH(QA$4&amp;t_datas[[#This Row],[Matricule]],t_social_jours[Date &amp; Matricule perso],0)),"/")</f>
        <v>/</v>
      </c>
      <c r="QB7" s="4" t="str">
        <f>IFERROR(INDEX(t_social_jours[Dispo],MATCH(QB$4&amp;t_datas[[#This Row],[Matricule]],t_social_jours[Date &amp; Matricule perso],0)),"/")</f>
        <v>/</v>
      </c>
      <c r="QC7" s="69" t="str">
        <f t="shared" ref="QC7" si="872">IFERROR(PZ7/QJ7,"/")</f>
        <v>/</v>
      </c>
      <c r="QE7" s="4"/>
      <c r="QF7" s="4"/>
      <c r="QG7" s="4" t="str">
        <f>IFERROR(INDEX(t_social_jours[Départ remake],MATCH(QG$4&amp;t_datas[[#This Row],[Matricule]],t_social_jours[Date &amp; Matricule perso],0)),"/")</f>
        <v>/</v>
      </c>
      <c r="QH7" s="4" t="str">
        <f>IFERROR(INDEX(t_social_jours[Arrivée remake],MATCH(QH$4&amp;t_datas[[#This Row],[Matricule]],t_social_jours[Date &amp; Matricule perso],0)),"/")</f>
        <v>/</v>
      </c>
      <c r="QI7" s="69" t="str">
        <f>IFERROR(IF(INDEX(t_social_jours[Kilomètres],MATCH(QI$4&amp;t_datas[[#This Row],[Matricule]],t_social_jours[Date &amp; Matricule perso],0))="","",INDEX(t_social_jours[Kilomètres],MATCH(QI$4&amp;t_datas[[#This Row],[Matricule]],t_social_jours[Date &amp; Matricule perso],0))),"/")</f>
        <v>/</v>
      </c>
      <c r="QJ7" s="41" t="str">
        <f t="shared" ref="QJ7" si="873">IF(SUM(PZ7:QB7)=0,"",SUM(PZ7:QB7))</f>
        <v/>
      </c>
      <c r="QK7" s="13" t="str">
        <f>IF(t_datas[[#This Row],[Immatriculation tracteur]]="","",t_datas[[#This Row],[Immatriculation tracteur]])</f>
        <v>VHL 1</v>
      </c>
      <c r="QM7" s="3" t="str">
        <f>IF(t_datas[[#This Row],[Immatriculation SEMI]]="","",t_datas[[#This Row],[Immatriculation SEMI]])</f>
        <v>RMQ 1</v>
      </c>
      <c r="QN7" s="3" t="str">
        <f>IF(t_datas[[#This Row],[Client affecté]]="","",t_datas[[#This Row],[Client affecté]])</f>
        <v>aaa</v>
      </c>
      <c r="QO7" s="3" t="str">
        <f>IF(t_datas[[#This Row],[Site/ville]]="","",t_datas[[#This Row],[Site/ville]])</f>
        <v/>
      </c>
      <c r="QP7" s="3">
        <f t="shared" ref="QP7" si="874">IF(COUNTBLANK(QQ7:RD7)=14,-1,1)</f>
        <v>-1</v>
      </c>
      <c r="QQ7" s="4"/>
      <c r="QR7" s="4"/>
      <c r="QS7" s="4"/>
      <c r="QT7" s="4"/>
      <c r="QU7" s="4"/>
      <c r="QV7" s="4"/>
      <c r="QW7" s="69"/>
      <c r="QX7" s="69"/>
      <c r="QY7" s="4"/>
      <c r="QZ7" s="4"/>
      <c r="RA7" s="4"/>
      <c r="RB7" s="4"/>
      <c r="RC7" s="69"/>
      <c r="RD7" s="69"/>
      <c r="RE7" s="4" t="str">
        <f>IFERROR(INDEX(t_social_jours[Conduite],MATCH(RE$4&amp;t_datas[[#This Row],[Matricule]],t_social_jours[Date &amp; Matricule perso],0)),"/")</f>
        <v>/</v>
      </c>
      <c r="RF7" s="4" t="str">
        <f>IFERROR(INDEX(t_social_jours[Travail],MATCH(RF$4&amp;t_datas[[#This Row],[Matricule]],t_social_jours[Date &amp; Matricule perso],0)),"/")</f>
        <v>/</v>
      </c>
      <c r="RG7" s="4" t="str">
        <f>IFERROR(INDEX(t_social_jours[Dispo],MATCH(RG$4&amp;t_datas[[#This Row],[Matricule]],t_social_jours[Date &amp; Matricule perso],0)),"/")</f>
        <v>/</v>
      </c>
      <c r="RH7" s="69" t="str">
        <f t="shared" ref="RH7" si="875">IFERROR(RE7/RO7,"/")</f>
        <v>/</v>
      </c>
      <c r="RJ7" s="4"/>
      <c r="RK7" s="4"/>
      <c r="RL7" s="4" t="str">
        <f>IFERROR(INDEX(t_social_jours[Départ remake],MATCH(RL$4&amp;t_datas[[#This Row],[Matricule]],t_social_jours[Date &amp; Matricule perso],0)),"/")</f>
        <v>/</v>
      </c>
      <c r="RM7" s="4" t="str">
        <f>IFERROR(INDEX(t_social_jours[Arrivée remake],MATCH(RM$4&amp;t_datas[[#This Row],[Matricule]],t_social_jours[Date &amp; Matricule perso],0)),"/")</f>
        <v>/</v>
      </c>
      <c r="RN7" s="69" t="str">
        <f>IFERROR(IF(INDEX(t_social_jours[Kilomètres],MATCH(RN$4&amp;t_datas[[#This Row],[Matricule]],t_social_jours[Date &amp; Matricule perso],0))="","",INDEX(t_social_jours[Kilomètres],MATCH(RN$4&amp;t_datas[[#This Row],[Matricule]],t_social_jours[Date &amp; Matricule perso],0))),"/")</f>
        <v>/</v>
      </c>
      <c r="RO7" s="41" t="str">
        <f t="shared" ref="RO7" si="876">IF(SUM(RE7:RG7)=0,"",SUM(RE7:RG7))</f>
        <v/>
      </c>
      <c r="RP7" s="13" t="str">
        <f>IF(t_datas[[#This Row],[Immatriculation tracteur]]="","",t_datas[[#This Row],[Immatriculation tracteur]])</f>
        <v>VHL 1</v>
      </c>
      <c r="RR7" s="3" t="str">
        <f>IF(t_datas[[#This Row],[Immatriculation SEMI]]="","",t_datas[[#This Row],[Immatriculation SEMI]])</f>
        <v>RMQ 1</v>
      </c>
      <c r="RS7" s="3" t="str">
        <f>IF(t_datas[[#This Row],[Client affecté]]="","",t_datas[[#This Row],[Client affecté]])</f>
        <v>aaa</v>
      </c>
      <c r="RT7" s="3" t="str">
        <f>IF(t_datas[[#This Row],[Site/ville]]="","",t_datas[[#This Row],[Site/ville]])</f>
        <v/>
      </c>
      <c r="RU7" s="3">
        <f t="shared" ref="RU7" si="877">IF(COUNTBLANK(RV7:SI7)=14,-1,1)</f>
        <v>-1</v>
      </c>
      <c r="RV7" s="4"/>
      <c r="RW7" s="4"/>
      <c r="RX7" s="4"/>
      <c r="RY7" s="4"/>
      <c r="RZ7" s="4"/>
      <c r="SA7" s="4"/>
      <c r="SB7" s="69"/>
      <c r="SC7" s="69"/>
      <c r="SD7" s="4"/>
      <c r="SE7" s="4"/>
      <c r="SF7" s="4"/>
      <c r="SG7" s="4"/>
      <c r="SH7" s="69"/>
      <c r="SI7" s="69"/>
      <c r="SJ7" s="4" t="str">
        <f>IFERROR(INDEX(t_social_jours[Conduite],MATCH(SJ$4&amp;t_datas[[#This Row],[Matricule]],t_social_jours[Date &amp; Matricule perso],0)),"/")</f>
        <v>/</v>
      </c>
      <c r="SK7" s="4" t="str">
        <f>IFERROR(INDEX(t_social_jours[Travail],MATCH(SK$4&amp;t_datas[[#This Row],[Matricule]],t_social_jours[Date &amp; Matricule perso],0)),"/")</f>
        <v>/</v>
      </c>
      <c r="SL7" s="4" t="str">
        <f>IFERROR(INDEX(t_social_jours[Dispo],MATCH(SL$4&amp;t_datas[[#This Row],[Matricule]],t_social_jours[Date &amp; Matricule perso],0)),"/")</f>
        <v>/</v>
      </c>
      <c r="SM7" s="69" t="str">
        <f t="shared" ref="SM7" si="878">IFERROR(SJ7/ST7,"/")</f>
        <v>/</v>
      </c>
      <c r="SO7" s="4"/>
      <c r="SP7" s="4"/>
      <c r="SQ7" s="4" t="str">
        <f>IFERROR(INDEX(t_social_jours[Départ remake],MATCH(SQ$4&amp;t_datas[[#This Row],[Matricule]],t_social_jours[Date &amp; Matricule perso],0)),"/")</f>
        <v>/</v>
      </c>
      <c r="SR7" s="4" t="str">
        <f>IFERROR(INDEX(t_social_jours[Arrivée remake],MATCH(SR$4&amp;t_datas[[#This Row],[Matricule]],t_social_jours[Date &amp; Matricule perso],0)),"/")</f>
        <v>/</v>
      </c>
      <c r="SS7" s="69" t="str">
        <f>IFERROR(IF(INDEX(t_social_jours[Kilomètres],MATCH(SS$4&amp;t_datas[[#This Row],[Matricule]],t_social_jours[Date &amp; Matricule perso],0))="","",INDEX(t_social_jours[Kilomètres],MATCH(SS$4&amp;t_datas[[#This Row],[Matricule]],t_social_jours[Date &amp; Matricule perso],0))),"/")</f>
        <v>/</v>
      </c>
      <c r="ST7" s="70"/>
      <c r="SU7" s="13" t="str">
        <f>IF(t_datas[[#This Row],[Immatriculation tracteur]]="","",t_datas[[#This Row],[Immatriculation tracteur]])</f>
        <v>VHL 1</v>
      </c>
      <c r="SW7" s="3" t="str">
        <f>IF(t_datas[[#This Row],[Immatriculation SEMI]]="","",t_datas[[#This Row],[Immatriculation SEMI]])</f>
        <v>RMQ 1</v>
      </c>
      <c r="SX7" s="3" t="str">
        <f>IF(t_datas[[#This Row],[Client affecté]]="","",t_datas[[#This Row],[Client affecté]])</f>
        <v>aaa</v>
      </c>
      <c r="SY7" s="3" t="str">
        <f>IF(t_datas[[#This Row],[Site/ville]]="","",t_datas[[#This Row],[Site/ville]])</f>
        <v/>
      </c>
      <c r="SZ7" s="3">
        <f t="shared" ref="SZ7" si="879">IF(COUNTBLANK(TA7:TN7)=14,-1,1)</f>
        <v>-1</v>
      </c>
      <c r="TA7" s="4"/>
      <c r="TB7" s="4"/>
      <c r="TC7" s="4"/>
      <c r="TD7" s="4"/>
      <c r="TE7" s="4"/>
      <c r="TF7" s="4"/>
      <c r="TG7" s="69"/>
      <c r="TH7" s="69"/>
      <c r="TI7" s="4"/>
      <c r="TJ7" s="4"/>
      <c r="TK7" s="4"/>
      <c r="TL7" s="4"/>
      <c r="TM7" s="69"/>
      <c r="TN7" s="69"/>
      <c r="TO7" s="4" t="str">
        <f>IFERROR(INDEX(t_social_jours[Conduite],MATCH(TO$4&amp;t_datas[[#This Row],[Matricule]],t_social_jours[Date &amp; Matricule perso],0)),"/")</f>
        <v>/</v>
      </c>
      <c r="TP7" s="4" t="str">
        <f>IFERROR(INDEX(t_social_jours[Travail],MATCH(TP$4&amp;t_datas[[#This Row],[Matricule]],t_social_jours[Date &amp; Matricule perso],0)),"/")</f>
        <v>/</v>
      </c>
      <c r="TQ7" s="4" t="str">
        <f>IFERROR(INDEX(t_social_jours[Dispo],MATCH(TQ$4&amp;t_datas[[#This Row],[Matricule]],t_social_jours[Date &amp; Matricule perso],0)),"/")</f>
        <v>/</v>
      </c>
      <c r="TR7" s="69" t="str">
        <f>IFERROR(TO7/TY7,"/")</f>
        <v>/</v>
      </c>
      <c r="TT7" s="4"/>
      <c r="TU7" s="4"/>
      <c r="TV7" s="4" t="str">
        <f>IFERROR(INDEX(t_social_jours[Départ remake],MATCH(TV$4&amp;t_datas[[#This Row],[Matricule]],t_social_jours[Date &amp; Matricule perso],0)),"/")</f>
        <v>/</v>
      </c>
      <c r="TW7" s="4" t="str">
        <f>IFERROR(INDEX(t_social_jours[Arrivée remake],MATCH(TW$4&amp;t_datas[[#This Row],[Matricule]],t_social_jours[Date &amp; Matricule perso],0)),"/")</f>
        <v>/</v>
      </c>
      <c r="TX7" s="69" t="str">
        <f>IFERROR(IF(INDEX(t_social_jours[Kilomètres],MATCH(TX$4&amp;t_datas[[#This Row],[Matricule]],t_social_jours[Date &amp; Matricule perso],0))="","",INDEX(t_social_jours[Kilomètres],MATCH(TX$4&amp;t_datas[[#This Row],[Matricule]],t_social_jours[Date &amp; Matricule perso],0))),"/")</f>
        <v>/</v>
      </c>
      <c r="TY7" s="87" t="str">
        <f>IF(SUM(TO7:TQ11)=0,"",SUM(TO7:TQ11))</f>
        <v/>
      </c>
      <c r="TZ7" s="13" t="str">
        <f>IF(t_datas[[#This Row],[Immatriculation tracteur]]="","",t_datas[[#This Row],[Immatriculation tracteur]])</f>
        <v>VHL 1</v>
      </c>
      <c r="UB7" s="3" t="str">
        <f>IF(t_datas[[#This Row],[Immatriculation SEMI]]="","",t_datas[[#This Row],[Immatriculation SEMI]])</f>
        <v>RMQ 1</v>
      </c>
      <c r="UC7" s="3" t="str">
        <f>IF(t_datas[[#This Row],[Client affecté]]="","",t_datas[[#This Row],[Client affecté]])</f>
        <v>aaa</v>
      </c>
      <c r="UD7" s="3" t="str">
        <f>IF(t_datas[[#This Row],[Site/ville]]="","",t_datas[[#This Row],[Site/ville]])</f>
        <v/>
      </c>
      <c r="UE7" s="3">
        <f t="shared" ref="UE7" si="880">IF(COUNTBLANK(UF7:US7)=14,-1,1)</f>
        <v>-1</v>
      </c>
      <c r="UF7" s="4"/>
      <c r="UG7" s="4"/>
      <c r="UH7" s="4"/>
      <c r="UI7" s="4"/>
      <c r="UJ7" s="4"/>
      <c r="UK7" s="4"/>
      <c r="UL7" s="69"/>
      <c r="UM7" s="69"/>
      <c r="UN7" s="4"/>
      <c r="UO7" s="4"/>
      <c r="UP7" s="4"/>
      <c r="UQ7" s="4"/>
      <c r="UR7" s="69"/>
      <c r="US7" s="69"/>
      <c r="UT7" s="4" t="str">
        <f>IFERROR(INDEX(t_social_jours[Conduite],MATCH(UT$4&amp;t_datas[[#This Row],[Matricule]],t_social_jours[Date &amp; Matricule perso],0)),"/")</f>
        <v>/</v>
      </c>
      <c r="UU7" s="4" t="str">
        <f>IFERROR(INDEX(t_social_jours[Travail],MATCH(UU$4&amp;t_datas[[#This Row],[Matricule]],t_social_jours[Date &amp; Matricule perso],0)),"/")</f>
        <v>/</v>
      </c>
      <c r="UV7" s="4" t="str">
        <f>IFERROR(INDEX(t_social_jours[Dispo],MATCH(UV$4&amp;t_datas[[#This Row],[Matricule]],t_social_jours[Date &amp; Matricule perso],0)),"/")</f>
        <v>/</v>
      </c>
      <c r="UW7" s="69" t="str">
        <f t="shared" ref="UW7" si="881">IFERROR(UT7/VD7,"/")</f>
        <v>/</v>
      </c>
      <c r="UY7" s="4"/>
      <c r="UZ7" s="4"/>
      <c r="VA7" s="4" t="str">
        <f>IFERROR(INDEX(t_social_jours[Départ remake],MATCH(VA$4&amp;t_datas[[#This Row],[Matricule]],t_social_jours[Date &amp; Matricule perso],0)),"/")</f>
        <v>/</v>
      </c>
      <c r="VB7" s="4" t="str">
        <f>IFERROR(INDEX(t_social_jours[Arrivée remake],MATCH(VB$4&amp;t_datas[[#This Row],[Matricule]],t_social_jours[Date &amp; Matricule perso],0)),"/")</f>
        <v>/</v>
      </c>
      <c r="VC7" s="69" t="str">
        <f>IFERROR(IF(INDEX(t_social_jours[Kilomètres],MATCH(VC$4&amp;t_datas[[#This Row],[Matricule]],t_social_jours[Date &amp; Matricule perso],0))="","",INDEX(t_social_jours[Kilomètres],MATCH(VC$4&amp;t_datas[[#This Row],[Matricule]],t_social_jours[Date &amp; Matricule perso],0))),"/")</f>
        <v>/</v>
      </c>
      <c r="VD7" s="41" t="str">
        <f t="shared" ref="VD7" si="882">IF(SUM(UT7:UV7)=0,"",SUM(UT7:UV7))</f>
        <v/>
      </c>
      <c r="VE7" s="13" t="str">
        <f>IF(t_datas[[#This Row],[Immatriculation tracteur]]="","",t_datas[[#This Row],[Immatriculation tracteur]])</f>
        <v>VHL 1</v>
      </c>
      <c r="VG7" s="3" t="str">
        <f>IF(t_datas[[#This Row],[Immatriculation SEMI]]="","",t_datas[[#This Row],[Immatriculation SEMI]])</f>
        <v>RMQ 1</v>
      </c>
      <c r="VH7" s="3" t="str">
        <f>IF(t_datas[[#This Row],[Client affecté]]="","",t_datas[[#This Row],[Client affecté]])</f>
        <v>aaa</v>
      </c>
      <c r="VJ7" s="3">
        <f t="shared" ref="VJ7" si="883">IF(COUNTBLANK(VK7:VX7)=14,-1,1)</f>
        <v>-1</v>
      </c>
      <c r="VK7" s="4"/>
      <c r="VL7" s="4"/>
      <c r="VM7" s="4"/>
      <c r="VN7" s="4"/>
      <c r="VO7" s="4"/>
      <c r="VP7" s="4"/>
      <c r="VQ7" s="69"/>
      <c r="VR7" s="69"/>
      <c r="VS7" s="4"/>
      <c r="VT7" s="4"/>
      <c r="VU7" s="4"/>
      <c r="VV7" s="4"/>
      <c r="VW7" s="69"/>
      <c r="VX7" s="69"/>
      <c r="VY7" s="4" t="str">
        <f>IFERROR(INDEX(t_social_jours[Conduite],MATCH(VY$4&amp;t_datas[[#This Row],[Matricule]],t_social_jours[Date &amp; Matricule perso],0)),"/")</f>
        <v>/</v>
      </c>
      <c r="VZ7" s="4" t="str">
        <f>IFERROR(INDEX(t_social_jours[Travail],MATCH(VZ$4&amp;t_datas[[#This Row],[Matricule]],t_social_jours[Date &amp; Matricule perso],0)),"/")</f>
        <v>/</v>
      </c>
      <c r="WA7" s="4" t="str">
        <f>IFERROR(INDEX(t_social_jours[Dispo],MATCH(WA$4&amp;t_datas[[#This Row],[Matricule]],t_social_jours[Date &amp; Matricule perso],0)),"/")</f>
        <v>/</v>
      </c>
      <c r="WB7" s="69" t="str">
        <f t="shared" ref="WB7" si="884">IFERROR(VY7/WI7,"/")</f>
        <v>/</v>
      </c>
      <c r="WC7" s="3" t="s">
        <v>80</v>
      </c>
      <c r="WD7" s="4"/>
      <c r="WE7" s="4"/>
      <c r="WF7" s="4" t="str">
        <f>IFERROR(INDEX(t_social_jours[Départ remake],MATCH(WF$4&amp;t_datas[[#This Row],[Matricule]],t_social_jours[Date &amp; Matricule perso],0)),"/")</f>
        <v>/</v>
      </c>
      <c r="WG7" s="4" t="str">
        <f>IFERROR(INDEX(t_social_jours[Arrivée remake],MATCH(WG$4&amp;t_datas[[#This Row],[Matricule]],t_social_jours[Date &amp; Matricule perso],0)),"/")</f>
        <v>/</v>
      </c>
      <c r="WH7" s="69" t="str">
        <f>IFERROR(IF(INDEX(t_social_jours[Kilomètres],MATCH(WH$4&amp;t_datas[[#This Row],[Matricule]],t_social_jours[Date &amp; Matricule perso],0))="","",INDEX(t_social_jours[Kilomètres],MATCH(WH$4&amp;t_datas[[#This Row],[Matricule]],t_social_jours[Date &amp; Matricule perso],0))),"/")</f>
        <v>/</v>
      </c>
      <c r="WI7" s="41" t="str">
        <f t="shared" ref="WI7" si="885">IF(SUM(VY7:WA7)=0,"",SUM(VY7:WA7))</f>
        <v/>
      </c>
      <c r="WJ7" s="13" t="str">
        <f>IF(t_datas[[#This Row],[Immatriculation tracteur]]="","",t_datas[[#This Row],[Immatriculation tracteur]])</f>
        <v>VHL 1</v>
      </c>
      <c r="WL7" s="3" t="str">
        <f>IF(t_datas[[#This Row],[Immatriculation SEMI]]="","",t_datas[[#This Row],[Immatriculation SEMI]])</f>
        <v>RMQ 1</v>
      </c>
      <c r="WM7" s="3" t="str">
        <f>IF(t_datas[[#This Row],[Client affecté]]="","",t_datas[[#This Row],[Client affecté]])</f>
        <v>aaa</v>
      </c>
      <c r="WO7" s="3">
        <f t="shared" ref="WO7" si="886">IF(COUNTBLANK(WP7:XC7)=14,-1,1)</f>
        <v>-1</v>
      </c>
      <c r="WP7" s="4"/>
      <c r="WQ7" s="4"/>
      <c r="WR7" s="4"/>
      <c r="WS7" s="4"/>
      <c r="WT7" s="4"/>
      <c r="WU7" s="4"/>
      <c r="WV7" s="69"/>
      <c r="WW7" s="69"/>
      <c r="WX7" s="4"/>
      <c r="WY7" s="4"/>
      <c r="WZ7" s="4"/>
      <c r="XA7" s="4"/>
      <c r="XB7" s="69"/>
      <c r="XC7" s="69"/>
      <c r="XD7" s="4" t="str">
        <f>IFERROR(INDEX(t_social_jours[Conduite],MATCH(XD$4&amp;t_datas[[#This Row],[Matricule]],t_social_jours[Date &amp; Matricule perso],0)),"/")</f>
        <v>/</v>
      </c>
      <c r="XE7" s="4" t="str">
        <f>IFERROR(INDEX(t_social_jours[Travail],MATCH(XE$4&amp;t_datas[[#This Row],[Matricule]],t_social_jours[Date &amp; Matricule perso],0)),"/")</f>
        <v>/</v>
      </c>
      <c r="XF7" s="4" t="str">
        <f>IFERROR(INDEX(t_social_jours[Dispo],MATCH(XF$4&amp;t_datas[[#This Row],[Matricule]],t_social_jours[Date &amp; Matricule perso],0)),"/")</f>
        <v>/</v>
      </c>
      <c r="XG7" s="69" t="str">
        <f t="shared" ref="XG7" si="887">IFERROR(XD7/XN7,"/")</f>
        <v>/</v>
      </c>
      <c r="XH7" s="3" t="s">
        <v>80</v>
      </c>
      <c r="XI7" s="4"/>
      <c r="XJ7" s="4"/>
      <c r="XK7" s="4" t="str">
        <f>IFERROR(INDEX(t_social_jours[Départ remake],MATCH(XK$4&amp;t_datas[[#This Row],[Matricule]],t_social_jours[Date &amp; Matricule perso],0)),"/")</f>
        <v>/</v>
      </c>
      <c r="XL7" s="4" t="str">
        <f>IFERROR(INDEX(t_social_jours[Arrivée remake],MATCH(XL$4&amp;t_datas[[#This Row],[Matricule]],t_social_jours[Date &amp; Matricule perso],0)),"/")</f>
        <v>/</v>
      </c>
      <c r="XM7" s="69" t="str">
        <f>IFERROR(IF(INDEX(t_social_jours[Kilomètres],MATCH(XM$4&amp;t_datas[[#This Row],[Matricule]],t_social_jours[Date &amp; Matricule perso],0))="","",INDEX(t_social_jours[Kilomètres],MATCH(XM$4&amp;t_datas[[#This Row],[Matricule]],t_social_jours[Date &amp; Matricule perso],0))),"/")</f>
        <v>/</v>
      </c>
      <c r="XN7" s="41" t="str">
        <f t="shared" ref="XN7" si="888">IF(SUM(XD7:XF7)=0,"",SUM(XD7:XF7))</f>
        <v/>
      </c>
      <c r="XO7" s="13" t="str">
        <f>IF(t_datas[[#This Row],[Immatriculation tracteur]]="","",t_datas[[#This Row],[Immatriculation tracteur]])</f>
        <v>VHL 1</v>
      </c>
      <c r="XQ7" s="3" t="str">
        <f>IF(t_datas[[#This Row],[Immatriculation SEMI]]="","",t_datas[[#This Row],[Immatriculation SEMI]])</f>
        <v>RMQ 1</v>
      </c>
      <c r="XR7" s="3" t="str">
        <f>IF(t_datas[[#This Row],[Client affecté]]="","",t_datas[[#This Row],[Client affecté]])</f>
        <v>aaa</v>
      </c>
      <c r="XS7" s="3" t="str">
        <f>IF(t_datas[[#This Row],[Site/ville]]="","",t_datas[[#This Row],[Site/ville]])</f>
        <v/>
      </c>
      <c r="XT7" s="3">
        <f t="shared" ref="XT7" si="889">IF(COUNTBLANK(XU7:YH7)=14,-1,1)</f>
        <v>-1</v>
      </c>
      <c r="XU7" s="4"/>
      <c r="XV7" s="4"/>
      <c r="XW7" s="4"/>
      <c r="XX7" s="4"/>
      <c r="XY7" s="4"/>
      <c r="XZ7" s="4"/>
      <c r="YA7" s="69"/>
      <c r="YB7" s="69"/>
      <c r="YC7" s="4"/>
      <c r="YD7" s="4"/>
      <c r="YE7" s="4"/>
      <c r="YF7" s="4"/>
      <c r="YG7" s="69"/>
      <c r="YH7" s="69"/>
      <c r="YI7" s="4" t="str">
        <f>IFERROR(INDEX(t_social_jours[Conduite],MATCH(YI$4&amp;t_datas[[#This Row],[Matricule]],t_social_jours[Date &amp; Matricule perso],0)),"/")</f>
        <v>/</v>
      </c>
      <c r="YJ7" s="4" t="str">
        <f>IFERROR(INDEX(t_social_jours[Travail],MATCH(YJ$4&amp;t_datas[[#This Row],[Matricule]],t_social_jours[Date &amp; Matricule perso],0)),"/")</f>
        <v>/</v>
      </c>
      <c r="YK7" s="4" t="str">
        <f>IFERROR(INDEX(t_social_jours[Dispo],MATCH(YK$4&amp;t_datas[[#This Row],[Matricule]],t_social_jours[Date &amp; Matricule perso],0)),"/")</f>
        <v>/</v>
      </c>
      <c r="YL7" s="69" t="str">
        <f t="shared" ref="YL7" si="890">IFERROR(YI7/YS7,"/")</f>
        <v>/</v>
      </c>
      <c r="YN7" s="4"/>
      <c r="YO7" s="4"/>
      <c r="YP7" s="4" t="str">
        <f>IFERROR(INDEX(t_social_jours[Départ remake],MATCH(YP$4&amp;t_datas[[#This Row],[Matricule]],t_social_jours[Date &amp; Matricule perso],0)),"/")</f>
        <v>/</v>
      </c>
      <c r="YQ7" s="4" t="str">
        <f>IFERROR(INDEX(t_social_jours[Arrivée remake],MATCH(YQ$4&amp;t_datas[[#This Row],[Matricule]],t_social_jours[Date &amp; Matricule perso],0)),"/")</f>
        <v>/</v>
      </c>
      <c r="YR7" s="69" t="str">
        <f>IFERROR(IF(INDEX(t_social_jours[Kilomètres],MATCH(YR$4&amp;t_datas[[#This Row],[Matricule]],t_social_jours[Date &amp; Matricule perso],0))="","",INDEX(t_social_jours[Kilomètres],MATCH(YR$4&amp;t_datas[[#This Row],[Matricule]],t_social_jours[Date &amp; Matricule perso],0))),"/")</f>
        <v>/</v>
      </c>
      <c r="YS7" s="41" t="str">
        <f t="shared" ref="YS7" si="891">IF(SUM(YI7:YK7)=0,"",SUM(YI7:YK7))</f>
        <v/>
      </c>
      <c r="YT7" s="13" t="str">
        <f>IF(t_datas[[#This Row],[Immatriculation tracteur]]="","",t_datas[[#This Row],[Immatriculation tracteur]])</f>
        <v>VHL 1</v>
      </c>
      <c r="YV7" s="3" t="str">
        <f>IF(t_datas[[#This Row],[Immatriculation SEMI]]="","",t_datas[[#This Row],[Immatriculation SEMI]])</f>
        <v>RMQ 1</v>
      </c>
      <c r="YW7" s="3" t="str">
        <f>IF(t_datas[[#This Row],[Client affecté]]="","",t_datas[[#This Row],[Client affecté]])</f>
        <v>aaa</v>
      </c>
      <c r="YX7" s="3" t="str">
        <f>IF(t_datas[[#This Row],[Site/ville]]="","",t_datas[[#This Row],[Site/ville]])</f>
        <v/>
      </c>
      <c r="YY7" s="3">
        <f t="shared" ref="YY7" si="892">IF(COUNTBLANK(YZ7:ZM7)=14,-1,1)</f>
        <v>-1</v>
      </c>
      <c r="YZ7" s="4"/>
      <c r="ZA7" s="4"/>
      <c r="ZB7" s="4"/>
      <c r="ZC7" s="4"/>
      <c r="ZD7" s="4"/>
      <c r="ZE7" s="4"/>
      <c r="ZF7" s="69"/>
      <c r="ZG7" s="69"/>
      <c r="ZH7" s="4"/>
      <c r="ZI7" s="4"/>
      <c r="ZJ7" s="4"/>
      <c r="ZK7" s="4"/>
      <c r="ZL7" s="69"/>
      <c r="ZM7" s="69"/>
      <c r="ZN7" s="4" t="str">
        <f>IFERROR(INDEX(t_social_jours[Conduite],MATCH(ZN$4&amp;t_datas[[#This Row],[Matricule]],t_social_jours[Date &amp; Matricule perso],0)),"/")</f>
        <v>/</v>
      </c>
      <c r="ZO7" s="4" t="str">
        <f>IFERROR(INDEX(t_social_jours[Travail],MATCH(ZO$4&amp;t_datas[[#This Row],[Matricule]],t_social_jours[Date &amp; Matricule perso],0)),"/")</f>
        <v>/</v>
      </c>
      <c r="ZP7" s="4" t="str">
        <f>IFERROR(INDEX(t_social_jours[Dispo],MATCH(ZP$4&amp;t_datas[[#This Row],[Matricule]],t_social_jours[Date &amp; Matricule perso],0)),"/")</f>
        <v>/</v>
      </c>
      <c r="ZQ7" s="69" t="str">
        <f t="shared" ref="ZQ7" si="893">IFERROR(ZN7/ZX7,"/")</f>
        <v>/</v>
      </c>
      <c r="ZS7" s="4"/>
      <c r="ZT7" s="4"/>
      <c r="ZU7" s="4" t="str">
        <f>IFERROR(INDEX(t_social_jours[Départ remake],MATCH(ZU$4&amp;t_datas[[#This Row],[Matricule]],t_social_jours[Date &amp; Matricule perso],0)),"/")</f>
        <v>/</v>
      </c>
      <c r="ZV7" s="4" t="str">
        <f>IFERROR(INDEX(t_social_jours[Arrivée remake],MATCH(ZV$4&amp;t_datas[[#This Row],[Matricule]],t_social_jours[Date &amp; Matricule perso],0)),"/")</f>
        <v>/</v>
      </c>
      <c r="ZW7" s="69" t="str">
        <f>IFERROR(IF(INDEX(t_social_jours[Kilomètres],MATCH(ZW$4&amp;t_datas[[#This Row],[Matricule]],t_social_jours[Date &amp; Matricule perso],0))="","",INDEX(t_social_jours[Kilomètres],MATCH(ZW$4&amp;t_datas[[#This Row],[Matricule]],t_social_jours[Date &amp; Matricule perso],0))),"/")</f>
        <v>/</v>
      </c>
      <c r="ZX7" s="41" t="str">
        <f t="shared" ref="ZX7" si="894">IF(SUM(ZN7:ZP7)=0,"",SUM(ZN7:ZP7))</f>
        <v/>
      </c>
      <c r="ZY7" s="13" t="str">
        <f>IF(t_datas[[#This Row],[Immatriculation tracteur]]="","",t_datas[[#This Row],[Immatriculation tracteur]])</f>
        <v>VHL 1</v>
      </c>
      <c r="AAA7" s="3" t="str">
        <f>IF(t_datas[[#This Row],[Immatriculation SEMI]]="","",t_datas[[#This Row],[Immatriculation SEMI]])</f>
        <v>RMQ 1</v>
      </c>
      <c r="AAB7" s="3" t="str">
        <f>IF(t_datas[[#This Row],[Client affecté]]="","",t_datas[[#This Row],[Client affecté]])</f>
        <v>aaa</v>
      </c>
      <c r="AAC7" s="3" t="str">
        <f>IF(t_datas[[#This Row],[Site/ville]]="","",t_datas[[#This Row],[Site/ville]])</f>
        <v/>
      </c>
      <c r="AAD7" s="3">
        <f t="shared" ref="AAD7" si="895">IF(COUNTBLANK(AAE7:AAR7)=14,-1,1)</f>
        <v>-1</v>
      </c>
      <c r="AAE7" s="4"/>
      <c r="AAF7" s="4"/>
      <c r="AAG7" s="4"/>
      <c r="AAH7" s="4"/>
      <c r="AAI7" s="4"/>
      <c r="AAJ7" s="4"/>
      <c r="AAK7" s="69"/>
      <c r="AAL7" s="69"/>
      <c r="AAM7" s="4"/>
      <c r="AAN7" s="4"/>
      <c r="AAO7" s="4"/>
      <c r="AAP7" s="4"/>
      <c r="AAQ7" s="69"/>
      <c r="AAR7" s="69"/>
      <c r="AAS7" s="4" t="str">
        <f>IFERROR(INDEX(t_social_jours[Conduite],MATCH(AAS$4&amp;t_datas[[#This Row],[Matricule]],t_social_jours[Date &amp; Matricule perso],0)),"/")</f>
        <v>/</v>
      </c>
      <c r="AAT7" s="4" t="str">
        <f>IFERROR(INDEX(t_social_jours[Travail],MATCH(AAT$4&amp;t_datas[[#This Row],[Matricule]],t_social_jours[Date &amp; Matricule perso],0)),"/")</f>
        <v>/</v>
      </c>
      <c r="AAU7" s="4" t="str">
        <f>IFERROR(INDEX(t_social_jours[Dispo],MATCH(AAU$4&amp;t_datas[[#This Row],[Matricule]],t_social_jours[Date &amp; Matricule perso],0)),"/")</f>
        <v>/</v>
      </c>
      <c r="AAV7" s="69" t="str">
        <f t="shared" ref="AAV7" si="896">IFERROR(AAS7/ABC7,"/")</f>
        <v>/</v>
      </c>
      <c r="AAX7" s="4"/>
      <c r="AAY7" s="4"/>
      <c r="AAZ7" s="4" t="str">
        <f>IFERROR(INDEX(t_social_jours[Départ remake],MATCH(AAZ$4&amp;t_datas[[#This Row],[Matricule]],t_social_jours[Date &amp; Matricule perso],0)),"/")</f>
        <v>/</v>
      </c>
      <c r="ABA7" s="4" t="str">
        <f>IFERROR(INDEX(t_social_jours[Arrivée remake],MATCH(ABA$4&amp;t_datas[[#This Row],[Matricule]],t_social_jours[Date &amp; Matricule perso],0)),"/")</f>
        <v>/</v>
      </c>
      <c r="ABB7" s="69" t="str">
        <f>IFERROR(IF(INDEX(t_social_jours[Kilomètres],MATCH(ABB$4&amp;t_datas[[#This Row],[Matricule]],t_social_jours[Date &amp; Matricule perso],0))="","",INDEX(t_social_jours[Kilomètres],MATCH(ABB$4&amp;t_datas[[#This Row],[Matricule]],t_social_jours[Date &amp; Matricule perso],0))),"/")</f>
        <v>/</v>
      </c>
      <c r="ABC7" s="41" t="str">
        <f t="shared" ref="ABC7" si="897">IF(SUM(AAS7:AAU7)=0,"",SUM(AAS7:AAU7))</f>
        <v/>
      </c>
      <c r="ABD7" s="13" t="str">
        <f>IF(t_datas[[#This Row],[Immatriculation tracteur]]="","",t_datas[[#This Row],[Immatriculation tracteur]])</f>
        <v>VHL 1</v>
      </c>
      <c r="ABF7" s="3" t="str">
        <f>IF(t_datas[[#This Row],[Immatriculation SEMI]]="","",t_datas[[#This Row],[Immatriculation SEMI]])</f>
        <v>RMQ 1</v>
      </c>
      <c r="ABG7" s="3" t="str">
        <f>IF(t_datas[[#This Row],[Client affecté]]="","",t_datas[[#This Row],[Client affecté]])</f>
        <v>aaa</v>
      </c>
      <c r="ABI7" s="3">
        <f t="shared" ref="ABI7" si="898">IF(COUNTBLANK(ABJ7:ABW7)=14,-1,1)</f>
        <v>-1</v>
      </c>
      <c r="ABJ7" s="4"/>
      <c r="ABK7" s="4"/>
      <c r="ABL7" s="4"/>
      <c r="ABM7" s="4"/>
      <c r="ABN7" s="4"/>
      <c r="ABO7" s="4"/>
      <c r="ABP7" s="69"/>
      <c r="ABQ7" s="69"/>
      <c r="ABR7" s="4"/>
      <c r="ABS7" s="4"/>
      <c r="ABT7" s="4"/>
      <c r="ABU7" s="4"/>
      <c r="ABV7" s="69"/>
      <c r="ABW7" s="69"/>
      <c r="ABX7" s="4" t="str">
        <f>IFERROR(INDEX(t_social_jours[Conduite],MATCH(ABX$4&amp;t_datas[[#This Row],[Matricule]],t_social_jours[Date &amp; Matricule perso],0)),"/")</f>
        <v>/</v>
      </c>
      <c r="ABY7" s="4" t="str">
        <f>IFERROR(INDEX(t_social_jours[Travail],MATCH(ABY$4&amp;t_datas[[#This Row],[Matricule]],t_social_jours[Date &amp; Matricule perso],0)),"/")</f>
        <v>/</v>
      </c>
      <c r="ABZ7" s="4" t="str">
        <f>IFERROR(INDEX(t_social_jours[Dispo],MATCH(ABZ$4&amp;t_datas[[#This Row],[Matricule]],t_social_jours[Date &amp; Matricule perso],0)),"/")</f>
        <v>/</v>
      </c>
      <c r="ACA7" s="69" t="str">
        <f t="shared" ref="ACA7" si="899">IFERROR(ABX7/ACH7,"/")</f>
        <v>/</v>
      </c>
      <c r="ACC7" s="4"/>
      <c r="ACD7" s="4"/>
      <c r="ACE7" s="4" t="str">
        <f>IFERROR(INDEX(t_social_jours[Départ remake],MATCH(ACE$4&amp;t_datas[[#This Row],[Matricule]],t_social_jours[Date &amp; Matricule perso],0)),"/")</f>
        <v>/</v>
      </c>
      <c r="ACF7" s="4" t="str">
        <f>IFERROR(INDEX(t_social_jours[Arrivée remake],MATCH(ACF$4&amp;t_datas[[#This Row],[Matricule]],t_social_jours[Date &amp; Matricule perso],0)),"/")</f>
        <v>/</v>
      </c>
      <c r="ACG7" s="69" t="str">
        <f>IFERROR(IF(INDEX(t_social_jours[Kilomètres],MATCH(ACG$4&amp;t_datas[[#This Row],[Matricule]],t_social_jours[Date &amp; Matricule perso],0))="","",INDEX(t_social_jours[Kilomètres],MATCH(ACG$4&amp;t_datas[[#This Row],[Matricule]],t_social_jours[Date &amp; Matricule perso],0))),"/")</f>
        <v>/</v>
      </c>
      <c r="ACH7" s="41" t="str">
        <f t="shared" ref="ACH7" si="900">IF(SUM(ABX7:ABZ7)=0,"",SUM(ABX7:ABZ7))</f>
        <v/>
      </c>
      <c r="ACI7" s="13" t="str">
        <f>IF(t_datas[[#This Row],[Immatriculation tracteur]]="","",t_datas[[#This Row],[Immatriculation tracteur]])</f>
        <v>VHL 1</v>
      </c>
      <c r="ACK7" s="3" t="str">
        <f>IF(t_datas[[#This Row],[Immatriculation SEMI]]="","",t_datas[[#This Row],[Immatriculation SEMI]])</f>
        <v>RMQ 1</v>
      </c>
      <c r="ACL7" s="3" t="str">
        <f>IF(t_datas[[#This Row],[Client affecté]]="","",t_datas[[#This Row],[Client affecté]])</f>
        <v>aaa</v>
      </c>
      <c r="ACN7" s="3">
        <f t="shared" ref="ACN7" si="901">IF(COUNTBLANK(ACO7:ADB7)=14,-1,1)</f>
        <v>-1</v>
      </c>
      <c r="ACO7" s="4"/>
      <c r="ACP7" s="4"/>
      <c r="ACQ7" s="4"/>
      <c r="ACR7" s="4"/>
      <c r="ACS7" s="4"/>
      <c r="ACT7" s="4"/>
      <c r="ACU7" s="69"/>
      <c r="ACV7" s="69"/>
      <c r="ACW7" s="4"/>
      <c r="ACX7" s="4"/>
      <c r="ACY7" s="4"/>
      <c r="ACZ7" s="4"/>
      <c r="ADA7" s="69"/>
      <c r="ADB7" s="69"/>
      <c r="ADC7" s="4" t="str">
        <f>IFERROR(INDEX(t_social_jours[Conduite],MATCH(ADC$4&amp;t_datas[[#This Row],[Matricule]],t_social_jours[Date &amp; Matricule perso],0)),"/")</f>
        <v>/</v>
      </c>
      <c r="ADD7" s="4" t="str">
        <f>IFERROR(INDEX(t_social_jours[Travail],MATCH(ADD$4&amp;t_datas[[#This Row],[Matricule]],t_social_jours[Date &amp; Matricule perso],0)),"/")</f>
        <v>/</v>
      </c>
      <c r="ADE7" s="4" t="str">
        <f>IFERROR(INDEX(t_social_jours[Dispo],MATCH(ADE$4&amp;t_datas[[#This Row],[Matricule]],t_social_jours[Date &amp; Matricule perso],0)),"/")</f>
        <v>/</v>
      </c>
      <c r="ADF7" s="69" t="str">
        <f t="shared" ref="ADF7" si="902">IFERROR(ADC7/ADM7,"/")</f>
        <v>/</v>
      </c>
      <c r="ADH7" s="4"/>
      <c r="ADI7" s="4"/>
      <c r="ADJ7" s="4" t="str">
        <f>IFERROR(INDEX(t_social_jours[Départ remake],MATCH(ADJ$4&amp;t_datas[[#This Row],[Matricule]],t_social_jours[Date &amp; Matricule perso],0)),"/")</f>
        <v>/</v>
      </c>
      <c r="ADK7" s="4" t="str">
        <f>IFERROR(INDEX(t_social_jours[Arrivée remake],MATCH(ADK$4&amp;t_datas[[#This Row],[Matricule]],t_social_jours[Date &amp; Matricule perso],0)),"/")</f>
        <v>/</v>
      </c>
      <c r="ADL7" s="69" t="str">
        <f>IFERROR(IF(INDEX(t_social_jours[Kilomètres],MATCH(ADL$4&amp;t_datas[[#This Row],[Matricule]],t_social_jours[Date &amp; Matricule perso],0))="","",INDEX(t_social_jours[Kilomètres],MATCH(ADL$4&amp;t_datas[[#This Row],[Matricule]],t_social_jours[Date &amp; Matricule perso],0))),"/")</f>
        <v>/</v>
      </c>
      <c r="ADM7" s="41" t="str">
        <f t="shared" ref="ADM7" si="903">IF(SUM(ADC7:ADE7)=0,"",SUM(ADC7:ADE7))</f>
        <v/>
      </c>
      <c r="ADN7" s="13" t="str">
        <f>IF(t_datas[[#This Row],[Immatriculation tracteur]]="","",t_datas[[#This Row],[Immatriculation tracteur]])</f>
        <v>VHL 1</v>
      </c>
      <c r="ADP7" s="3" t="str">
        <f>IF(t_datas[[#This Row],[Immatriculation SEMI]]="","",t_datas[[#This Row],[Immatriculation SEMI]])</f>
        <v>RMQ 1</v>
      </c>
      <c r="ADQ7" s="3" t="str">
        <f>IF(t_datas[[#This Row],[Client affecté]]="","",t_datas[[#This Row],[Client affecté]])</f>
        <v>aaa</v>
      </c>
      <c r="ADS7" s="3">
        <f t="shared" ref="ADS7" si="904">IF(COUNTBLANK(ADT7:AEG7)=14,-1,1)</f>
        <v>-1</v>
      </c>
      <c r="ADT7" s="4"/>
      <c r="ADU7" s="4"/>
      <c r="ADV7" s="4"/>
      <c r="ADW7" s="4"/>
      <c r="ADX7" s="4"/>
      <c r="ADY7" s="4"/>
      <c r="ADZ7" s="69"/>
      <c r="AEA7" s="69"/>
      <c r="AEB7" s="4"/>
      <c r="AEC7" s="4"/>
      <c r="AED7" s="4"/>
      <c r="AEE7" s="4"/>
      <c r="AEF7" s="69"/>
      <c r="AEG7" s="69"/>
      <c r="AEH7" s="4" t="str">
        <f>IFERROR(INDEX(t_social_jours[Conduite],MATCH(AEH$4&amp;t_datas[[#This Row],[Matricule]],t_social_jours[Date &amp; Matricule perso],0)),"/")</f>
        <v>/</v>
      </c>
      <c r="AEI7" s="4" t="str">
        <f>IFERROR(INDEX(t_social_jours[Travail],MATCH(AEI$4&amp;t_datas[[#This Row],[Matricule]],t_social_jours[Date &amp; Matricule perso],0)),"/")</f>
        <v>/</v>
      </c>
      <c r="AEJ7" s="4" t="str">
        <f>IFERROR(INDEX(t_social_jours[Dispo],MATCH(AEJ$4&amp;t_datas[[#This Row],[Matricule]],t_social_jours[Date &amp; Matricule perso],0)),"/")</f>
        <v>/</v>
      </c>
      <c r="AEK7" s="69" t="str">
        <f t="shared" ref="AEK7" si="905">IFERROR(AEH7/AER7,"/")</f>
        <v>/</v>
      </c>
      <c r="AEM7" s="4"/>
      <c r="AEN7" s="4"/>
      <c r="AEO7" s="4" t="str">
        <f>IFERROR(INDEX(t_social_jours[Départ remake],MATCH(AEO$4&amp;t_datas[[#This Row],[Matricule]],t_social_jours[Date &amp; Matricule perso],0)),"/")</f>
        <v>/</v>
      </c>
      <c r="AEP7" s="4" t="str">
        <f>IFERROR(INDEX(t_social_jours[Arrivée remake],MATCH(AEP$4&amp;t_datas[[#This Row],[Matricule]],t_social_jours[Date &amp; Matricule perso],0)),"/")</f>
        <v>/</v>
      </c>
      <c r="AEQ7" s="69" t="str">
        <f>IFERROR(IF(INDEX(t_social_jours[Kilomètres],MATCH(AEQ$4&amp;t_datas[[#This Row],[Matricule]],t_social_jours[Date &amp; Matricule perso],0))="","",INDEX(t_social_jours[Kilomètres],MATCH(AEQ$4&amp;t_datas[[#This Row],[Matricule]],t_social_jours[Date &amp; Matricule perso],0))),"/")</f>
        <v>/</v>
      </c>
      <c r="AER7" s="41" t="str">
        <f t="shared" ref="AER7" si="906">IF(SUM(AEH7:AEJ7)=0,"",SUM(AEH7:AEJ7))</f>
        <v/>
      </c>
      <c r="AES7" s="13" t="str">
        <f>IF(t_datas[[#This Row],[Immatriculation tracteur]]="","",t_datas[[#This Row],[Immatriculation tracteur]])</f>
        <v>VHL 1</v>
      </c>
      <c r="AEU7" s="3" t="str">
        <f>IF(t_datas[[#This Row],[Immatriculation SEMI]]="","",t_datas[[#This Row],[Immatriculation SEMI]])</f>
        <v>RMQ 1</v>
      </c>
      <c r="AEV7" s="3" t="str">
        <f>IF(t_datas[[#This Row],[Client affecté]]="","",t_datas[[#This Row],[Client affecté]])</f>
        <v>aaa</v>
      </c>
      <c r="AEX7" s="3">
        <f t="shared" ref="AEX7" si="907">IF(COUNTBLANK(AEY7:AFL7)=14,-1,1)</f>
        <v>-1</v>
      </c>
      <c r="AEY7" s="4"/>
      <c r="AEZ7" s="4"/>
      <c r="AFA7" s="4"/>
      <c r="AFB7" s="4"/>
      <c r="AFC7" s="4"/>
      <c r="AFD7" s="4"/>
      <c r="AFE7" s="69"/>
      <c r="AFF7" s="69"/>
      <c r="AFG7" s="4"/>
      <c r="AFH7" s="4"/>
      <c r="AFI7" s="4"/>
      <c r="AFJ7" s="4"/>
      <c r="AFK7" s="69"/>
      <c r="AFL7" s="69"/>
      <c r="AFM7" s="4" t="str">
        <f>IFERROR(INDEX(t_social_jours[Conduite],MATCH(AFM$4&amp;t_datas[[#This Row],[Matricule]],t_social_jours[Date &amp; Matricule perso],0)),"/")</f>
        <v>/</v>
      </c>
      <c r="AFN7" s="4" t="str">
        <f>IFERROR(INDEX(t_social_jours[Travail],MATCH(AFN$4&amp;t_datas[[#This Row],[Matricule]],t_social_jours[Date &amp; Matricule perso],0)),"/")</f>
        <v>/</v>
      </c>
      <c r="AFO7" s="4" t="str">
        <f>IFERROR(INDEX(t_social_jours[Dispo],MATCH(AFO$4&amp;t_datas[[#This Row],[Matricule]],t_social_jours[Date &amp; Matricule perso],0)),"/")</f>
        <v>/</v>
      </c>
      <c r="AFP7" s="69" t="str">
        <f t="shared" ref="AFP7" si="908">IFERROR(AFM7/AFW7,"/")</f>
        <v>/</v>
      </c>
      <c r="AFR7" s="4"/>
      <c r="AFS7" s="4"/>
      <c r="AFT7" s="4" t="str">
        <f>IFERROR(INDEX(t_social_jours[Départ remake],MATCH(AFT$4&amp;t_datas[[#This Row],[Matricule]],t_social_jours[Date &amp; Matricule perso],0)),"/")</f>
        <v>/</v>
      </c>
      <c r="AFU7" s="4" t="str">
        <f>IFERROR(INDEX(t_social_jours[Arrivée remake],MATCH(AFU$4&amp;t_datas[[#This Row],[Matricule]],t_social_jours[Date &amp; Matricule perso],0)),"/")</f>
        <v>/</v>
      </c>
      <c r="AFV7" s="69" t="str">
        <f>IFERROR(IF(INDEX(t_social_jours[Kilomètres],MATCH(AFV$4&amp;t_datas[[#This Row],[Matricule]],t_social_jours[Date &amp; Matricule perso],0))="","",INDEX(t_social_jours[Kilomètres],MATCH(AFV$4&amp;t_datas[[#This Row],[Matricule]],t_social_jours[Date &amp; Matricule perso],0))),"/")</f>
        <v>/</v>
      </c>
      <c r="AFW7" s="41" t="str">
        <f t="shared" ref="AFW7" si="909">IF(SUM(AFM7:AFO7)=0,"",SUM(AFM7:AFO7))</f>
        <v/>
      </c>
      <c r="AFX7" s="13" t="str">
        <f>IF(t_datas[[#This Row],[Immatriculation tracteur]]="","",t_datas[[#This Row],[Immatriculation tracteur]])</f>
        <v>VHL 1</v>
      </c>
      <c r="AFZ7" s="3" t="str">
        <f>IF(t_datas[[#This Row],[Immatriculation SEMI]]="","",t_datas[[#This Row],[Immatriculation SEMI]])</f>
        <v>RMQ 1</v>
      </c>
      <c r="AGA7" s="3" t="str">
        <f>IF(t_datas[[#This Row],[Client affecté]]="","",t_datas[[#This Row],[Client affecté]])</f>
        <v>aaa</v>
      </c>
      <c r="AGC7" s="3">
        <f t="shared" ref="AGC7" si="910">IF(COUNTBLANK(AGD7:AGQ7)=14,-1,1)</f>
        <v>-1</v>
      </c>
      <c r="AGD7" s="4"/>
      <c r="AGE7" s="4"/>
      <c r="AGF7" s="4"/>
      <c r="AGG7" s="4"/>
      <c r="AGH7" s="4"/>
      <c r="AGI7" s="4"/>
      <c r="AGJ7" s="69"/>
      <c r="AGK7" s="69"/>
      <c r="AGL7" s="4"/>
      <c r="AGM7" s="4"/>
      <c r="AGN7" s="4"/>
      <c r="AGO7" s="4"/>
      <c r="AGP7" s="69"/>
      <c r="AGQ7" s="69"/>
      <c r="AGR7" s="4" t="str">
        <f>IFERROR(INDEX(t_social_jours[Conduite],MATCH(AGR$4&amp;t_datas[[#This Row],[Matricule]],t_social_jours[Date &amp; Matricule perso],0)),"/")</f>
        <v>/</v>
      </c>
      <c r="AGS7" s="4" t="str">
        <f>IFERROR(INDEX(t_social_jours[Travail],MATCH(AGS$4&amp;t_datas[[#This Row],[Matricule]],t_social_jours[Date &amp; Matricule perso],0)),"/")</f>
        <v>/</v>
      </c>
      <c r="AGT7" s="4" t="str">
        <f>IFERROR(INDEX(t_social_jours[Dispo],MATCH(AGT$4&amp;t_datas[[#This Row],[Matricule]],t_social_jours[Date &amp; Matricule perso],0)),"/")</f>
        <v>/</v>
      </c>
      <c r="AGU7" s="69" t="str">
        <f t="shared" ref="AGU7" si="911">IFERROR(AGR7/AHB7,"/")</f>
        <v>/</v>
      </c>
      <c r="AGW7" s="4"/>
      <c r="AGX7" s="4"/>
      <c r="AGY7" s="4" t="str">
        <f>IFERROR(INDEX(t_social_jours[Départ remake],MATCH(AGY$4&amp;t_datas[[#This Row],[Matricule]],t_social_jours[Date &amp; Matricule perso],0)),"/")</f>
        <v>/</v>
      </c>
      <c r="AGZ7" s="4" t="str">
        <f>IFERROR(INDEX(t_social_jours[Arrivée remake],MATCH(AGZ$4&amp;t_datas[[#This Row],[Matricule]],t_social_jours[Date &amp; Matricule perso],0)),"/")</f>
        <v>/</v>
      </c>
      <c r="AHA7" s="69" t="str">
        <f>IFERROR(IF(INDEX(t_social_jours[Kilomètres],MATCH(AHA$4&amp;t_datas[[#This Row],[Matricule]],t_social_jours[Date &amp; Matricule perso],0))="","",INDEX(t_social_jours[Kilomètres],MATCH(AHA$4&amp;t_datas[[#This Row],[Matricule]],t_social_jours[Date &amp; Matricule perso],0))),"/")</f>
        <v>/</v>
      </c>
      <c r="AHB7" s="41" t="str">
        <f t="shared" ref="AHB7" si="912">IF(SUM(AGR7:AGT7)=0,"",SUM(AGR7:AGT7))</f>
        <v/>
      </c>
      <c r="AHC7" s="13" t="str">
        <f>IF(t_datas[[#This Row],[Immatriculation tracteur]]="","",t_datas[[#This Row],[Immatriculation tracteur]])</f>
        <v>VHL 1</v>
      </c>
      <c r="AHE7" s="3" t="str">
        <f>IF(t_datas[[#This Row],[Immatriculation SEMI]]="","",t_datas[[#This Row],[Immatriculation SEMI]])</f>
        <v>RMQ 1</v>
      </c>
      <c r="AHF7" s="3" t="str">
        <f>IF(t_datas[[#This Row],[Client affecté]]="","",t_datas[[#This Row],[Client affecté]])</f>
        <v>aaa</v>
      </c>
      <c r="AHH7" s="3">
        <f t="shared" ref="AHH7" si="913">IF(AHC$3="",0,IF(COUNTBLANK(AHI7:AHV7)=14,-1,1))</f>
        <v>-1</v>
      </c>
      <c r="AHI7" s="4"/>
      <c r="AHJ7" s="4"/>
      <c r="AHK7" s="4"/>
      <c r="AHL7" s="4"/>
      <c r="AHM7" s="4"/>
      <c r="AHN7" s="4"/>
      <c r="AHO7" s="69"/>
      <c r="AHP7" s="69"/>
      <c r="AHQ7" s="4"/>
      <c r="AHR7" s="4"/>
      <c r="AHS7" s="4"/>
      <c r="AHT7" s="4"/>
      <c r="AHU7" s="69"/>
      <c r="AHV7" s="69"/>
      <c r="AHW7" s="4" t="str">
        <f>IFERROR(INDEX(t_social_jours[Conduite],MATCH(AHW$4&amp;t_datas[[#This Row],[Matricule]],t_social_jours[Date &amp; Matricule perso],0)),"/")</f>
        <v>/</v>
      </c>
      <c r="AHX7" s="4" t="str">
        <f>IFERROR(INDEX(t_social_jours[Travail],MATCH(AHX$4&amp;t_datas[[#This Row],[Matricule]],t_social_jours[Date &amp; Matricule perso],0)),"/")</f>
        <v>/</v>
      </c>
      <c r="AHY7" s="4" t="str">
        <f>IFERROR(INDEX(t_social_jours[Dispo],MATCH(AHY$4&amp;t_datas[[#This Row],[Matricule]],t_social_jours[Date &amp; Matricule perso],0)),"/")</f>
        <v>/</v>
      </c>
      <c r="AHZ7" s="69" t="str">
        <f t="shared" ref="AHZ7" si="914">IFERROR(AHW7/AIG7,"/")</f>
        <v>/</v>
      </c>
      <c r="AIB7" s="4"/>
      <c r="AIC7" s="4"/>
      <c r="AID7" s="4" t="str">
        <f>IFERROR(INDEX(t_social_jours[Départ remake],MATCH(AID$4&amp;t_datas[[#This Row],[Matricule]],t_social_jours[Date &amp; Matricule perso],0)),"/")</f>
        <v>/</v>
      </c>
      <c r="AIE7" s="4" t="str">
        <f>IFERROR(INDEX(t_social_jours[Arrivée remake],MATCH(AIE$4&amp;t_datas[[#This Row],[Matricule]],t_social_jours[Date &amp; Matricule perso],0)),"/")</f>
        <v>/</v>
      </c>
      <c r="AIF7" s="69" t="str">
        <f>IFERROR(IF(INDEX(t_social_jours[Kilomètres],MATCH(AIF$4&amp;t_datas[[#This Row],[Matricule]],t_social_jours[Date &amp; Matricule perso],0))="","",INDEX(t_social_jours[Kilomètres],MATCH(AIF$4&amp;t_datas[[#This Row],[Matricule]],t_social_jours[Date &amp; Matricule perso],0))),"/")</f>
        <v>/</v>
      </c>
      <c r="AIG7" s="41" t="str">
        <f t="shared" ref="AIG7" si="915">IF(SUM(AHW7:AHY7)=0,"",SUM(AHW7:AHY7))</f>
        <v/>
      </c>
      <c r="AIH7" s="13" t="str">
        <f>IF(t_datas[[#This Row],[Immatriculation tracteur]]="","",t_datas[[#This Row],[Immatriculation tracteur]])</f>
        <v>VHL 1</v>
      </c>
      <c r="AIJ7" s="3" t="str">
        <f>IF(t_datas[[#This Row],[Immatriculation SEMI]]="","",t_datas[[#This Row],[Immatriculation SEMI]])</f>
        <v>RMQ 1</v>
      </c>
      <c r="AIK7" s="3" t="str">
        <f>IF(t_datas[[#This Row],[Client affecté]]="","",t_datas[[#This Row],[Client affecté]])</f>
        <v>aaa</v>
      </c>
      <c r="AIL7" s="3" t="str">
        <f>IF(t_datas[[#This Row],[Site/ville]]="","",t_datas[[#This Row],[Site/ville]])</f>
        <v/>
      </c>
      <c r="AIM7" s="3">
        <f t="shared" ref="AIM7" si="916">IF(AIH$3="",0,IF(COUNTBLANK(AIN7:AJA7)=14,-1,1))</f>
        <v>-1</v>
      </c>
      <c r="AIN7" s="4"/>
      <c r="AIO7" s="4"/>
      <c r="AIP7" s="4"/>
      <c r="AIQ7" s="4"/>
      <c r="AIR7" s="4"/>
      <c r="AIS7" s="4"/>
      <c r="AIT7" s="69"/>
      <c r="AIU7" s="69"/>
      <c r="AIV7" s="4"/>
      <c r="AIW7" s="4"/>
      <c r="AIX7" s="4"/>
      <c r="AIY7" s="4"/>
      <c r="AIZ7" s="69"/>
      <c r="AJA7" s="69"/>
      <c r="AJB7" s="4" t="str">
        <f>IFERROR(INDEX(t_social_jours[Conduite],MATCH(AJB$4&amp;t_datas[[#This Row],[Matricule]],t_social_jours[Date &amp; Matricule perso],0)),"/")</f>
        <v>/</v>
      </c>
      <c r="AJC7" s="4" t="str">
        <f>IFERROR(INDEX(t_social_jours[Travail],MATCH(AJC$4&amp;t_datas[[#This Row],[Matricule]],t_social_jours[Date &amp; Matricule perso],0)),"/")</f>
        <v>/</v>
      </c>
      <c r="AJD7" s="4" t="str">
        <f>IFERROR(INDEX(t_social_jours[Dispo],MATCH(AJD$4&amp;t_datas[[#This Row],[Matricule]],t_social_jours[Date &amp; Matricule perso],0)),"/")</f>
        <v>/</v>
      </c>
      <c r="AJE7" s="69" t="str">
        <f t="shared" ref="AJE7" si="917">IFERROR(AJB7/AJL7,"/")</f>
        <v>/</v>
      </c>
      <c r="AJG7" s="4"/>
      <c r="AJH7" s="4"/>
      <c r="AJI7" s="4" t="str">
        <f>IFERROR(INDEX(t_social_jours[Départ remake],MATCH(AJI$4&amp;t_datas[[#This Row],[Matricule]],t_social_jours[Date &amp; Matricule perso],0)),"/")</f>
        <v>/</v>
      </c>
      <c r="AJJ7" s="4" t="str">
        <f>IFERROR(INDEX(t_social_jours[Arrivée remake],MATCH(AJJ$4&amp;t_datas[[#This Row],[Matricule]],t_social_jours[Date &amp; Matricule perso],0)),"/")</f>
        <v>/</v>
      </c>
      <c r="AJK7" s="69" t="str">
        <f>IFERROR(IF(INDEX(t_social_jours[Kilomètres],MATCH(AJK$4&amp;t_datas[[#This Row],[Matricule]],t_social_jours[Date &amp; Matricule perso],0))="","",INDEX(t_social_jours[Kilomètres],MATCH(AJK$4&amp;t_datas[[#This Row],[Matricule]],t_social_jours[Date &amp; Matricule perso],0))),"/")</f>
        <v>/</v>
      </c>
      <c r="AJL7" s="41" t="str">
        <f t="shared" ref="AJL7" si="918">IF(SUM(AJB7:AJD7)=0,"",SUM(AJB7:AJD7))</f>
        <v/>
      </c>
      <c r="AJM7" s="13" t="str">
        <f>IF(t_datas[[#This Row],[Immatriculation tracteur]]="","",t_datas[[#This Row],[Immatriculation tracteur]])</f>
        <v>VHL 1</v>
      </c>
      <c r="AJO7" s="3" t="str">
        <f>IF(t_datas[[#This Row],[Immatriculation SEMI]]="","",t_datas[[#This Row],[Immatriculation SEMI]])</f>
        <v>RMQ 1</v>
      </c>
      <c r="AJP7" s="3" t="str">
        <f>IF(t_datas[[#This Row],[Client affecté]]="","",t_datas[[#This Row],[Client affecté]])</f>
        <v>aaa</v>
      </c>
      <c r="AJQ7" s="3" t="str">
        <f>IF(t_datas[[#This Row],[Site/ville]]="","",t_datas[[#This Row],[Site/ville]])</f>
        <v/>
      </c>
      <c r="AJR7" s="3">
        <f t="shared" ref="AJR7" si="919">IF(AJM$3="",0,IF(COUNTBLANK(AJS7:AKF7)=14,-1,1))</f>
        <v>-1</v>
      </c>
      <c r="AJS7" s="4"/>
      <c r="AJT7" s="4"/>
      <c r="AJU7" s="4"/>
      <c r="AJV7" s="4"/>
      <c r="AJW7" s="4"/>
      <c r="AJX7" s="4"/>
      <c r="AJY7" s="69"/>
      <c r="AJZ7" s="69"/>
      <c r="AKA7" s="4"/>
      <c r="AKB7" s="4"/>
      <c r="AKC7" s="4"/>
      <c r="AKD7" s="4"/>
      <c r="AKE7" s="69"/>
      <c r="AKF7" s="69"/>
      <c r="AKG7" s="4" t="str">
        <f>IFERROR(INDEX(t_social_jours[Conduite],MATCH(AKG$4&amp;t_datas[[#This Row],[Matricule]],t_social_jours[Date &amp; Matricule perso],0)),"/")</f>
        <v>/</v>
      </c>
      <c r="AKH7" s="4" t="str">
        <f>IFERROR(INDEX(t_social_jours[Travail],MATCH(AKH$4&amp;t_datas[[#This Row],[Matricule]],t_social_jours[Date &amp; Matricule perso],0)),"/")</f>
        <v>/</v>
      </c>
      <c r="AKI7" s="4" t="str">
        <f>IFERROR(INDEX(t_social_jours[Dispo],MATCH(AKI$4&amp;t_datas[[#This Row],[Matricule]],t_social_jours[Date &amp; Matricule perso],0)),"/")</f>
        <v>/</v>
      </c>
      <c r="AKJ7" s="69" t="str">
        <f t="shared" ref="AKJ7" si="920">IFERROR(AKG7/AKQ7,"/")</f>
        <v>/</v>
      </c>
      <c r="AKL7" s="4"/>
      <c r="AKM7" s="4"/>
      <c r="AKN7" s="4" t="str">
        <f>IFERROR(INDEX(t_social_jours[Départ remake],MATCH(AKN$4&amp;t_datas[[#This Row],[Matricule]],t_social_jours[Date &amp; Matricule perso],0)),"/")</f>
        <v>/</v>
      </c>
      <c r="AKO7" s="4" t="str">
        <f>IFERROR(INDEX(t_social_jours[Arrivée remake],MATCH(AKO$4&amp;t_datas[[#This Row],[Matricule]],t_social_jours[Date &amp; Matricule perso],0)),"/")</f>
        <v>/</v>
      </c>
      <c r="AKP7" s="69" t="str">
        <f>IFERROR(IF(INDEX(t_social_jours[Kilomètres],MATCH(AKP$4&amp;t_datas[[#This Row],[Matricule]],t_social_jours[Date &amp; Matricule perso],0))="","",INDEX(t_social_jours[Kilomètres],MATCH(AKP$4&amp;t_datas[[#This Row],[Matricule]],t_social_jours[Date &amp; Matricule perso],0))),"/")</f>
        <v>/</v>
      </c>
      <c r="AKQ7" s="41" t="str">
        <f t="shared" ref="AKQ7" si="921">IF(SUM(AKG7:AKI7)=0,"",SUM(AKG7:AKI7))</f>
        <v/>
      </c>
    </row>
    <row r="8" spans="1:979" x14ac:dyDescent="0.25">
      <c r="A8" s="11" t="s">
        <v>1113</v>
      </c>
      <c r="B8" s="5" t="s">
        <v>1116</v>
      </c>
      <c r="C8" s="5">
        <f>IF(AND(t_datas[[#This Row],[Société tracteur]]&lt;&gt;"",t_datas[[#This Row],[Société conducteur]]&lt;&gt;t_datas[[#This Row],[Société tracteur]],t_datas[[#This Row],[Colonne63]]&lt;&gt;"Yes"),-1,1)</f>
        <v>1</v>
      </c>
      <c r="D8" s="5"/>
      <c r="E8" s="88">
        <v>222</v>
      </c>
      <c r="F8" s="52" t="s">
        <v>87</v>
      </c>
      <c r="G8" s="90" t="str">
        <f>IFERROR(VLOOKUP(t_datas[[#This Row],[Matricule]],KMS_service_Mois[],15,0),"")</f>
        <v/>
      </c>
      <c r="H8" s="90" t="str">
        <f>IFERROR(IF(t_datas[[#This Row],[Base contrat]]-t_datas[[#This Row],[Colonne12]]&lt;0,t_datas[[#This Row],[Colonne12]]-t_datas[[#This Row],[Base contrat]],0),"")</f>
        <v/>
      </c>
      <c r="I8" s="91" t="str">
        <f>IFERROR(IF(t_datas[[#This Row],[Base contrat]]="","",IF((t_datas[[#This Row],[Colonne12]]-t_datas[[#This Row],[Base contrat]])/t_datas[[#This Row],[Base contrat]]&lt;0,"/",(t_datas[[#This Row],[Colonne12]]-t_datas[[#This Row],[Base contrat]])/t_datas[[#This Row],[Base contrat]])),"")</f>
        <v/>
      </c>
      <c r="J8" s="5" t="s">
        <v>1030</v>
      </c>
      <c r="K8" s="3" t="s">
        <v>1110</v>
      </c>
      <c r="M8" s="3" t="s">
        <v>1123</v>
      </c>
      <c r="N8" s="3" t="s">
        <v>1116</v>
      </c>
      <c r="O8" s="3" t="s">
        <v>1116</v>
      </c>
      <c r="P8" s="3" t="s">
        <v>1116</v>
      </c>
      <c r="Q8" s="3" t="s">
        <v>1129</v>
      </c>
      <c r="R8" s="3" t="s">
        <v>0</v>
      </c>
      <c r="S8" s="13" t="str">
        <f>IF(t_datas[[#This Row],[Immatriculation tracteur]]="","",t_datas[[#This Row],[Immatriculation tracteur]])</f>
        <v>VHL 2</v>
      </c>
      <c r="U8" s="3" t="str">
        <f>IF(t_datas[[#This Row],[Immatriculation SEMI]]="","",t_datas[[#This Row],[Immatriculation SEMI]])</f>
        <v>RMQ 2</v>
      </c>
      <c r="V8" s="3" t="str">
        <f>IF(t_datas[[#This Row],[Client affecté]]="","",t_datas[[#This Row],[Client affecté]])</f>
        <v>bbb</v>
      </c>
      <c r="X8" s="3">
        <f t="shared" ref="X8:X11" si="922">IF(COUNTBLANK(Y8:AL8)=14,-1,1)</f>
        <v>-1</v>
      </c>
      <c r="AE8" s="69"/>
      <c r="AF8" s="69"/>
      <c r="AK8" s="69"/>
      <c r="AL8" s="69"/>
      <c r="AM8" s="3" t="str">
        <f>IFERROR(INDEX(t_social_jours[Conduite],MATCH(AM$4&amp;t_datas[[#This Row],[Matricule]],t_social_jours[Date &amp; Matricule perso],0)),"/")</f>
        <v>/</v>
      </c>
      <c r="AN8" s="3" t="str">
        <f>IFERROR(INDEX(t_social_jours[Travail],MATCH(AN$4&amp;t_datas[[#This Row],[Matricule]],t_social_jours[Date &amp; Matricule perso],0)),"/")</f>
        <v>/</v>
      </c>
      <c r="AO8" s="3" t="str">
        <f>IFERROR(INDEX(t_social_jours[Dispo],MATCH(AO$4&amp;t_datas[[#This Row],[Matricule]],t_social_jours[Date &amp; Matricule perso],0)),"/")</f>
        <v>/</v>
      </c>
      <c r="AP8" s="69" t="str">
        <f t="shared" ref="AP8:AP11" si="923">IFERROR(AM8/AW8,"/")</f>
        <v>/</v>
      </c>
      <c r="AR8" s="4"/>
      <c r="AS8" s="4"/>
      <c r="AT8" s="4" t="str">
        <f>IFERROR(INDEX(t_social_jours[Départ remake],MATCH(AT$4&amp;t_datas[[#This Row],[Matricule]],t_social_jours[Date &amp; Matricule perso],0)),"/")</f>
        <v>/</v>
      </c>
      <c r="AU8" s="4" t="str">
        <f>IFERROR(INDEX(t_social_jours[Arrivée remake],MATCH(AU$4&amp;t_datas[[#This Row],[Matricule]],t_social_jours[Date &amp; Matricule perso],0)),"/")</f>
        <v>/</v>
      </c>
      <c r="AV8" s="69" t="str">
        <f>IFERROR(IF(INDEX(t_social_jours[Kilomètres],MATCH(AV$4&amp;t_datas[[#This Row],[Matricule]],t_social_jours[Date &amp; Matricule perso],0))="","",INDEX(t_social_jours[Kilomètres],MATCH(AV$4&amp;t_datas[[#This Row],[Matricule]],t_social_jours[Date &amp; Matricule perso],0))),"/")</f>
        <v>/</v>
      </c>
      <c r="AW8" s="4" t="str">
        <f t="shared" ref="AW8:AW11" si="924">IF(SUM(AM8:AO8)=0,"",SUM(AM8:AO8))</f>
        <v/>
      </c>
      <c r="AX8" s="13" t="str">
        <f>IF(t_datas[[#This Row],[Immatriculation tracteur]]="","",t_datas[[#This Row],[Immatriculation tracteur]])</f>
        <v>VHL 2</v>
      </c>
      <c r="AZ8" s="3" t="str">
        <f>IF(t_datas[[#This Row],[Immatriculation SEMI]]="","",t_datas[[#This Row],[Immatriculation SEMI]])</f>
        <v>RMQ 2</v>
      </c>
      <c r="BA8" s="3" t="str">
        <f>IF(t_datas[[#This Row],[Client affecté]]="","",t_datas[[#This Row],[Client affecté]])</f>
        <v>bbb</v>
      </c>
      <c r="BB8" s="4"/>
      <c r="BC8" s="3">
        <f t="shared" ref="BC8:BC11" si="925">IF(COUNTBLANK(BD8:BQ8)=14,-1,1)</f>
        <v>-1</v>
      </c>
      <c r="BJ8" s="69"/>
      <c r="BK8" s="69"/>
      <c r="BP8" s="69"/>
      <c r="BQ8" s="69"/>
      <c r="BR8" s="3" t="str">
        <f>IFERROR(INDEX(t_social_jours[Conduite],MATCH(BR$4&amp;t_datas[[#This Row],[Matricule]],t_social_jours[Date &amp; Matricule perso],0)),"/")</f>
        <v>/</v>
      </c>
      <c r="BS8" s="4" t="str">
        <f>IFERROR(INDEX(t_social_jours[Travail],MATCH(BS$4&amp;t_datas[[#This Row],[Matricule]],t_social_jours[Date &amp; Matricule perso],0)),"/")</f>
        <v>/</v>
      </c>
      <c r="BT8" s="4" t="str">
        <f>IFERROR(INDEX(t_social_jours[Dispo],MATCH(BT$4&amp;t_datas[[#This Row],[Matricule]],t_social_jours[Date &amp; Matricule perso],0)),"/")</f>
        <v>/</v>
      </c>
      <c r="BU8" s="69" t="str">
        <f t="shared" ref="BU8:BU11" si="926">IFERROR(BR8/CB8,"/")</f>
        <v>/</v>
      </c>
      <c r="BV8" s="4"/>
      <c r="BW8" s="4"/>
      <c r="BX8" s="4"/>
      <c r="BY8" s="4" t="str">
        <f>IFERROR(INDEX(t_social_jours[Départ remake],MATCH(BY$4&amp;t_datas[[#This Row],[Matricule]],t_social_jours[Date &amp; Matricule perso],0)),"/")</f>
        <v>/</v>
      </c>
      <c r="BZ8" s="4" t="str">
        <f>IFERROR(INDEX(t_social_jours[Arrivée remake],MATCH(BZ$4&amp;t_datas[[#This Row],[Matricule]],t_social_jours[Date &amp; Matricule perso],0)),"/")</f>
        <v>/</v>
      </c>
      <c r="CA8" s="69" t="str">
        <f>IFERROR(IF(INDEX(t_social_jours[Kilomètres],MATCH(CA$4&amp;t_datas[[#This Row],[Matricule]],t_social_jours[Date &amp; Matricule perso],0))="","",INDEX(t_social_jours[Kilomètres],MATCH(CA$4&amp;t_datas[[#This Row],[Matricule]],t_social_jours[Date &amp; Matricule perso],0))),"/")</f>
        <v>/</v>
      </c>
      <c r="CB8" s="41" t="str">
        <f t="shared" ref="CB8:CB11" si="927">IF(SUM(BR8:BT8)=0,"",SUM(BR8:BT8))</f>
        <v/>
      </c>
      <c r="CC8" s="89" t="str">
        <f>IF(t_datas[[#This Row],[Immatriculation tracteur]]="","",t_datas[[#This Row],[Immatriculation tracteur]])</f>
        <v>VHL 2</v>
      </c>
      <c r="CE8" s="4" t="str">
        <f>IF(t_datas[[#This Row],[Immatriculation SEMI]]="","",t_datas[[#This Row],[Immatriculation SEMI]])</f>
        <v>RMQ 2</v>
      </c>
      <c r="CF8" s="4" t="str">
        <f>IF(t_datas[[#This Row],[Client affecté]]="","",t_datas[[#This Row],[Client affecté]])</f>
        <v>bbb</v>
      </c>
      <c r="CG8" s="4" t="str">
        <f>IF(t_datas[[#This Row],[Site/ville]]="","",t_datas[[#This Row],[Site/ville]])</f>
        <v/>
      </c>
      <c r="CH8" s="3">
        <f t="shared" ref="CH8:CH11" si="928">IF(COUNTBLANK(CI8:CV8)=14,-1,1)</f>
        <v>-1</v>
      </c>
      <c r="CI8" s="4"/>
      <c r="CJ8" s="4"/>
      <c r="CK8" s="4"/>
      <c r="CL8" s="4"/>
      <c r="CM8" s="4"/>
      <c r="CN8" s="4"/>
      <c r="CO8" s="69"/>
      <c r="CP8" s="69"/>
      <c r="CQ8" s="4"/>
      <c r="CR8" s="4"/>
      <c r="CS8" s="4"/>
      <c r="CT8" s="4"/>
      <c r="CU8" s="69"/>
      <c r="CV8" s="69"/>
      <c r="CW8" s="4" t="str">
        <f>IFERROR(INDEX(t_social_jours[Conduite],MATCH(CW$4&amp;t_datas[[#This Row],[Matricule]],t_social_jours[Date &amp; Matricule perso],0)),"/")</f>
        <v>/</v>
      </c>
      <c r="CX8" s="4" t="str">
        <f>IFERROR(INDEX(t_social_jours[Travail],MATCH(CX$4&amp;t_datas[[#This Row],[Matricule]],t_social_jours[Date &amp; Matricule perso],0)),"/")</f>
        <v>/</v>
      </c>
      <c r="CY8" s="4" t="str">
        <f>IFERROR(INDEX(t_social_jours[Dispo],MATCH(CY$4&amp;t_datas[[#This Row],[Matricule]],t_social_jours[Date &amp; Matricule perso],0)),"/")</f>
        <v>/</v>
      </c>
      <c r="CZ8" s="69" t="str">
        <f t="shared" ref="CZ8:CZ11" si="929">IFERROR(CW8/DG8,"/")</f>
        <v>/</v>
      </c>
      <c r="DA8" s="4"/>
      <c r="DB8" s="4"/>
      <c r="DC8" s="4"/>
      <c r="DD8" s="4" t="str">
        <f>IFERROR(INDEX(t_social_jours[Départ remake],MATCH(DD$4&amp;t_datas[[#This Row],[Matricule]],t_social_jours[Date &amp; Matricule perso],0)),"/")</f>
        <v>/</v>
      </c>
      <c r="DE8" s="4" t="str">
        <f>IFERROR(INDEX(t_social_jours[Arrivée remake],MATCH(DE$4&amp;t_datas[[#This Row],[Matricule]],t_social_jours[Date &amp; Matricule perso],0)),"/")</f>
        <v>/</v>
      </c>
      <c r="DF8" s="69" t="str">
        <f>IFERROR(IF(INDEX(t_social_jours[Kilomètres],MATCH(DF$4&amp;t_datas[[#This Row],[Matricule]],t_social_jours[Date &amp; Matricule perso],0))="","",INDEX(t_social_jours[Kilomètres],MATCH(DF$4&amp;t_datas[[#This Row],[Matricule]],t_social_jours[Date &amp; Matricule perso],0))),"/")</f>
        <v>/</v>
      </c>
      <c r="DG8" s="41" t="str">
        <f t="shared" ref="DG8:DG11" si="930">IF(SUM(CW8:CY8)=0,"",SUM(CW8:CY8))</f>
        <v/>
      </c>
      <c r="DH8" s="89" t="str">
        <f>IF(t_datas[[#This Row],[Immatriculation tracteur]]="","",t_datas[[#This Row],[Immatriculation tracteur]])</f>
        <v>VHL 2</v>
      </c>
      <c r="DJ8" s="4" t="str">
        <f>IF(t_datas[[#This Row],[Immatriculation SEMI]]="","",t_datas[[#This Row],[Immatriculation SEMI]])</f>
        <v>RMQ 2</v>
      </c>
      <c r="DK8" s="4" t="str">
        <f>IF(t_datas[[#This Row],[Client affecté]]="","",t_datas[[#This Row],[Client affecté]])</f>
        <v>bbb</v>
      </c>
      <c r="DL8" s="4" t="s">
        <v>1022</v>
      </c>
      <c r="DM8" s="4">
        <f t="shared" ref="DM8:DM11" si="931">IF(COUNTBLANK(DN8:EA8)=14,-1,1)</f>
        <v>-1</v>
      </c>
      <c r="DN8" s="4"/>
      <c r="DO8" s="4"/>
      <c r="DP8" s="4"/>
      <c r="DQ8" s="4"/>
      <c r="DR8" s="4"/>
      <c r="DS8" s="4"/>
      <c r="DT8" s="69"/>
      <c r="DU8" s="69"/>
      <c r="DV8" s="4"/>
      <c r="DW8" s="4"/>
      <c r="DX8" s="4"/>
      <c r="DY8" s="4"/>
      <c r="DZ8" s="69"/>
      <c r="EA8" s="69"/>
      <c r="EB8" s="4" t="str">
        <f>IFERROR(INDEX(t_social_jours[Conduite],MATCH(EB$4&amp;t_datas[[#This Row],[Matricule]],t_social_jours[Date &amp; Matricule perso],0)),"/")</f>
        <v>/</v>
      </c>
      <c r="EC8" s="4" t="str">
        <f>IFERROR(INDEX(t_social_jours[Travail],MATCH(EC$4&amp;t_datas[[#This Row],[Matricule]],t_social_jours[Date &amp; Matricule perso],0)),"/")</f>
        <v>/</v>
      </c>
      <c r="ED8" s="4" t="str">
        <f>IFERROR(INDEX(t_social_jours[Dispo],MATCH(ED$4&amp;t_datas[[#This Row],[Matricule]],t_social_jours[Date &amp; Matricule perso],0)),"/")</f>
        <v>/</v>
      </c>
      <c r="EE8" s="69" t="str">
        <f t="shared" ref="EE8:EE11" si="932">IFERROR(EB8/EL8,"/")</f>
        <v>/</v>
      </c>
      <c r="EF8" s="4"/>
      <c r="EG8" s="4"/>
      <c r="EH8" s="4"/>
      <c r="EI8" s="4" t="str">
        <f>IFERROR(INDEX(t_social_jours[Départ remake],MATCH(EI$4&amp;t_datas[[#This Row],[Matricule]],t_social_jours[Date &amp; Matricule perso],0)),"/")</f>
        <v>/</v>
      </c>
      <c r="EJ8" s="4" t="str">
        <f>IFERROR(INDEX(t_social_jours[Arrivée remake],MATCH(EJ$4&amp;t_datas[[#This Row],[Matricule]],t_social_jours[Date &amp; Matricule perso],0)),"/")</f>
        <v>/</v>
      </c>
      <c r="EK8" s="69" t="str">
        <f>IFERROR(IF(INDEX(t_social_jours[Kilomètres],MATCH(EK$4&amp;t_datas[[#This Row],[Matricule]],t_social_jours[Date &amp; Matricule perso],0))="","",INDEX(t_social_jours[Kilomètres],MATCH(EK$4&amp;t_datas[[#This Row],[Matricule]],t_social_jours[Date &amp; Matricule perso],0))),"/")</f>
        <v>/</v>
      </c>
      <c r="EL8" s="41" t="str">
        <f t="shared" ref="EL8:EL11" si="933">IF(SUM(EB8:ED8)=0,"",SUM(EB8:ED8))</f>
        <v/>
      </c>
      <c r="EM8" s="89" t="str">
        <f>IF(t_datas[[#This Row],[Immatriculation tracteur]]="","",t_datas[[#This Row],[Immatriculation tracteur]])</f>
        <v>VHL 2</v>
      </c>
      <c r="EO8" s="4" t="str">
        <f>IF(t_datas[[#This Row],[Immatriculation SEMI]]="","",t_datas[[#This Row],[Immatriculation SEMI]])</f>
        <v>RMQ 2</v>
      </c>
      <c r="EP8" s="4" t="str">
        <f>IF(t_datas[[#This Row],[Client affecté]]="","",t_datas[[#This Row],[Client affecté]])</f>
        <v>bbb</v>
      </c>
      <c r="EQ8" s="4" t="s">
        <v>1022</v>
      </c>
      <c r="ER8" s="4">
        <f t="shared" ref="ER8:ER11" si="934">IF(COUNTBLANK(ES8:FF8)=14,-1,1)</f>
        <v>-1</v>
      </c>
      <c r="ES8" s="4"/>
      <c r="ET8" s="4"/>
      <c r="EU8" s="4"/>
      <c r="EV8" s="4"/>
      <c r="EW8" s="4"/>
      <c r="EX8" s="4"/>
      <c r="EY8" s="69"/>
      <c r="EZ8" s="69"/>
      <c r="FA8" s="4"/>
      <c r="FB8" s="4"/>
      <c r="FC8" s="4"/>
      <c r="FD8" s="4"/>
      <c r="FE8" s="69"/>
      <c r="FF8" s="69"/>
      <c r="FG8" s="4" t="str">
        <f>IFERROR(INDEX(t_social_jours[Conduite],MATCH(FG$4&amp;t_datas[[#This Row],[Matricule]],t_social_jours[Date &amp; Matricule perso],0)),"/")</f>
        <v>/</v>
      </c>
      <c r="FH8" s="4" t="str">
        <f>IFERROR(INDEX(t_social_jours[Travail],MATCH(FH$4&amp;t_datas[[#This Row],[Matricule]],t_social_jours[Date &amp; Matricule perso],0)),"/")</f>
        <v>/</v>
      </c>
      <c r="FI8" s="4" t="str">
        <f>IFERROR(INDEX(t_social_jours[Dispo],MATCH(FI$4&amp;t_datas[[#This Row],[Matricule]],t_social_jours[Date &amp; Matricule perso],0)),"/")</f>
        <v>/</v>
      </c>
      <c r="FJ8" s="69" t="str">
        <f t="shared" ref="FJ8:FJ11" si="935">IFERROR(FG8/FQ8,"/")</f>
        <v>/</v>
      </c>
      <c r="FK8" s="4"/>
      <c r="FL8" s="4"/>
      <c r="FM8" s="4"/>
      <c r="FN8" s="4" t="str">
        <f>IFERROR(INDEX(t_social_jours[Départ remake],MATCH(FN$4&amp;t_datas[[#This Row],[Matricule]],t_social_jours[Date &amp; Matricule perso],0)),"/")</f>
        <v>/</v>
      </c>
      <c r="FO8" s="4" t="str">
        <f>IFERROR(INDEX(t_social_jours[Arrivée remake],MATCH(FO$4&amp;t_datas[[#This Row],[Matricule]],t_social_jours[Date &amp; Matricule perso],0)),"/")</f>
        <v>/</v>
      </c>
      <c r="FP8" s="69" t="str">
        <f>IFERROR(IF(INDEX(t_social_jours[Kilomètres],MATCH(FP$4&amp;t_datas[[#This Row],[Matricule]],t_social_jours[Date &amp; Matricule perso],0))="","",INDEX(t_social_jours[Kilomètres],MATCH(FP$4&amp;t_datas[[#This Row],[Matricule]],t_social_jours[Date &amp; Matricule perso],0))),"/")</f>
        <v>/</v>
      </c>
      <c r="FQ8" s="41" t="str">
        <f t="shared" ref="FQ8:FQ11" si="936">IF(SUM(FG8:FI8)=0,"",SUM(FG8:FI8))</f>
        <v/>
      </c>
      <c r="FR8" s="89" t="str">
        <f>IF(t_datas[[#This Row],[Immatriculation tracteur]]="","",t_datas[[#This Row],[Immatriculation tracteur]])</f>
        <v>VHL 2</v>
      </c>
      <c r="FT8" s="4" t="str">
        <f>IF(t_datas[[#This Row],[Immatriculation SEMI]]="","",t_datas[[#This Row],[Immatriculation SEMI]])</f>
        <v>RMQ 2</v>
      </c>
      <c r="FU8" s="4" t="str">
        <f>IF(t_datas[[#This Row],[Client affecté]]="","",t_datas[[#This Row],[Client affecté]])</f>
        <v>bbb</v>
      </c>
      <c r="FV8" s="4"/>
      <c r="FW8" s="4">
        <f t="shared" ref="FW8:FW11" si="937">IF(COUNTBLANK(FX8:GK8)=14,-1,1)</f>
        <v>-1</v>
      </c>
      <c r="FX8" s="4"/>
      <c r="FY8" s="4"/>
      <c r="FZ8" s="4"/>
      <c r="GA8" s="4"/>
      <c r="GB8" s="4"/>
      <c r="GC8" s="4"/>
      <c r="GD8" s="69"/>
      <c r="GE8" s="69"/>
      <c r="GF8" s="4"/>
      <c r="GG8" s="4"/>
      <c r="GH8" s="4"/>
      <c r="GI8" s="4"/>
      <c r="GJ8" s="69"/>
      <c r="GK8" s="69"/>
      <c r="GL8" s="4" t="str">
        <f>IFERROR(INDEX(t_social_jours[Conduite],MATCH(GL$4&amp;t_datas[[#This Row],[Matricule]],t_social_jours[Date &amp; Matricule perso],0)),"/")</f>
        <v>/</v>
      </c>
      <c r="GM8" s="4" t="str">
        <f>IFERROR(INDEX(t_social_jours[Travail],MATCH(GM$4&amp;t_datas[[#This Row],[Matricule]],t_social_jours[Date &amp; Matricule perso],0)),"/")</f>
        <v>/</v>
      </c>
      <c r="GN8" s="4" t="str">
        <f>IFERROR(INDEX(t_social_jours[Dispo],MATCH(GN$4&amp;t_datas[[#This Row],[Matricule]],t_social_jours[Date &amp; Matricule perso],0)),"/")</f>
        <v>/</v>
      </c>
      <c r="GO8" s="69" t="str">
        <f t="shared" ref="GO8:GO11" si="938">IFERROR(GL8/GV8,"/")</f>
        <v>/</v>
      </c>
      <c r="GP8" s="4"/>
      <c r="GQ8" s="4"/>
      <c r="GR8" s="4"/>
      <c r="GS8" s="4" t="str">
        <f>IFERROR(INDEX(t_social_jours[Départ remake],MATCH(GS$4&amp;t_datas[[#This Row],[Matricule]],t_social_jours[Date &amp; Matricule perso],0)),"/")</f>
        <v>/</v>
      </c>
      <c r="GT8" s="4" t="str">
        <f>IFERROR(INDEX(t_social_jours[Arrivée remake],MATCH(GT$4&amp;t_datas[[#This Row],[Matricule]],t_social_jours[Date &amp; Matricule perso],0)),"/")</f>
        <v>/</v>
      </c>
      <c r="GU8" s="69" t="str">
        <f>IFERROR(IF(INDEX(t_social_jours[Kilomètres],MATCH(GU$4&amp;t_datas[[#This Row],[Matricule]],t_social_jours[Date &amp; Matricule perso],0))="","",INDEX(t_social_jours[Kilomètres],MATCH(GU$4&amp;t_datas[[#This Row],[Matricule]],t_social_jours[Date &amp; Matricule perso],0))),"/")</f>
        <v>/</v>
      </c>
      <c r="GV8" s="41" t="str">
        <f t="shared" ref="GV8:GV11" si="939">IF(SUM(GL8:GN8)=0,"",SUM(GL8:GN8))</f>
        <v/>
      </c>
      <c r="GW8" s="89" t="str">
        <f>IF(t_datas[[#This Row],[Immatriculation tracteur]]="","",t_datas[[#This Row],[Immatriculation tracteur]])</f>
        <v>VHL 2</v>
      </c>
      <c r="GY8" s="4" t="str">
        <f>IF(t_datas[[#This Row],[Immatriculation SEMI]]="","",t_datas[[#This Row],[Immatriculation SEMI]])</f>
        <v>RMQ 2</v>
      </c>
      <c r="GZ8" s="4" t="str">
        <f>IF(t_datas[[#This Row],[Client affecté]]="","",t_datas[[#This Row],[Client affecté]])</f>
        <v>bbb</v>
      </c>
      <c r="HA8" s="4" t="str">
        <f>IF(t_datas[[#This Row],[Site/ville]]="","",t_datas[[#This Row],[Site/ville]])</f>
        <v/>
      </c>
      <c r="HB8" s="4">
        <f t="shared" ref="HB8:HB11" si="940">IF(COUNTBLANK(HC8:HP8)=14,-1,1)</f>
        <v>-1</v>
      </c>
      <c r="HC8" s="4"/>
      <c r="HD8" s="4"/>
      <c r="HE8" s="4"/>
      <c r="HF8" s="4"/>
      <c r="HG8" s="4"/>
      <c r="HH8" s="4"/>
      <c r="HI8" s="69"/>
      <c r="HJ8" s="69"/>
      <c r="HK8" s="4"/>
      <c r="HL8" s="4"/>
      <c r="HM8" s="4"/>
      <c r="HN8" s="4"/>
      <c r="HO8" s="69"/>
      <c r="HP8" s="69"/>
      <c r="HQ8" s="4" t="str">
        <f>IFERROR(INDEX(t_social_jours[Conduite],MATCH(HQ$4&amp;t_datas[[#This Row],[Matricule]],t_social_jours[Date &amp; Matricule perso],0)),"/")</f>
        <v>/</v>
      </c>
      <c r="HR8" s="4" t="str">
        <f>IFERROR(INDEX(t_social_jours[Travail],MATCH(HR$4&amp;t_datas[[#This Row],[Matricule]],t_social_jours[Date &amp; Matricule perso],0)),"/")</f>
        <v>/</v>
      </c>
      <c r="HS8" s="4" t="str">
        <f>IFERROR(INDEX(t_social_jours[Dispo],MATCH(HS$4&amp;t_datas[[#This Row],[Matricule]],t_social_jours[Date &amp; Matricule perso],0)),"/")</f>
        <v>/</v>
      </c>
      <c r="HT8" s="69" t="str">
        <f t="shared" ref="HT8:HT11" si="941">IFERROR(HQ8/IA8,"/")</f>
        <v>/</v>
      </c>
      <c r="HU8" s="4"/>
      <c r="HV8" s="4"/>
      <c r="HW8" s="4"/>
      <c r="HX8" s="4" t="str">
        <f>IFERROR(INDEX(t_social_jours[Départ remake],MATCH(HX$4&amp;t_datas[[#This Row],[Matricule]],t_social_jours[Date &amp; Matricule perso],0)),"/")</f>
        <v>/</v>
      </c>
      <c r="HY8" s="4" t="str">
        <f>IFERROR(INDEX(t_social_jours[Arrivée remake],MATCH(HY$4&amp;t_datas[[#This Row],[Matricule]],t_social_jours[Date &amp; Matricule perso],0)),"/")</f>
        <v>/</v>
      </c>
      <c r="HZ8" s="69" t="str">
        <f>IFERROR(IF(INDEX(t_social_jours[Kilomètres],MATCH(HZ$4&amp;t_datas[[#This Row],[Matricule]],t_social_jours[Date &amp; Matricule perso],0))="","",INDEX(t_social_jours[Kilomètres],MATCH(HZ$4&amp;t_datas[[#This Row],[Matricule]],t_social_jours[Date &amp; Matricule perso],0))),"/")</f>
        <v>/</v>
      </c>
      <c r="IA8" s="41" t="str">
        <f t="shared" ref="IA8:IA11" si="942">IF(SUM(HQ8:HS8)=0,"",SUM(HQ8:HS8))</f>
        <v/>
      </c>
      <c r="IB8" s="89" t="str">
        <f>IF(t_datas[[#This Row],[Immatriculation tracteur]]="","",t_datas[[#This Row],[Immatriculation tracteur]])</f>
        <v>VHL 2</v>
      </c>
      <c r="ID8" s="4" t="str">
        <f>IF(t_datas[[#This Row],[Immatriculation SEMI]]="","",t_datas[[#This Row],[Immatriculation SEMI]])</f>
        <v>RMQ 2</v>
      </c>
      <c r="IE8" s="4" t="str">
        <f>IF(t_datas[[#This Row],[Client affecté]]="","",t_datas[[#This Row],[Client affecté]])</f>
        <v>bbb</v>
      </c>
      <c r="IF8" s="4"/>
      <c r="IG8" s="4">
        <f t="shared" ref="IG8:IG11" si="943">IF(COUNTBLANK(IH8:IU8)=14,-1,1)</f>
        <v>-1</v>
      </c>
      <c r="IH8" s="4"/>
      <c r="II8" s="4"/>
      <c r="IJ8" s="4"/>
      <c r="IK8" s="4"/>
      <c r="IL8" s="4"/>
      <c r="IM8" s="4"/>
      <c r="IN8" s="69"/>
      <c r="IO8" s="69"/>
      <c r="IP8" s="4"/>
      <c r="IQ8" s="4"/>
      <c r="IR8" s="4"/>
      <c r="IS8" s="4"/>
      <c r="IT8" s="69"/>
      <c r="IU8" s="69"/>
      <c r="IV8" s="4" t="str">
        <f>IFERROR(INDEX(t_social_jours[Conduite],MATCH(IV$4&amp;t_datas[[#This Row],[Matricule]],t_social_jours[Date &amp; Matricule perso],0)),"/")</f>
        <v>/</v>
      </c>
      <c r="IW8" s="4" t="str">
        <f>IFERROR(INDEX(t_social_jours[Travail],MATCH(IW$4&amp;t_datas[[#This Row],[Matricule]],t_social_jours[Date &amp; Matricule perso],0)),"/")</f>
        <v>/</v>
      </c>
      <c r="IX8" s="4" t="str">
        <f>IFERROR(INDEX(t_social_jours[Dispo],MATCH(IX$4&amp;t_datas[[#This Row],[Matricule]],t_social_jours[Date &amp; Matricule perso],0)),"/")</f>
        <v>/</v>
      </c>
      <c r="IY8" s="69" t="str">
        <f t="shared" ref="IY8:IY11" si="944">IFERROR(IV8/JF8,"/")</f>
        <v>/</v>
      </c>
      <c r="IZ8" s="4"/>
      <c r="JA8" s="4"/>
      <c r="JB8" s="4"/>
      <c r="JC8" s="4" t="str">
        <f>IFERROR(INDEX(t_social_jours[Départ remake],MATCH(JC$4&amp;t_datas[[#This Row],[Matricule]],t_social_jours[Date &amp; Matricule perso],0)),"/")</f>
        <v>/</v>
      </c>
      <c r="JD8" s="4" t="str">
        <f>IFERROR(INDEX(t_social_jours[Arrivée remake],MATCH(JD$4&amp;t_datas[[#This Row],[Matricule]],t_social_jours[Date &amp; Matricule perso],0)),"/")</f>
        <v>/</v>
      </c>
      <c r="JE8" s="69" t="str">
        <f>IFERROR(IF(INDEX(t_social_jours[Kilomètres],MATCH(JE$4&amp;t_datas[[#This Row],[Matricule]],t_social_jours[Date &amp; Matricule perso],0))="","",INDEX(t_social_jours[Kilomètres],MATCH(JE$4&amp;t_datas[[#This Row],[Matricule]],t_social_jours[Date &amp; Matricule perso],0))),"/")</f>
        <v>/</v>
      </c>
      <c r="JF8" s="41" t="str">
        <f t="shared" ref="JF8:JF11" si="945">IF(SUM(IV8:IX8)=0,"",SUM(IV8:IX8))</f>
        <v/>
      </c>
      <c r="JG8" s="89" t="str">
        <f>IF(t_datas[[#This Row],[Immatriculation tracteur]]="","",t_datas[[#This Row],[Immatriculation tracteur]])</f>
        <v>VHL 2</v>
      </c>
      <c r="JI8" s="4" t="str">
        <f>IF(t_datas[[#This Row],[Immatriculation SEMI]]="","",t_datas[[#This Row],[Immatriculation SEMI]])</f>
        <v>RMQ 2</v>
      </c>
      <c r="JJ8" s="4" t="str">
        <f>IF(t_datas[[#This Row],[Client affecté]]="","",t_datas[[#This Row],[Client affecté]])</f>
        <v>bbb</v>
      </c>
      <c r="JK8" s="4" t="s">
        <v>1022</v>
      </c>
      <c r="JL8" s="4">
        <f t="shared" ref="JL8:JL11" si="946">IF(COUNTBLANK(JM8:JZ8)=14,-1,1)</f>
        <v>-1</v>
      </c>
      <c r="JM8" s="4"/>
      <c r="JN8" s="4"/>
      <c r="JO8" s="4"/>
      <c r="JP8" s="4"/>
      <c r="JQ8" s="4"/>
      <c r="JR8" s="4"/>
      <c r="JS8" s="69"/>
      <c r="JT8" s="69"/>
      <c r="JU8" s="4"/>
      <c r="JV8" s="4"/>
      <c r="JW8" s="4"/>
      <c r="JX8" s="4"/>
      <c r="JY8" s="69"/>
      <c r="JZ8" s="69"/>
      <c r="KA8" s="4" t="str">
        <f>IFERROR(INDEX(t_social_jours[Conduite],MATCH(KA$4&amp;t_datas[[#This Row],[Matricule]],t_social_jours[Date &amp; Matricule perso],0)),"/")</f>
        <v>/</v>
      </c>
      <c r="KB8" s="4" t="str">
        <f>IFERROR(INDEX(t_social_jours[Travail],MATCH(KB$4&amp;t_datas[[#This Row],[Matricule]],t_social_jours[Date &amp; Matricule perso],0)),"/")</f>
        <v>/</v>
      </c>
      <c r="KC8" s="4" t="str">
        <f>IFERROR(INDEX(t_social_jours[Dispo],MATCH(KC$4&amp;t_datas[[#This Row],[Matricule]],t_social_jours[Date &amp; Matricule perso],0)),"/")</f>
        <v>/</v>
      </c>
      <c r="KD8" s="69" t="str">
        <f t="shared" ref="KD8:KD11" si="947">IFERROR(KA8/KK8,"/")</f>
        <v>/</v>
      </c>
      <c r="KE8" s="4"/>
      <c r="KF8" s="4"/>
      <c r="KG8" s="4"/>
      <c r="KH8" s="4" t="str">
        <f>IFERROR(INDEX(t_social_jours[Départ remake],MATCH(KH$4&amp;t_datas[[#This Row],[Matricule]],t_social_jours[Date &amp; Matricule perso],0)),"/")</f>
        <v>/</v>
      </c>
      <c r="KI8" s="4" t="str">
        <f>IFERROR(INDEX(t_social_jours[Arrivée remake],MATCH(KI$4&amp;t_datas[[#This Row],[Matricule]],t_social_jours[Date &amp; Matricule perso],0)),"/")</f>
        <v>/</v>
      </c>
      <c r="KJ8" s="69" t="str">
        <f>IFERROR(IF(INDEX(t_social_jours[Kilomètres],MATCH(KJ$4&amp;t_datas[[#This Row],[Matricule]],t_social_jours[Date &amp; Matricule perso],0))="","",INDEX(t_social_jours[Kilomètres],MATCH(KJ$4&amp;t_datas[[#This Row],[Matricule]],t_social_jours[Date &amp; Matricule perso],0))),"/")</f>
        <v>/</v>
      </c>
      <c r="KK8" s="41" t="str">
        <f t="shared" ref="KK8:KK11" si="948">IF(SUM(KA8:KC8)=0,"",SUM(KA8:KC8))</f>
        <v/>
      </c>
      <c r="KL8" s="89" t="str">
        <f>IF(t_datas[[#This Row],[Immatriculation tracteur]]="","",t_datas[[#This Row],[Immatriculation tracteur]])</f>
        <v>VHL 2</v>
      </c>
      <c r="KN8" s="4" t="str">
        <f>IF(t_datas[[#This Row],[Immatriculation SEMI]]="","",t_datas[[#This Row],[Immatriculation SEMI]])</f>
        <v>RMQ 2</v>
      </c>
      <c r="KO8" s="4" t="str">
        <f>IF(t_datas[[#This Row],[Client affecté]]="","",t_datas[[#This Row],[Client affecté]])</f>
        <v>bbb</v>
      </c>
      <c r="KP8" s="4" t="s">
        <v>1022</v>
      </c>
      <c r="KQ8" s="4">
        <f t="shared" ref="KQ8:KQ11" si="949">IF(COUNTBLANK(KR8:LE8)=14,-1,1)</f>
        <v>-1</v>
      </c>
      <c r="KR8" s="4"/>
      <c r="KS8" s="4"/>
      <c r="KT8" s="4"/>
      <c r="KU8" s="4"/>
      <c r="KV8" s="4"/>
      <c r="KW8" s="4"/>
      <c r="KX8" s="69"/>
      <c r="KY8" s="69"/>
      <c r="KZ8" s="4"/>
      <c r="LA8" s="4"/>
      <c r="LB8" s="4"/>
      <c r="LC8" s="4"/>
      <c r="LD8" s="69"/>
      <c r="LE8" s="69"/>
      <c r="LF8" s="4" t="str">
        <f>IFERROR(INDEX(t_social_jours[Conduite],MATCH(LF$4&amp;t_datas[[#This Row],[Matricule]],t_social_jours[Date &amp; Matricule perso],0)),"/")</f>
        <v>/</v>
      </c>
      <c r="LG8" s="4" t="str">
        <f>IFERROR(INDEX(t_social_jours[Travail],MATCH(LG$4&amp;t_datas[[#This Row],[Matricule]],t_social_jours[Date &amp; Matricule perso],0)),"/")</f>
        <v>/</v>
      </c>
      <c r="LH8" s="4" t="str">
        <f>IFERROR(INDEX(t_social_jours[Dispo],MATCH(LH$4&amp;t_datas[[#This Row],[Matricule]],t_social_jours[Date &amp; Matricule perso],0)),"/")</f>
        <v>/</v>
      </c>
      <c r="LI8" s="69" t="str">
        <f t="shared" ref="LI8:LI11" si="950">IFERROR(LF8/LP8,"/")</f>
        <v>/</v>
      </c>
      <c r="LJ8" s="4"/>
      <c r="LK8" s="4"/>
      <c r="LL8" s="4"/>
      <c r="LM8" s="4" t="str">
        <f>IFERROR(INDEX(t_social_jours[Départ remake],MATCH(LM$4&amp;t_datas[[#This Row],[Matricule]],t_social_jours[Date &amp; Matricule perso],0)),"/")</f>
        <v>/</v>
      </c>
      <c r="LN8" s="4" t="str">
        <f>IFERROR(INDEX(t_social_jours[Arrivée remake],MATCH(LN$4&amp;t_datas[[#This Row],[Matricule]],t_social_jours[Date &amp; Matricule perso],0)),"/")</f>
        <v>/</v>
      </c>
      <c r="LO8" s="69" t="str">
        <f>IFERROR(IF(INDEX(t_social_jours[Kilomètres],MATCH(LO$4&amp;t_datas[[#This Row],[Matricule]],t_social_jours[Date &amp; Matricule perso],0))="","",INDEX(t_social_jours[Kilomètres],MATCH(LO$4&amp;t_datas[[#This Row],[Matricule]],t_social_jours[Date &amp; Matricule perso],0))),"/")</f>
        <v>/</v>
      </c>
      <c r="LP8" s="41" t="str">
        <f t="shared" ref="LP8:LP11" si="951">IF(SUM(LF8:LH8)=0,"",SUM(LF8:LH8))</f>
        <v/>
      </c>
      <c r="LQ8" s="89" t="str">
        <f>IF(t_datas[[#This Row],[Immatriculation tracteur]]="","",t_datas[[#This Row],[Immatriculation tracteur]])</f>
        <v>VHL 2</v>
      </c>
      <c r="LS8" s="4" t="str">
        <f>IF(t_datas[[#This Row],[Immatriculation SEMI]]="","",t_datas[[#This Row],[Immatriculation SEMI]])</f>
        <v>RMQ 2</v>
      </c>
      <c r="LT8" s="4" t="str">
        <f>IF(t_datas[[#This Row],[Client affecté]]="","",t_datas[[#This Row],[Client affecté]])</f>
        <v>bbb</v>
      </c>
      <c r="LU8" s="4" t="s">
        <v>1108</v>
      </c>
      <c r="LV8" s="4">
        <f t="shared" ref="LV8:LV11" si="952">IF(COUNTBLANK(LW8:MJ8)=14,-1,1)</f>
        <v>-1</v>
      </c>
      <c r="LW8" s="4"/>
      <c r="LX8" s="4"/>
      <c r="LY8" s="4"/>
      <c r="LZ8" s="4"/>
      <c r="MA8" s="4"/>
      <c r="MB8" s="4"/>
      <c r="MC8" s="69"/>
      <c r="MD8" s="69"/>
      <c r="ME8" s="4"/>
      <c r="MF8" s="4"/>
      <c r="MG8" s="4"/>
      <c r="MH8" s="4"/>
      <c r="MI8" s="69"/>
      <c r="MJ8" s="69"/>
      <c r="MK8" s="4" t="str">
        <f>IFERROR(INDEX(t_social_jours[Conduite],MATCH(MK$4&amp;t_datas[[#This Row],[Matricule]],t_social_jours[Date &amp; Matricule perso],0)),"/")</f>
        <v>/</v>
      </c>
      <c r="ML8" s="4" t="str">
        <f>IFERROR(INDEX(t_social_jours[Travail],MATCH(ML$4&amp;t_datas[[#This Row],[Matricule]],t_social_jours[Date &amp; Matricule perso],0)),"/")</f>
        <v>/</v>
      </c>
      <c r="MM8" s="4" t="str">
        <f>IFERROR(INDEX(t_social_jours[Dispo],MATCH(MM$4&amp;t_datas[[#This Row],[Matricule]],t_social_jours[Date &amp; Matricule perso],0)),"/")</f>
        <v>/</v>
      </c>
      <c r="MN8" s="69" t="str">
        <f t="shared" ref="MN8:MN11" si="953">IFERROR(MK8/MU8,"/")</f>
        <v>/</v>
      </c>
      <c r="MO8" s="4"/>
      <c r="MP8" s="4"/>
      <c r="MQ8" s="4"/>
      <c r="MR8" s="4" t="str">
        <f>IFERROR(INDEX(t_social_jours[Départ remake],MATCH(MR$4&amp;t_datas[[#This Row],[Matricule]],t_social_jours[Date &amp; Matricule perso],0)),"/")</f>
        <v>/</v>
      </c>
      <c r="MS8" s="4" t="str">
        <f>IFERROR(INDEX(t_social_jours[Arrivée remake],MATCH(MS$4&amp;t_datas[[#This Row],[Matricule]],t_social_jours[Date &amp; Matricule perso],0)),"/")</f>
        <v>/</v>
      </c>
      <c r="MT8" s="69" t="str">
        <f>IFERROR(IF(INDEX(t_social_jours[Kilomètres],MATCH(MT$4&amp;t_datas[[#This Row],[Matricule]],t_social_jours[Date &amp; Matricule perso],0))="","",INDEX(t_social_jours[Kilomètres],MATCH(MT$4&amp;t_datas[[#This Row],[Matricule]],t_social_jours[Date &amp; Matricule perso],0))),"/")</f>
        <v>/</v>
      </c>
      <c r="MU8" s="41" t="str">
        <f t="shared" ref="MU8:MU11" si="954">IF(SUM(MK8:MM8)=0,"",SUM(MK8:MM8))</f>
        <v/>
      </c>
      <c r="MV8" s="89" t="str">
        <f>IF(t_datas[[#This Row],[Immatriculation tracteur]]="","",t_datas[[#This Row],[Immatriculation tracteur]])</f>
        <v>VHL 2</v>
      </c>
      <c r="MX8" s="4" t="str">
        <f>IF(t_datas[[#This Row],[Immatriculation SEMI]]="","",t_datas[[#This Row],[Immatriculation SEMI]])</f>
        <v>RMQ 2</v>
      </c>
      <c r="MY8" s="4" t="str">
        <f>IF(t_datas[[#This Row],[Client affecté]]="","",t_datas[[#This Row],[Client affecté]])</f>
        <v>bbb</v>
      </c>
      <c r="MZ8" s="4"/>
      <c r="NA8" s="4">
        <f t="shared" ref="NA8:NA11" si="955">IF(COUNTBLANK(NB8:NO8)=14,-1,1)</f>
        <v>-1</v>
      </c>
      <c r="NB8" s="4"/>
      <c r="NC8" s="4"/>
      <c r="ND8" s="4"/>
      <c r="NE8" s="4"/>
      <c r="NF8" s="4"/>
      <c r="NG8" s="4"/>
      <c r="NH8" s="69"/>
      <c r="NI8" s="69"/>
      <c r="NJ8" s="4"/>
      <c r="NK8" s="4"/>
      <c r="NL8" s="4"/>
      <c r="NM8" s="4"/>
      <c r="NN8" s="69"/>
      <c r="NO8" s="69"/>
      <c r="NP8" s="4" t="str">
        <f>IFERROR(INDEX(t_social_jours[Conduite],MATCH(NP$4&amp;t_datas[[#This Row],[Matricule]],t_social_jours[Date &amp; Matricule perso],0)),"/")</f>
        <v>/</v>
      </c>
      <c r="NQ8" s="4" t="str">
        <f>IFERROR(INDEX(t_social_jours[Travail],MATCH(NQ$4&amp;t_datas[[#This Row],[Matricule]],t_social_jours[Date &amp; Matricule perso],0)),"/")</f>
        <v>/</v>
      </c>
      <c r="NR8" s="4" t="str">
        <f>IFERROR(INDEX(t_social_jours[Dispo],MATCH(NR$4&amp;t_datas[[#This Row],[Matricule]],t_social_jours[Date &amp; Matricule perso],0)),"/")</f>
        <v>/</v>
      </c>
      <c r="NS8" s="69" t="str">
        <f t="shared" ref="NS8:NS11" si="956">IFERROR(NP8/NZ8,"/")</f>
        <v>/</v>
      </c>
      <c r="NT8" s="4"/>
      <c r="NU8" s="4"/>
      <c r="NV8" s="4"/>
      <c r="NW8" s="4" t="str">
        <f>IFERROR(INDEX(t_social_jours[Départ remake],MATCH(NW$4&amp;t_datas[[#This Row],[Matricule]],t_social_jours[Date &amp; Matricule perso],0)),"/")</f>
        <v>/</v>
      </c>
      <c r="NX8" s="4" t="str">
        <f>IFERROR(INDEX(t_social_jours[Arrivée remake],MATCH(NX$4&amp;t_datas[[#This Row],[Matricule]],t_social_jours[Date &amp; Matricule perso],0)),"/")</f>
        <v>/</v>
      </c>
      <c r="NY8" s="69" t="str">
        <f>IFERROR(IF(INDEX(t_social_jours[Kilomètres],MATCH(NY$4&amp;t_datas[[#This Row],[Matricule]],t_social_jours[Date &amp; Matricule perso],0))="","",INDEX(t_social_jours[Kilomètres],MATCH(NY$4&amp;t_datas[[#This Row],[Matricule]],t_social_jours[Date &amp; Matricule perso],0))),"/")</f>
        <v>/</v>
      </c>
      <c r="NZ8" s="41" t="str">
        <f t="shared" ref="NZ8:NZ11" si="957">IF(SUM(NP8:NR8)=0,"",SUM(NP8:NR8))</f>
        <v/>
      </c>
      <c r="OA8" s="89" t="str">
        <f>IF(t_datas[[#This Row],[Immatriculation tracteur]]="","",t_datas[[#This Row],[Immatriculation tracteur]])</f>
        <v>VHL 2</v>
      </c>
      <c r="OC8" s="4" t="str">
        <f>IF(t_datas[[#This Row],[Immatriculation SEMI]]="","",t_datas[[#This Row],[Immatriculation SEMI]])</f>
        <v>RMQ 2</v>
      </c>
      <c r="OD8" s="4" t="str">
        <f>IF(t_datas[[#This Row],[Client affecté]]="","",t_datas[[#This Row],[Client affecté]])</f>
        <v>bbb</v>
      </c>
      <c r="OE8" s="4" t="str">
        <f>IF(t_datas[[#This Row],[Site/ville]]="","",t_datas[[#This Row],[Site/ville]])</f>
        <v/>
      </c>
      <c r="OF8" s="4">
        <f t="shared" ref="OF8:OF11" si="958">IF(COUNTBLANK(OG8:OT8)=14,-1,1)</f>
        <v>-1</v>
      </c>
      <c r="OG8" s="4"/>
      <c r="OH8" s="4"/>
      <c r="OI8" s="4"/>
      <c r="OJ8" s="4"/>
      <c r="OK8" s="4"/>
      <c r="OL8" s="4"/>
      <c r="OM8" s="69"/>
      <c r="ON8" s="69"/>
      <c r="OO8" s="4"/>
      <c r="OP8" s="4"/>
      <c r="OQ8" s="4"/>
      <c r="OR8" s="4"/>
      <c r="OS8" s="69"/>
      <c r="OT8" s="69"/>
      <c r="OU8" s="4" t="str">
        <f>IFERROR(INDEX(t_social_jours[Conduite],MATCH(OU$4&amp;t_datas[[#This Row],[Matricule]],t_social_jours[Date &amp; Matricule perso],0)),"/")</f>
        <v>/</v>
      </c>
      <c r="OV8" s="4" t="str">
        <f>IFERROR(INDEX(t_social_jours[Travail],MATCH(OV$4&amp;t_datas[[#This Row],[Matricule]],t_social_jours[Date &amp; Matricule perso],0)),"/")</f>
        <v>/</v>
      </c>
      <c r="OW8" s="4" t="str">
        <f>IFERROR(INDEX(t_social_jours[Dispo],MATCH(OW$4&amp;t_datas[[#This Row],[Matricule]],t_social_jours[Date &amp; Matricule perso],0)),"/")</f>
        <v>/</v>
      </c>
      <c r="OX8" s="69" t="str">
        <f t="shared" ref="OX8:OX11" si="959">IFERROR(OU8/PE8,"/")</f>
        <v>/</v>
      </c>
      <c r="OY8" s="4"/>
      <c r="OZ8" s="4"/>
      <c r="PA8" s="4"/>
      <c r="PB8" s="4" t="str">
        <f>IFERROR(INDEX(t_social_jours[Départ remake],MATCH(PB$4&amp;t_datas[[#This Row],[Matricule]],t_social_jours[Date &amp; Matricule perso],0)),"/")</f>
        <v>/</v>
      </c>
      <c r="PC8" s="4" t="str">
        <f>IFERROR(INDEX(t_social_jours[Arrivée remake],MATCH(PC$4&amp;t_datas[[#This Row],[Matricule]],t_social_jours[Date &amp; Matricule perso],0)),"/")</f>
        <v>/</v>
      </c>
      <c r="PD8" s="69" t="str">
        <f>IFERROR(IF(INDEX(t_social_jours[Kilomètres],MATCH(PD$4&amp;t_datas[[#This Row],[Matricule]],t_social_jours[Date &amp; Matricule perso],0))="","",INDEX(t_social_jours[Kilomètres],MATCH(PD$4&amp;t_datas[[#This Row],[Matricule]],t_social_jours[Date &amp; Matricule perso],0))),"/")</f>
        <v>/</v>
      </c>
      <c r="PE8" s="41" t="str">
        <f t="shared" ref="PE8:PE11" si="960">IF(SUM(OU8:OW8)=0,"",SUM(OU8:OW8))</f>
        <v/>
      </c>
      <c r="PF8" s="89" t="str">
        <f>IF(t_datas[[#This Row],[Immatriculation tracteur]]="","",t_datas[[#This Row],[Immatriculation tracteur]])</f>
        <v>VHL 2</v>
      </c>
      <c r="PH8" s="4" t="str">
        <f>IF(t_datas[[#This Row],[Immatriculation SEMI]]="","",t_datas[[#This Row],[Immatriculation SEMI]])</f>
        <v>RMQ 2</v>
      </c>
      <c r="PI8" s="4" t="str">
        <f>IF(t_datas[[#This Row],[Client affecté]]="","",t_datas[[#This Row],[Client affecté]])</f>
        <v>bbb</v>
      </c>
      <c r="PJ8" s="4" t="str">
        <f>IF(t_datas[[#This Row],[Site/ville]]="","",t_datas[[#This Row],[Site/ville]])</f>
        <v/>
      </c>
      <c r="PK8" s="4">
        <f t="shared" ref="PK8:PK11" si="961">IF(COUNTBLANK(PL8:PY8)=14,-1,1)</f>
        <v>-1</v>
      </c>
      <c r="PL8" s="4"/>
      <c r="PM8" s="4"/>
      <c r="PN8" s="4"/>
      <c r="PO8" s="4"/>
      <c r="PP8" s="4"/>
      <c r="PQ8" s="4"/>
      <c r="PR8" s="69"/>
      <c r="PS8" s="69"/>
      <c r="PT8" s="4"/>
      <c r="PU8" s="4"/>
      <c r="PV8" s="4"/>
      <c r="PW8" s="4"/>
      <c r="PX8" s="69"/>
      <c r="PY8" s="69"/>
      <c r="PZ8" s="4" t="str">
        <f>IFERROR(INDEX(t_social_jours[Conduite],MATCH(PZ$4&amp;t_datas[[#This Row],[Matricule]],t_social_jours[Date &amp; Matricule perso],0)),"/")</f>
        <v>/</v>
      </c>
      <c r="QA8" s="4" t="str">
        <f>IFERROR(INDEX(t_social_jours[Travail],MATCH(QA$4&amp;t_datas[[#This Row],[Matricule]],t_social_jours[Date &amp; Matricule perso],0)),"/")</f>
        <v>/</v>
      </c>
      <c r="QB8" s="4" t="str">
        <f>IFERROR(INDEX(t_social_jours[Dispo],MATCH(QB$4&amp;t_datas[[#This Row],[Matricule]],t_social_jours[Date &amp; Matricule perso],0)),"/")</f>
        <v>/</v>
      </c>
      <c r="QC8" s="69" t="str">
        <f t="shared" ref="QC8:QC11" si="962">IFERROR(PZ8/QJ8,"/")</f>
        <v>/</v>
      </c>
      <c r="QD8" s="4"/>
      <c r="QE8" s="4"/>
      <c r="QF8" s="4"/>
      <c r="QG8" s="4" t="str">
        <f>IFERROR(INDEX(t_social_jours[Départ remake],MATCH(QG$4&amp;t_datas[[#This Row],[Matricule]],t_social_jours[Date &amp; Matricule perso],0)),"/")</f>
        <v>/</v>
      </c>
      <c r="QH8" s="4" t="str">
        <f>IFERROR(INDEX(t_social_jours[Arrivée remake],MATCH(QH$4&amp;t_datas[[#This Row],[Matricule]],t_social_jours[Date &amp; Matricule perso],0)),"/")</f>
        <v>/</v>
      </c>
      <c r="QI8" s="69" t="str">
        <f>IFERROR(IF(INDEX(t_social_jours[Kilomètres],MATCH(QI$4&amp;t_datas[[#This Row],[Matricule]],t_social_jours[Date &amp; Matricule perso],0))="","",INDEX(t_social_jours[Kilomètres],MATCH(QI$4&amp;t_datas[[#This Row],[Matricule]],t_social_jours[Date &amp; Matricule perso],0))),"/")</f>
        <v>/</v>
      </c>
      <c r="QJ8" s="41" t="str">
        <f t="shared" ref="QJ8:QJ11" si="963">IF(SUM(PZ8:QB8)=0,"",SUM(PZ8:QB8))</f>
        <v/>
      </c>
      <c r="QK8" s="89" t="str">
        <f>IF(t_datas[[#This Row],[Immatriculation tracteur]]="","",t_datas[[#This Row],[Immatriculation tracteur]])</f>
        <v>VHL 2</v>
      </c>
      <c r="QM8" s="4" t="str">
        <f>IF(t_datas[[#This Row],[Immatriculation SEMI]]="","",t_datas[[#This Row],[Immatriculation SEMI]])</f>
        <v>RMQ 2</v>
      </c>
      <c r="QN8" s="4" t="str">
        <f>IF(t_datas[[#This Row],[Client affecté]]="","",t_datas[[#This Row],[Client affecté]])</f>
        <v>bbb</v>
      </c>
      <c r="QO8" s="4" t="str">
        <f>IF(t_datas[[#This Row],[Site/ville]]="","",t_datas[[#This Row],[Site/ville]])</f>
        <v/>
      </c>
      <c r="QP8" s="4">
        <f t="shared" ref="QP8:QP11" si="964">IF(COUNTBLANK(QQ8:RD8)=14,-1,1)</f>
        <v>-1</v>
      </c>
      <c r="QQ8" s="4"/>
      <c r="QR8" s="4"/>
      <c r="QS8" s="4"/>
      <c r="QT8" s="4"/>
      <c r="QU8" s="4"/>
      <c r="QV8" s="4"/>
      <c r="QW8" s="69"/>
      <c r="QX8" s="69"/>
      <c r="QY8" s="4"/>
      <c r="QZ8" s="4"/>
      <c r="RA8" s="4"/>
      <c r="RB8" s="4"/>
      <c r="RC8" s="69"/>
      <c r="RD8" s="69"/>
      <c r="RE8" s="4" t="str">
        <f>IFERROR(INDEX(t_social_jours[Conduite],MATCH(RE$4&amp;t_datas[[#This Row],[Matricule]],t_social_jours[Date &amp; Matricule perso],0)),"/")</f>
        <v>/</v>
      </c>
      <c r="RF8" s="4" t="str">
        <f>IFERROR(INDEX(t_social_jours[Travail],MATCH(RF$4&amp;t_datas[[#This Row],[Matricule]],t_social_jours[Date &amp; Matricule perso],0)),"/")</f>
        <v>/</v>
      </c>
      <c r="RG8" s="4" t="str">
        <f>IFERROR(INDEX(t_social_jours[Dispo],MATCH(RG$4&amp;t_datas[[#This Row],[Matricule]],t_social_jours[Date &amp; Matricule perso],0)),"/")</f>
        <v>/</v>
      </c>
      <c r="RH8" s="69" t="str">
        <f t="shared" ref="RH8:RH11" si="965">IFERROR(RE8/RO8,"/")</f>
        <v>/</v>
      </c>
      <c r="RI8" s="4"/>
      <c r="RJ8" s="4"/>
      <c r="RK8" s="4"/>
      <c r="RL8" s="4" t="str">
        <f>IFERROR(INDEX(t_social_jours[Départ remake],MATCH(RL$4&amp;t_datas[[#This Row],[Matricule]],t_social_jours[Date &amp; Matricule perso],0)),"/")</f>
        <v>/</v>
      </c>
      <c r="RM8" s="4" t="str">
        <f>IFERROR(INDEX(t_social_jours[Arrivée remake],MATCH(RM$4&amp;t_datas[[#This Row],[Matricule]],t_social_jours[Date &amp; Matricule perso],0)),"/")</f>
        <v>/</v>
      </c>
      <c r="RN8" s="69" t="str">
        <f>IFERROR(IF(INDEX(t_social_jours[Kilomètres],MATCH(RN$4&amp;t_datas[[#This Row],[Matricule]],t_social_jours[Date &amp; Matricule perso],0))="","",INDEX(t_social_jours[Kilomètres],MATCH(RN$4&amp;t_datas[[#This Row],[Matricule]],t_social_jours[Date &amp; Matricule perso],0))),"/")</f>
        <v>/</v>
      </c>
      <c r="RO8" s="41" t="str">
        <f t="shared" ref="RO8:RO11" si="966">IF(SUM(RE8:RG8)=0,"",SUM(RE8:RG8))</f>
        <v/>
      </c>
      <c r="RP8" s="89" t="str">
        <f>IF(t_datas[[#This Row],[Immatriculation tracteur]]="","",t_datas[[#This Row],[Immatriculation tracteur]])</f>
        <v>VHL 2</v>
      </c>
      <c r="RR8" s="4" t="str">
        <f>IF(t_datas[[#This Row],[Immatriculation SEMI]]="","",t_datas[[#This Row],[Immatriculation SEMI]])</f>
        <v>RMQ 2</v>
      </c>
      <c r="RS8" s="4" t="str">
        <f>IF(t_datas[[#This Row],[Client affecté]]="","",t_datas[[#This Row],[Client affecté]])</f>
        <v>bbb</v>
      </c>
      <c r="RT8" s="4" t="str">
        <f>IF(t_datas[[#This Row],[Site/ville]]="","",t_datas[[#This Row],[Site/ville]])</f>
        <v/>
      </c>
      <c r="RU8" s="4">
        <f t="shared" ref="RU8:RU11" si="967">IF(COUNTBLANK(RV8:SI8)=14,-1,1)</f>
        <v>-1</v>
      </c>
      <c r="RV8" s="4"/>
      <c r="RW8" s="4"/>
      <c r="RX8" s="4"/>
      <c r="RY8" s="4"/>
      <c r="RZ8" s="4"/>
      <c r="SA8" s="4"/>
      <c r="SB8" s="69"/>
      <c r="SC8" s="69"/>
      <c r="SD8" s="4"/>
      <c r="SE8" s="4"/>
      <c r="SF8" s="4"/>
      <c r="SG8" s="4"/>
      <c r="SH8" s="69"/>
      <c r="SI8" s="69"/>
      <c r="SJ8" s="4" t="str">
        <f>IFERROR(INDEX(t_social_jours[Conduite],MATCH(SJ$4&amp;t_datas[[#This Row],[Matricule]],t_social_jours[Date &amp; Matricule perso],0)),"/")</f>
        <v>/</v>
      </c>
      <c r="SK8" s="4" t="str">
        <f>IFERROR(INDEX(t_social_jours[Travail],MATCH(SK$4&amp;t_datas[[#This Row],[Matricule]],t_social_jours[Date &amp; Matricule perso],0)),"/")</f>
        <v>/</v>
      </c>
      <c r="SL8" s="4" t="str">
        <f>IFERROR(INDEX(t_social_jours[Dispo],MATCH(SL$4&amp;t_datas[[#This Row],[Matricule]],t_social_jours[Date &amp; Matricule perso],0)),"/")</f>
        <v>/</v>
      </c>
      <c r="SM8" s="69" t="str">
        <f t="shared" ref="SM8:SM11" si="968">IFERROR(SJ8/ST8,"/")</f>
        <v>/</v>
      </c>
      <c r="SN8" s="4"/>
      <c r="SO8" s="4"/>
      <c r="SP8" s="4"/>
      <c r="SQ8" s="4" t="str">
        <f>IFERROR(INDEX(t_social_jours[Départ remake],MATCH(SQ$4&amp;t_datas[[#This Row],[Matricule]],t_social_jours[Date &amp; Matricule perso],0)),"/")</f>
        <v>/</v>
      </c>
      <c r="SR8" s="4" t="str">
        <f>IFERROR(INDEX(t_social_jours[Arrivée remake],MATCH(SR$4&amp;t_datas[[#This Row],[Matricule]],t_social_jours[Date &amp; Matricule perso],0)),"/")</f>
        <v>/</v>
      </c>
      <c r="SS8" s="69" t="str">
        <f>IFERROR(IF(INDEX(t_social_jours[Kilomètres],MATCH(SS$4&amp;t_datas[[#This Row],[Matricule]],t_social_jours[Date &amp; Matricule perso],0))="","",INDEX(t_social_jours[Kilomètres],MATCH(SS$4&amp;t_datas[[#This Row],[Matricule]],t_social_jours[Date &amp; Matricule perso],0))),"/")</f>
        <v>/</v>
      </c>
      <c r="ST8" s="70"/>
      <c r="SU8" s="89" t="str">
        <f>IF(t_datas[[#This Row],[Immatriculation tracteur]]="","",t_datas[[#This Row],[Immatriculation tracteur]])</f>
        <v>VHL 2</v>
      </c>
      <c r="SW8" s="4" t="str">
        <f>IF(t_datas[[#This Row],[Immatriculation SEMI]]="","",t_datas[[#This Row],[Immatriculation SEMI]])</f>
        <v>RMQ 2</v>
      </c>
      <c r="SX8" s="4" t="str">
        <f>IF(t_datas[[#This Row],[Client affecté]]="","",t_datas[[#This Row],[Client affecté]])</f>
        <v>bbb</v>
      </c>
      <c r="SY8" s="4" t="str">
        <f>IF(t_datas[[#This Row],[Site/ville]]="","",t_datas[[#This Row],[Site/ville]])</f>
        <v/>
      </c>
      <c r="SZ8" s="4">
        <f t="shared" ref="SZ8:SZ11" si="969">IF(COUNTBLANK(TA8:TN8)=14,-1,1)</f>
        <v>-1</v>
      </c>
      <c r="TA8" s="4"/>
      <c r="TB8" s="4"/>
      <c r="TC8" s="4"/>
      <c r="TD8" s="4"/>
      <c r="TE8" s="4"/>
      <c r="TF8" s="4"/>
      <c r="TG8" s="69"/>
      <c r="TH8" s="69"/>
      <c r="TI8" s="4"/>
      <c r="TJ8" s="4"/>
      <c r="TK8" s="4"/>
      <c r="TL8" s="4"/>
      <c r="TM8" s="69"/>
      <c r="TN8" s="69"/>
      <c r="TO8" s="4" t="str">
        <f>IFERROR(INDEX(t_social_jours[Conduite],MATCH(TO$4&amp;t_datas[[#This Row],[Matricule]],t_social_jours[Date &amp; Matricule perso],0)),"/")</f>
        <v>/</v>
      </c>
      <c r="TP8" s="4" t="str">
        <f>IFERROR(INDEX(t_social_jours[Travail],MATCH(TP$4&amp;t_datas[[#This Row],[Matricule]],t_social_jours[Date &amp; Matricule perso],0)),"/")</f>
        <v>/</v>
      </c>
      <c r="TQ8" s="4" t="str">
        <f>IFERROR(INDEX(t_social_jours[Dispo],MATCH(TQ$4&amp;t_datas[[#This Row],[Matricule]],t_social_jours[Date &amp; Matricule perso],0)),"/")</f>
        <v>/</v>
      </c>
      <c r="TR8" s="69" t="str">
        <f t="shared" ref="TR8:TR11" si="970">IFERROR(TO8/TY8,"/")</f>
        <v>/</v>
      </c>
      <c r="TS8" s="4"/>
      <c r="TT8" s="4"/>
      <c r="TU8" s="4"/>
      <c r="TV8" s="4" t="str">
        <f>IFERROR(INDEX(t_social_jours[Départ remake],MATCH(TV$4&amp;t_datas[[#This Row],[Matricule]],t_social_jours[Date &amp; Matricule perso],0)),"/")</f>
        <v>/</v>
      </c>
      <c r="TW8" s="4" t="str">
        <f>IFERROR(INDEX(t_social_jours[Arrivée remake],MATCH(TW$4&amp;t_datas[[#This Row],[Matricule]],t_social_jours[Date &amp; Matricule perso],0)),"/")</f>
        <v>/</v>
      </c>
      <c r="TX8" s="69" t="str">
        <f>IFERROR(IF(INDEX(t_social_jours[Kilomètres],MATCH(TX$4&amp;t_datas[[#This Row],[Matricule]],t_social_jours[Date &amp; Matricule perso],0))="","",INDEX(t_social_jours[Kilomètres],MATCH(TX$4&amp;t_datas[[#This Row],[Matricule]],t_social_jours[Date &amp; Matricule perso],0))),"/")</f>
        <v>/</v>
      </c>
      <c r="TY8" s="41" t="str">
        <f t="shared" ref="TY8:TY11" si="971">IF(SUM(TO8:TQ8)=0,"",SUM(TO8:TQ8))</f>
        <v/>
      </c>
      <c r="TZ8" s="89" t="str">
        <f>IF(t_datas[[#This Row],[Immatriculation tracteur]]="","",t_datas[[#This Row],[Immatriculation tracteur]])</f>
        <v>VHL 2</v>
      </c>
      <c r="UB8" s="4" t="str">
        <f>IF(t_datas[[#This Row],[Immatriculation SEMI]]="","",t_datas[[#This Row],[Immatriculation SEMI]])</f>
        <v>RMQ 2</v>
      </c>
      <c r="UC8" s="4" t="str">
        <f>IF(t_datas[[#This Row],[Client affecté]]="","",t_datas[[#This Row],[Client affecté]])</f>
        <v>bbb</v>
      </c>
      <c r="UD8" s="4" t="str">
        <f>IF(t_datas[[#This Row],[Site/ville]]="","",t_datas[[#This Row],[Site/ville]])</f>
        <v/>
      </c>
      <c r="UE8" s="4">
        <f t="shared" ref="UE8:UE11" si="972">IF(COUNTBLANK(UF8:US8)=14,-1,1)</f>
        <v>-1</v>
      </c>
      <c r="UF8" s="4"/>
      <c r="UG8" s="4"/>
      <c r="UH8" s="4"/>
      <c r="UI8" s="4"/>
      <c r="UJ8" s="4"/>
      <c r="UK8" s="4"/>
      <c r="UL8" s="69"/>
      <c r="UM8" s="69"/>
      <c r="UN8" s="4"/>
      <c r="UO8" s="4"/>
      <c r="UP8" s="4"/>
      <c r="UQ8" s="4"/>
      <c r="UR8" s="69"/>
      <c r="US8" s="69"/>
      <c r="UT8" s="4" t="str">
        <f>IFERROR(INDEX(t_social_jours[Conduite],MATCH(UT$4&amp;t_datas[[#This Row],[Matricule]],t_social_jours[Date &amp; Matricule perso],0)),"/")</f>
        <v>/</v>
      </c>
      <c r="UU8" s="4" t="str">
        <f>IFERROR(INDEX(t_social_jours[Travail],MATCH(UU$4&amp;t_datas[[#This Row],[Matricule]],t_social_jours[Date &amp; Matricule perso],0)),"/")</f>
        <v>/</v>
      </c>
      <c r="UV8" s="4" t="str">
        <f>IFERROR(INDEX(t_social_jours[Dispo],MATCH(UV$4&amp;t_datas[[#This Row],[Matricule]],t_social_jours[Date &amp; Matricule perso],0)),"/")</f>
        <v>/</v>
      </c>
      <c r="UW8" s="69" t="str">
        <f t="shared" ref="UW8:UW11" si="973">IFERROR(UT8/VD8,"/")</f>
        <v>/</v>
      </c>
      <c r="UX8" s="4"/>
      <c r="UY8" s="4"/>
      <c r="UZ8" s="4"/>
      <c r="VA8" s="4" t="str">
        <f>IFERROR(INDEX(t_social_jours[Départ remake],MATCH(VA$4&amp;t_datas[[#This Row],[Matricule]],t_social_jours[Date &amp; Matricule perso],0)),"/")</f>
        <v>/</v>
      </c>
      <c r="VB8" s="4" t="str">
        <f>IFERROR(INDEX(t_social_jours[Arrivée remake],MATCH(VB$4&amp;t_datas[[#This Row],[Matricule]],t_social_jours[Date &amp; Matricule perso],0)),"/")</f>
        <v>/</v>
      </c>
      <c r="VC8" s="69" t="str">
        <f>IFERROR(IF(INDEX(t_social_jours[Kilomètres],MATCH(VC$4&amp;t_datas[[#This Row],[Matricule]],t_social_jours[Date &amp; Matricule perso],0))="","",INDEX(t_social_jours[Kilomètres],MATCH(VC$4&amp;t_datas[[#This Row],[Matricule]],t_social_jours[Date &amp; Matricule perso],0))),"/")</f>
        <v>/</v>
      </c>
      <c r="VD8" s="41" t="str">
        <f t="shared" ref="VD8:VD11" si="974">IF(SUM(UT8:UV8)=0,"",SUM(UT8:UV8))</f>
        <v/>
      </c>
      <c r="VE8" s="89" t="str">
        <f>IF(t_datas[[#This Row],[Immatriculation tracteur]]="","",t_datas[[#This Row],[Immatriculation tracteur]])</f>
        <v>VHL 2</v>
      </c>
      <c r="VG8" s="4" t="str">
        <f>IF(t_datas[[#This Row],[Immatriculation SEMI]]="","",t_datas[[#This Row],[Immatriculation SEMI]])</f>
        <v>RMQ 2</v>
      </c>
      <c r="VH8" s="4" t="str">
        <f>IF(t_datas[[#This Row],[Client affecté]]="","",t_datas[[#This Row],[Client affecté]])</f>
        <v>bbb</v>
      </c>
      <c r="VI8" s="4"/>
      <c r="VJ8" s="4">
        <f t="shared" ref="VJ8:VJ11" si="975">IF(COUNTBLANK(VK8:VX8)=14,-1,1)</f>
        <v>-1</v>
      </c>
      <c r="VK8" s="4"/>
      <c r="VL8" s="4"/>
      <c r="VM8" s="4"/>
      <c r="VN8" s="4"/>
      <c r="VO8" s="4"/>
      <c r="VP8" s="4"/>
      <c r="VQ8" s="69"/>
      <c r="VR8" s="69"/>
      <c r="VS8" s="4"/>
      <c r="VT8" s="4"/>
      <c r="VU8" s="4"/>
      <c r="VV8" s="4"/>
      <c r="VW8" s="69"/>
      <c r="VX8" s="69"/>
      <c r="VY8" s="4" t="str">
        <f>IFERROR(INDEX(t_social_jours[Conduite],MATCH(VY$4&amp;t_datas[[#This Row],[Matricule]],t_social_jours[Date &amp; Matricule perso],0)),"/")</f>
        <v>/</v>
      </c>
      <c r="VZ8" s="4" t="str">
        <f>IFERROR(INDEX(t_social_jours[Travail],MATCH(VZ$4&amp;t_datas[[#This Row],[Matricule]],t_social_jours[Date &amp; Matricule perso],0)),"/")</f>
        <v>/</v>
      </c>
      <c r="WA8" s="4" t="str">
        <f>IFERROR(INDEX(t_social_jours[Dispo],MATCH(WA$4&amp;t_datas[[#This Row],[Matricule]],t_social_jours[Date &amp; Matricule perso],0)),"/")</f>
        <v>/</v>
      </c>
      <c r="WB8" s="69" t="str">
        <f t="shared" ref="WB8:WB11" si="976">IFERROR(VY8/WI8,"/")</f>
        <v>/</v>
      </c>
      <c r="WC8" s="4"/>
      <c r="WD8" s="4"/>
      <c r="WE8" s="4"/>
      <c r="WF8" s="4" t="str">
        <f>IFERROR(INDEX(t_social_jours[Départ remake],MATCH(WF$4&amp;t_datas[[#This Row],[Matricule]],t_social_jours[Date &amp; Matricule perso],0)),"/")</f>
        <v>/</v>
      </c>
      <c r="WG8" s="4" t="str">
        <f>IFERROR(INDEX(t_social_jours[Arrivée remake],MATCH(WG$4&amp;t_datas[[#This Row],[Matricule]],t_social_jours[Date &amp; Matricule perso],0)),"/")</f>
        <v>/</v>
      </c>
      <c r="WH8" s="69" t="str">
        <f>IFERROR(IF(INDEX(t_social_jours[Kilomètres],MATCH(WH$4&amp;t_datas[[#This Row],[Matricule]],t_social_jours[Date &amp; Matricule perso],0))="","",INDEX(t_social_jours[Kilomètres],MATCH(WH$4&amp;t_datas[[#This Row],[Matricule]],t_social_jours[Date &amp; Matricule perso],0))),"/")</f>
        <v>/</v>
      </c>
      <c r="WI8" s="41" t="str">
        <f t="shared" ref="WI8:WI11" si="977">IF(SUM(VY8:WA8)=0,"",SUM(VY8:WA8))</f>
        <v/>
      </c>
      <c r="WJ8" s="89" t="str">
        <f>IF(t_datas[[#This Row],[Immatriculation tracteur]]="","",t_datas[[#This Row],[Immatriculation tracteur]])</f>
        <v>VHL 2</v>
      </c>
      <c r="WL8" s="4" t="str">
        <f>IF(t_datas[[#This Row],[Immatriculation SEMI]]="","",t_datas[[#This Row],[Immatriculation SEMI]])</f>
        <v>RMQ 2</v>
      </c>
      <c r="WM8" s="4" t="str">
        <f>IF(t_datas[[#This Row],[Client affecté]]="","",t_datas[[#This Row],[Client affecté]])</f>
        <v>bbb</v>
      </c>
      <c r="WN8" s="4"/>
      <c r="WO8" s="4">
        <f t="shared" ref="WO8:WO11" si="978">IF(COUNTBLANK(WP8:XC8)=14,-1,1)</f>
        <v>-1</v>
      </c>
      <c r="WP8" s="4"/>
      <c r="WQ8" s="4"/>
      <c r="WR8" s="4"/>
      <c r="WS8" s="4"/>
      <c r="WT8" s="4"/>
      <c r="WU8" s="4"/>
      <c r="WV8" s="69"/>
      <c r="WW8" s="69"/>
      <c r="WX8" s="4"/>
      <c r="WY8" s="4"/>
      <c r="WZ8" s="4"/>
      <c r="XA8" s="4"/>
      <c r="XB8" s="69"/>
      <c r="XC8" s="69"/>
      <c r="XD8" s="4" t="str">
        <f>IFERROR(INDEX(t_social_jours[Conduite],MATCH(XD$4&amp;t_datas[[#This Row],[Matricule]],t_social_jours[Date &amp; Matricule perso],0)),"/")</f>
        <v>/</v>
      </c>
      <c r="XE8" s="4" t="str">
        <f>IFERROR(INDEX(t_social_jours[Travail],MATCH(XE$4&amp;t_datas[[#This Row],[Matricule]],t_social_jours[Date &amp; Matricule perso],0)),"/")</f>
        <v>/</v>
      </c>
      <c r="XF8" s="4" t="str">
        <f>IFERROR(INDEX(t_social_jours[Dispo],MATCH(XF$4&amp;t_datas[[#This Row],[Matricule]],t_social_jours[Date &amp; Matricule perso],0)),"/")</f>
        <v>/</v>
      </c>
      <c r="XG8" s="69" t="str">
        <f t="shared" ref="XG8:XG11" si="979">IFERROR(XD8/XN8,"/")</f>
        <v>/</v>
      </c>
      <c r="XH8" s="4"/>
      <c r="XI8" s="4"/>
      <c r="XJ8" s="4"/>
      <c r="XK8" s="4" t="str">
        <f>IFERROR(INDEX(t_social_jours[Départ remake],MATCH(XK$4&amp;t_datas[[#This Row],[Matricule]],t_social_jours[Date &amp; Matricule perso],0)),"/")</f>
        <v>/</v>
      </c>
      <c r="XL8" s="4" t="str">
        <f>IFERROR(INDEX(t_social_jours[Arrivée remake],MATCH(XL$4&amp;t_datas[[#This Row],[Matricule]],t_social_jours[Date &amp; Matricule perso],0)),"/")</f>
        <v>/</v>
      </c>
      <c r="XM8" s="69" t="str">
        <f>IFERROR(IF(INDEX(t_social_jours[Kilomètres],MATCH(XM$4&amp;t_datas[[#This Row],[Matricule]],t_social_jours[Date &amp; Matricule perso],0))="","",INDEX(t_social_jours[Kilomètres],MATCH(XM$4&amp;t_datas[[#This Row],[Matricule]],t_social_jours[Date &amp; Matricule perso],0))),"/")</f>
        <v>/</v>
      </c>
      <c r="XN8" s="41" t="str">
        <f t="shared" ref="XN8:XN11" si="980">IF(SUM(XD8:XF8)=0,"",SUM(XD8:XF8))</f>
        <v/>
      </c>
      <c r="XO8" s="89" t="str">
        <f>IF(t_datas[[#This Row],[Immatriculation tracteur]]="","",t_datas[[#This Row],[Immatriculation tracteur]])</f>
        <v>VHL 2</v>
      </c>
      <c r="XQ8" s="4" t="str">
        <f>IF(t_datas[[#This Row],[Immatriculation SEMI]]="","",t_datas[[#This Row],[Immatriculation SEMI]])</f>
        <v>RMQ 2</v>
      </c>
      <c r="XR8" s="4" t="str">
        <f>IF(t_datas[[#This Row],[Client affecté]]="","",t_datas[[#This Row],[Client affecté]])</f>
        <v>bbb</v>
      </c>
      <c r="XS8" s="4" t="str">
        <f>IF(t_datas[[#This Row],[Site/ville]]="","",t_datas[[#This Row],[Site/ville]])</f>
        <v/>
      </c>
      <c r="XT8" s="4">
        <f t="shared" ref="XT8:XT11" si="981">IF(COUNTBLANK(XU8:YH8)=14,-1,1)</f>
        <v>-1</v>
      </c>
      <c r="XU8" s="4"/>
      <c r="XV8" s="4"/>
      <c r="XW8" s="4"/>
      <c r="XX8" s="4"/>
      <c r="XY8" s="4"/>
      <c r="XZ8" s="4"/>
      <c r="YA8" s="69"/>
      <c r="YB8" s="69"/>
      <c r="YC8" s="4"/>
      <c r="YD8" s="4"/>
      <c r="YE8" s="4"/>
      <c r="YF8" s="4"/>
      <c r="YG8" s="69"/>
      <c r="YH8" s="69"/>
      <c r="YI8" s="4" t="str">
        <f>IFERROR(INDEX(t_social_jours[Conduite],MATCH(YI$4&amp;t_datas[[#This Row],[Matricule]],t_social_jours[Date &amp; Matricule perso],0)),"/")</f>
        <v>/</v>
      </c>
      <c r="YJ8" s="4" t="str">
        <f>IFERROR(INDEX(t_social_jours[Travail],MATCH(YJ$4&amp;t_datas[[#This Row],[Matricule]],t_social_jours[Date &amp; Matricule perso],0)),"/")</f>
        <v>/</v>
      </c>
      <c r="YK8" s="4" t="str">
        <f>IFERROR(INDEX(t_social_jours[Dispo],MATCH(YK$4&amp;t_datas[[#This Row],[Matricule]],t_social_jours[Date &amp; Matricule perso],0)),"/")</f>
        <v>/</v>
      </c>
      <c r="YL8" s="69" t="str">
        <f t="shared" ref="YL8:YL11" si="982">IFERROR(YI8/YS8,"/")</f>
        <v>/</v>
      </c>
      <c r="YM8" s="4"/>
      <c r="YN8" s="4"/>
      <c r="YO8" s="4"/>
      <c r="YP8" s="4" t="str">
        <f>IFERROR(INDEX(t_social_jours[Départ remake],MATCH(YP$4&amp;t_datas[[#This Row],[Matricule]],t_social_jours[Date &amp; Matricule perso],0)),"/")</f>
        <v>/</v>
      </c>
      <c r="YQ8" s="4" t="str">
        <f>IFERROR(INDEX(t_social_jours[Arrivée remake],MATCH(YQ$4&amp;t_datas[[#This Row],[Matricule]],t_social_jours[Date &amp; Matricule perso],0)),"/")</f>
        <v>/</v>
      </c>
      <c r="YR8" s="69" t="str">
        <f>IFERROR(IF(INDEX(t_social_jours[Kilomètres],MATCH(YR$4&amp;t_datas[[#This Row],[Matricule]],t_social_jours[Date &amp; Matricule perso],0))="","",INDEX(t_social_jours[Kilomètres],MATCH(YR$4&amp;t_datas[[#This Row],[Matricule]],t_social_jours[Date &amp; Matricule perso],0))),"/")</f>
        <v>/</v>
      </c>
      <c r="YS8" s="41" t="str">
        <f t="shared" ref="YS8:YS11" si="983">IF(SUM(YI8:YK8)=0,"",SUM(YI8:YK8))</f>
        <v/>
      </c>
      <c r="YT8" s="89" t="str">
        <f>IF(t_datas[[#This Row],[Immatriculation tracteur]]="","",t_datas[[#This Row],[Immatriculation tracteur]])</f>
        <v>VHL 2</v>
      </c>
      <c r="YV8" s="4" t="str">
        <f>IF(t_datas[[#This Row],[Immatriculation SEMI]]="","",t_datas[[#This Row],[Immatriculation SEMI]])</f>
        <v>RMQ 2</v>
      </c>
      <c r="YW8" s="4" t="str">
        <f>IF(t_datas[[#This Row],[Client affecté]]="","",t_datas[[#This Row],[Client affecté]])</f>
        <v>bbb</v>
      </c>
      <c r="YX8" s="4" t="str">
        <f>IF(t_datas[[#This Row],[Site/ville]]="","",t_datas[[#This Row],[Site/ville]])</f>
        <v/>
      </c>
      <c r="YY8" s="4">
        <f t="shared" ref="YY8:YY11" si="984">IF(COUNTBLANK(YZ8:ZM8)=14,-1,1)</f>
        <v>-1</v>
      </c>
      <c r="YZ8" s="4"/>
      <c r="ZA8" s="4"/>
      <c r="ZB8" s="4"/>
      <c r="ZC8" s="4"/>
      <c r="ZD8" s="4"/>
      <c r="ZE8" s="4"/>
      <c r="ZF8" s="69"/>
      <c r="ZG8" s="69"/>
      <c r="ZH8" s="4"/>
      <c r="ZI8" s="4"/>
      <c r="ZJ8" s="4"/>
      <c r="ZK8" s="4"/>
      <c r="ZL8" s="69"/>
      <c r="ZM8" s="69"/>
      <c r="ZN8" s="4" t="str">
        <f>IFERROR(INDEX(t_social_jours[Conduite],MATCH(ZN$4&amp;t_datas[[#This Row],[Matricule]],t_social_jours[Date &amp; Matricule perso],0)),"/")</f>
        <v>/</v>
      </c>
      <c r="ZO8" s="4" t="str">
        <f>IFERROR(INDEX(t_social_jours[Travail],MATCH(ZO$4&amp;t_datas[[#This Row],[Matricule]],t_social_jours[Date &amp; Matricule perso],0)),"/")</f>
        <v>/</v>
      </c>
      <c r="ZP8" s="4" t="str">
        <f>IFERROR(INDEX(t_social_jours[Dispo],MATCH(ZP$4&amp;t_datas[[#This Row],[Matricule]],t_social_jours[Date &amp; Matricule perso],0)),"/")</f>
        <v>/</v>
      </c>
      <c r="ZQ8" s="69" t="str">
        <f t="shared" ref="ZQ8:ZQ11" si="985">IFERROR(ZN8/ZX8,"/")</f>
        <v>/</v>
      </c>
      <c r="ZR8" s="4"/>
      <c r="ZS8" s="4"/>
      <c r="ZT8" s="4"/>
      <c r="ZU8" s="4" t="str">
        <f>IFERROR(INDEX(t_social_jours[Départ remake],MATCH(ZU$4&amp;t_datas[[#This Row],[Matricule]],t_social_jours[Date &amp; Matricule perso],0)),"/")</f>
        <v>/</v>
      </c>
      <c r="ZV8" s="4" t="str">
        <f>IFERROR(INDEX(t_social_jours[Arrivée remake],MATCH(ZV$4&amp;t_datas[[#This Row],[Matricule]],t_social_jours[Date &amp; Matricule perso],0)),"/")</f>
        <v>/</v>
      </c>
      <c r="ZW8" s="69" t="str">
        <f>IFERROR(IF(INDEX(t_social_jours[Kilomètres],MATCH(ZW$4&amp;t_datas[[#This Row],[Matricule]],t_social_jours[Date &amp; Matricule perso],0))="","",INDEX(t_social_jours[Kilomètres],MATCH(ZW$4&amp;t_datas[[#This Row],[Matricule]],t_social_jours[Date &amp; Matricule perso],0))),"/")</f>
        <v>/</v>
      </c>
      <c r="ZX8" s="41" t="str">
        <f t="shared" ref="ZX8:ZX11" si="986">IF(SUM(ZN8:ZP8)=0,"",SUM(ZN8:ZP8))</f>
        <v/>
      </c>
      <c r="ZY8" s="89" t="str">
        <f>IF(t_datas[[#This Row],[Immatriculation tracteur]]="","",t_datas[[#This Row],[Immatriculation tracteur]])</f>
        <v>VHL 2</v>
      </c>
      <c r="AAA8" s="4" t="str">
        <f>IF(t_datas[[#This Row],[Immatriculation SEMI]]="","",t_datas[[#This Row],[Immatriculation SEMI]])</f>
        <v>RMQ 2</v>
      </c>
      <c r="AAB8" s="4" t="str">
        <f>IF(t_datas[[#This Row],[Client affecté]]="","",t_datas[[#This Row],[Client affecté]])</f>
        <v>bbb</v>
      </c>
      <c r="AAC8" s="4" t="str">
        <f>IF(t_datas[[#This Row],[Site/ville]]="","",t_datas[[#This Row],[Site/ville]])</f>
        <v/>
      </c>
      <c r="AAD8" s="4">
        <f t="shared" ref="AAD8:AAD11" si="987">IF(COUNTBLANK(AAE8:AAR8)=14,-1,1)</f>
        <v>-1</v>
      </c>
      <c r="AAE8" s="4"/>
      <c r="AAF8" s="4"/>
      <c r="AAG8" s="4"/>
      <c r="AAH8" s="4"/>
      <c r="AAI8" s="4"/>
      <c r="AAJ8" s="4"/>
      <c r="AAK8" s="69"/>
      <c r="AAL8" s="69"/>
      <c r="AAM8" s="4"/>
      <c r="AAN8" s="4"/>
      <c r="AAO8" s="4"/>
      <c r="AAP8" s="4"/>
      <c r="AAQ8" s="69"/>
      <c r="AAR8" s="69"/>
      <c r="AAS8" s="4" t="str">
        <f>IFERROR(INDEX(t_social_jours[Conduite],MATCH(AAS$4&amp;t_datas[[#This Row],[Matricule]],t_social_jours[Date &amp; Matricule perso],0)),"/")</f>
        <v>/</v>
      </c>
      <c r="AAT8" s="4" t="str">
        <f>IFERROR(INDEX(t_social_jours[Travail],MATCH(AAT$4&amp;t_datas[[#This Row],[Matricule]],t_social_jours[Date &amp; Matricule perso],0)),"/")</f>
        <v>/</v>
      </c>
      <c r="AAU8" s="4" t="str">
        <f>IFERROR(INDEX(t_social_jours[Dispo],MATCH(AAU$4&amp;t_datas[[#This Row],[Matricule]],t_social_jours[Date &amp; Matricule perso],0)),"/")</f>
        <v>/</v>
      </c>
      <c r="AAV8" s="69" t="str">
        <f t="shared" ref="AAV8:AAV11" si="988">IFERROR(AAS8/ABC8,"/")</f>
        <v>/</v>
      </c>
      <c r="AAW8" s="4"/>
      <c r="AAX8" s="4"/>
      <c r="AAY8" s="4"/>
      <c r="AAZ8" s="4" t="str">
        <f>IFERROR(INDEX(t_social_jours[Départ remake],MATCH(AAZ$4&amp;t_datas[[#This Row],[Matricule]],t_social_jours[Date &amp; Matricule perso],0)),"/")</f>
        <v>/</v>
      </c>
      <c r="ABA8" s="4" t="str">
        <f>IFERROR(INDEX(t_social_jours[Arrivée remake],MATCH(ABA$4&amp;t_datas[[#This Row],[Matricule]],t_social_jours[Date &amp; Matricule perso],0)),"/")</f>
        <v>/</v>
      </c>
      <c r="ABB8" s="69" t="str">
        <f>IFERROR(IF(INDEX(t_social_jours[Kilomètres],MATCH(ABB$4&amp;t_datas[[#This Row],[Matricule]],t_social_jours[Date &amp; Matricule perso],0))="","",INDEX(t_social_jours[Kilomètres],MATCH(ABB$4&amp;t_datas[[#This Row],[Matricule]],t_social_jours[Date &amp; Matricule perso],0))),"/")</f>
        <v>/</v>
      </c>
      <c r="ABC8" s="41" t="str">
        <f t="shared" ref="ABC8:ABC11" si="989">IF(SUM(AAS8:AAU8)=0,"",SUM(AAS8:AAU8))</f>
        <v/>
      </c>
      <c r="ABD8" s="89" t="str">
        <f>IF(t_datas[[#This Row],[Immatriculation tracteur]]="","",t_datas[[#This Row],[Immatriculation tracteur]])</f>
        <v>VHL 2</v>
      </c>
      <c r="ABF8" s="4" t="str">
        <f>IF(t_datas[[#This Row],[Immatriculation SEMI]]="","",t_datas[[#This Row],[Immatriculation SEMI]])</f>
        <v>RMQ 2</v>
      </c>
      <c r="ABG8" s="4" t="str">
        <f>IF(t_datas[[#This Row],[Client affecté]]="","",t_datas[[#This Row],[Client affecté]])</f>
        <v>bbb</v>
      </c>
      <c r="ABH8" s="4"/>
      <c r="ABI8" s="4">
        <f t="shared" ref="ABI8:ABI11" si="990">IF(COUNTBLANK(ABJ8:ABW8)=14,-1,1)</f>
        <v>-1</v>
      </c>
      <c r="ABJ8" s="4"/>
      <c r="ABK8" s="4"/>
      <c r="ABL8" s="4"/>
      <c r="ABM8" s="4"/>
      <c r="ABN8" s="4"/>
      <c r="ABO8" s="4"/>
      <c r="ABP8" s="69"/>
      <c r="ABQ8" s="69"/>
      <c r="ABR8" s="4"/>
      <c r="ABS8" s="4"/>
      <c r="ABT8" s="4"/>
      <c r="ABU8" s="4"/>
      <c r="ABV8" s="69"/>
      <c r="ABW8" s="69"/>
      <c r="ABX8" s="4" t="str">
        <f>IFERROR(INDEX(t_social_jours[Conduite],MATCH(ABX$4&amp;t_datas[[#This Row],[Matricule]],t_social_jours[Date &amp; Matricule perso],0)),"/")</f>
        <v>/</v>
      </c>
      <c r="ABY8" s="4" t="str">
        <f>IFERROR(INDEX(t_social_jours[Travail],MATCH(ABY$4&amp;t_datas[[#This Row],[Matricule]],t_social_jours[Date &amp; Matricule perso],0)),"/")</f>
        <v>/</v>
      </c>
      <c r="ABZ8" s="4" t="str">
        <f>IFERROR(INDEX(t_social_jours[Dispo],MATCH(ABZ$4&amp;t_datas[[#This Row],[Matricule]],t_social_jours[Date &amp; Matricule perso],0)),"/")</f>
        <v>/</v>
      </c>
      <c r="ACA8" s="69" t="str">
        <f t="shared" ref="ACA8:ACA11" si="991">IFERROR(ABX8/ACH8,"/")</f>
        <v>/</v>
      </c>
      <c r="ACB8" s="4"/>
      <c r="ACC8" s="4"/>
      <c r="ACD8" s="4"/>
      <c r="ACE8" s="4" t="str">
        <f>IFERROR(INDEX(t_social_jours[Départ remake],MATCH(ACE$4&amp;t_datas[[#This Row],[Matricule]],t_social_jours[Date &amp; Matricule perso],0)),"/")</f>
        <v>/</v>
      </c>
      <c r="ACF8" s="4" t="str">
        <f>IFERROR(INDEX(t_social_jours[Arrivée remake],MATCH(ACF$4&amp;t_datas[[#This Row],[Matricule]],t_social_jours[Date &amp; Matricule perso],0)),"/")</f>
        <v>/</v>
      </c>
      <c r="ACG8" s="69" t="str">
        <f>IFERROR(IF(INDEX(t_social_jours[Kilomètres],MATCH(ACG$4&amp;t_datas[[#This Row],[Matricule]],t_social_jours[Date &amp; Matricule perso],0))="","",INDEX(t_social_jours[Kilomètres],MATCH(ACG$4&amp;t_datas[[#This Row],[Matricule]],t_social_jours[Date &amp; Matricule perso],0))),"/")</f>
        <v>/</v>
      </c>
      <c r="ACH8" s="41" t="str">
        <f t="shared" ref="ACH8:ACH11" si="992">IF(SUM(ABX8:ABZ8)=0,"",SUM(ABX8:ABZ8))</f>
        <v/>
      </c>
      <c r="ACI8" s="89" t="str">
        <f>IF(t_datas[[#This Row],[Immatriculation tracteur]]="","",t_datas[[#This Row],[Immatriculation tracteur]])</f>
        <v>VHL 2</v>
      </c>
      <c r="ACK8" s="4" t="str">
        <f>IF(t_datas[[#This Row],[Immatriculation SEMI]]="","",t_datas[[#This Row],[Immatriculation SEMI]])</f>
        <v>RMQ 2</v>
      </c>
      <c r="ACL8" s="4" t="str">
        <f>IF(t_datas[[#This Row],[Client affecté]]="","",t_datas[[#This Row],[Client affecté]])</f>
        <v>bbb</v>
      </c>
      <c r="ACM8" s="4"/>
      <c r="ACN8" s="4">
        <f t="shared" ref="ACN8:ACN11" si="993">IF(COUNTBLANK(ACO8:ADB8)=14,-1,1)</f>
        <v>-1</v>
      </c>
      <c r="ACO8" s="4"/>
      <c r="ACP8" s="4"/>
      <c r="ACQ8" s="4"/>
      <c r="ACR8" s="4"/>
      <c r="ACS8" s="4"/>
      <c r="ACT8" s="4"/>
      <c r="ACU8" s="69"/>
      <c r="ACV8" s="69"/>
      <c r="ACW8" s="4"/>
      <c r="ACX8" s="4"/>
      <c r="ACY8" s="4"/>
      <c r="ACZ8" s="4"/>
      <c r="ADA8" s="69"/>
      <c r="ADB8" s="69"/>
      <c r="ADC8" s="4" t="str">
        <f>IFERROR(INDEX(t_social_jours[Conduite],MATCH(ADC$4&amp;t_datas[[#This Row],[Matricule]],t_social_jours[Date &amp; Matricule perso],0)),"/")</f>
        <v>/</v>
      </c>
      <c r="ADD8" s="4" t="str">
        <f>IFERROR(INDEX(t_social_jours[Travail],MATCH(ADD$4&amp;t_datas[[#This Row],[Matricule]],t_social_jours[Date &amp; Matricule perso],0)),"/")</f>
        <v>/</v>
      </c>
      <c r="ADE8" s="4" t="str">
        <f>IFERROR(INDEX(t_social_jours[Dispo],MATCH(ADE$4&amp;t_datas[[#This Row],[Matricule]],t_social_jours[Date &amp; Matricule perso],0)),"/")</f>
        <v>/</v>
      </c>
      <c r="ADF8" s="69" t="str">
        <f t="shared" ref="ADF8:ADF11" si="994">IFERROR(ADC8/ADM8,"/")</f>
        <v>/</v>
      </c>
      <c r="ADG8" s="4"/>
      <c r="ADH8" s="4"/>
      <c r="ADI8" s="4"/>
      <c r="ADJ8" s="4" t="str">
        <f>IFERROR(INDEX(t_social_jours[Départ remake],MATCH(ADJ$4&amp;t_datas[[#This Row],[Matricule]],t_social_jours[Date &amp; Matricule perso],0)),"/")</f>
        <v>/</v>
      </c>
      <c r="ADK8" s="4" t="str">
        <f>IFERROR(INDEX(t_social_jours[Arrivée remake],MATCH(ADK$4&amp;t_datas[[#This Row],[Matricule]],t_social_jours[Date &amp; Matricule perso],0)),"/")</f>
        <v>/</v>
      </c>
      <c r="ADL8" s="69" t="str">
        <f>IFERROR(IF(INDEX(t_social_jours[Kilomètres],MATCH(ADL$4&amp;t_datas[[#This Row],[Matricule]],t_social_jours[Date &amp; Matricule perso],0))="","",INDEX(t_social_jours[Kilomètres],MATCH(ADL$4&amp;t_datas[[#This Row],[Matricule]],t_social_jours[Date &amp; Matricule perso],0))),"/")</f>
        <v>/</v>
      </c>
      <c r="ADM8" s="41" t="str">
        <f t="shared" ref="ADM8:ADM11" si="995">IF(SUM(ADC8:ADE8)=0,"",SUM(ADC8:ADE8))</f>
        <v/>
      </c>
      <c r="ADN8" s="89" t="str">
        <f>IF(t_datas[[#This Row],[Immatriculation tracteur]]="","",t_datas[[#This Row],[Immatriculation tracteur]])</f>
        <v>VHL 2</v>
      </c>
      <c r="ADP8" s="4" t="str">
        <f>IF(t_datas[[#This Row],[Immatriculation SEMI]]="","",t_datas[[#This Row],[Immatriculation SEMI]])</f>
        <v>RMQ 2</v>
      </c>
      <c r="ADQ8" s="4" t="str">
        <f>IF(t_datas[[#This Row],[Client affecté]]="","",t_datas[[#This Row],[Client affecté]])</f>
        <v>bbb</v>
      </c>
      <c r="ADR8" s="4"/>
      <c r="ADS8" s="4">
        <f t="shared" ref="ADS8:ADS11" si="996">IF(COUNTBLANK(ADT8:AEG8)=14,-1,1)</f>
        <v>-1</v>
      </c>
      <c r="ADT8" s="4"/>
      <c r="ADU8" s="4"/>
      <c r="ADV8" s="4"/>
      <c r="ADW8" s="4"/>
      <c r="ADX8" s="4"/>
      <c r="ADY8" s="4"/>
      <c r="ADZ8" s="69"/>
      <c r="AEA8" s="69"/>
      <c r="AEB8" s="4"/>
      <c r="AEC8" s="4"/>
      <c r="AED8" s="4"/>
      <c r="AEE8" s="4"/>
      <c r="AEF8" s="69"/>
      <c r="AEG8" s="69"/>
      <c r="AEH8" s="4" t="str">
        <f>IFERROR(INDEX(t_social_jours[Conduite],MATCH(AEH$4&amp;t_datas[[#This Row],[Matricule]],t_social_jours[Date &amp; Matricule perso],0)),"/")</f>
        <v>/</v>
      </c>
      <c r="AEI8" s="4" t="str">
        <f>IFERROR(INDEX(t_social_jours[Travail],MATCH(AEI$4&amp;t_datas[[#This Row],[Matricule]],t_social_jours[Date &amp; Matricule perso],0)),"/")</f>
        <v>/</v>
      </c>
      <c r="AEJ8" s="4" t="str">
        <f>IFERROR(INDEX(t_social_jours[Dispo],MATCH(AEJ$4&amp;t_datas[[#This Row],[Matricule]],t_social_jours[Date &amp; Matricule perso],0)),"/")</f>
        <v>/</v>
      </c>
      <c r="AEK8" s="69" t="str">
        <f t="shared" ref="AEK8:AEK11" si="997">IFERROR(AEH8/AER8,"/")</f>
        <v>/</v>
      </c>
      <c r="AEL8" s="4"/>
      <c r="AEM8" s="4"/>
      <c r="AEN8" s="4"/>
      <c r="AEO8" s="4" t="str">
        <f>IFERROR(INDEX(t_social_jours[Départ remake],MATCH(AEO$4&amp;t_datas[[#This Row],[Matricule]],t_social_jours[Date &amp; Matricule perso],0)),"/")</f>
        <v>/</v>
      </c>
      <c r="AEP8" s="4" t="str">
        <f>IFERROR(INDEX(t_social_jours[Arrivée remake],MATCH(AEP$4&amp;t_datas[[#This Row],[Matricule]],t_social_jours[Date &amp; Matricule perso],0)),"/")</f>
        <v>/</v>
      </c>
      <c r="AEQ8" s="69" t="str">
        <f>IFERROR(IF(INDEX(t_social_jours[Kilomètres],MATCH(AEQ$4&amp;t_datas[[#This Row],[Matricule]],t_social_jours[Date &amp; Matricule perso],0))="","",INDEX(t_social_jours[Kilomètres],MATCH(AEQ$4&amp;t_datas[[#This Row],[Matricule]],t_social_jours[Date &amp; Matricule perso],0))),"/")</f>
        <v>/</v>
      </c>
      <c r="AER8" s="41" t="str">
        <f t="shared" ref="AER8:AER11" si="998">IF(SUM(AEH8:AEJ8)=0,"",SUM(AEH8:AEJ8))</f>
        <v/>
      </c>
      <c r="AES8" s="89" t="str">
        <f>IF(t_datas[[#This Row],[Immatriculation tracteur]]="","",t_datas[[#This Row],[Immatriculation tracteur]])</f>
        <v>VHL 2</v>
      </c>
      <c r="AEU8" s="4" t="str">
        <f>IF(t_datas[[#This Row],[Immatriculation SEMI]]="","",t_datas[[#This Row],[Immatriculation SEMI]])</f>
        <v>RMQ 2</v>
      </c>
      <c r="AEV8" s="4" t="str">
        <f>IF(t_datas[[#This Row],[Client affecté]]="","",t_datas[[#This Row],[Client affecté]])</f>
        <v>bbb</v>
      </c>
      <c r="AEW8" s="4"/>
      <c r="AEX8" s="4">
        <f t="shared" ref="AEX8:AEX11" si="999">IF(COUNTBLANK(AEY8:AFL8)=14,-1,1)</f>
        <v>-1</v>
      </c>
      <c r="AEY8" s="4"/>
      <c r="AEZ8" s="4"/>
      <c r="AFA8" s="4"/>
      <c r="AFB8" s="4"/>
      <c r="AFC8" s="4"/>
      <c r="AFD8" s="4"/>
      <c r="AFE8" s="69"/>
      <c r="AFF8" s="69"/>
      <c r="AFG8" s="4"/>
      <c r="AFH8" s="4"/>
      <c r="AFI8" s="4"/>
      <c r="AFJ8" s="4"/>
      <c r="AFK8" s="69"/>
      <c r="AFL8" s="69"/>
      <c r="AFM8" s="4" t="str">
        <f>IFERROR(INDEX(t_social_jours[Conduite],MATCH(AFM$4&amp;t_datas[[#This Row],[Matricule]],t_social_jours[Date &amp; Matricule perso],0)),"/")</f>
        <v>/</v>
      </c>
      <c r="AFN8" s="4" t="str">
        <f>IFERROR(INDEX(t_social_jours[Travail],MATCH(AFN$4&amp;t_datas[[#This Row],[Matricule]],t_social_jours[Date &amp; Matricule perso],0)),"/")</f>
        <v>/</v>
      </c>
      <c r="AFO8" s="4" t="str">
        <f>IFERROR(INDEX(t_social_jours[Dispo],MATCH(AFO$4&amp;t_datas[[#This Row],[Matricule]],t_social_jours[Date &amp; Matricule perso],0)),"/")</f>
        <v>/</v>
      </c>
      <c r="AFP8" s="69" t="str">
        <f t="shared" ref="AFP8:AFP11" si="1000">IFERROR(AFM8/AFW8,"/")</f>
        <v>/</v>
      </c>
      <c r="AFQ8" s="4"/>
      <c r="AFR8" s="4"/>
      <c r="AFS8" s="4"/>
      <c r="AFT8" s="4" t="str">
        <f>IFERROR(INDEX(t_social_jours[Départ remake],MATCH(AFT$4&amp;t_datas[[#This Row],[Matricule]],t_social_jours[Date &amp; Matricule perso],0)),"/")</f>
        <v>/</v>
      </c>
      <c r="AFU8" s="4" t="str">
        <f>IFERROR(INDEX(t_social_jours[Arrivée remake],MATCH(AFU$4&amp;t_datas[[#This Row],[Matricule]],t_social_jours[Date &amp; Matricule perso],0)),"/")</f>
        <v>/</v>
      </c>
      <c r="AFV8" s="69" t="str">
        <f>IFERROR(IF(INDEX(t_social_jours[Kilomètres],MATCH(AFV$4&amp;t_datas[[#This Row],[Matricule]],t_social_jours[Date &amp; Matricule perso],0))="","",INDEX(t_social_jours[Kilomètres],MATCH(AFV$4&amp;t_datas[[#This Row],[Matricule]],t_social_jours[Date &amp; Matricule perso],0))),"/")</f>
        <v>/</v>
      </c>
      <c r="AFW8" s="41" t="str">
        <f t="shared" ref="AFW8:AFW11" si="1001">IF(SUM(AFM8:AFO8)=0,"",SUM(AFM8:AFO8))</f>
        <v/>
      </c>
      <c r="AFX8" s="89" t="str">
        <f>IF(t_datas[[#This Row],[Immatriculation tracteur]]="","",t_datas[[#This Row],[Immatriculation tracteur]])</f>
        <v>VHL 2</v>
      </c>
      <c r="AFZ8" s="4" t="str">
        <f>IF(t_datas[[#This Row],[Immatriculation SEMI]]="","",t_datas[[#This Row],[Immatriculation SEMI]])</f>
        <v>RMQ 2</v>
      </c>
      <c r="AGA8" s="4" t="str">
        <f>IF(t_datas[[#This Row],[Client affecté]]="","",t_datas[[#This Row],[Client affecté]])</f>
        <v>bbb</v>
      </c>
      <c r="AGB8" s="4"/>
      <c r="AGC8" s="4">
        <f t="shared" ref="AGC8:AGC11" si="1002">IF(COUNTBLANK(AGD8:AGQ8)=14,-1,1)</f>
        <v>-1</v>
      </c>
      <c r="AGD8" s="4"/>
      <c r="AGE8" s="4"/>
      <c r="AGF8" s="4"/>
      <c r="AGG8" s="4"/>
      <c r="AGH8" s="4"/>
      <c r="AGI8" s="4"/>
      <c r="AGJ8" s="69"/>
      <c r="AGK8" s="69"/>
      <c r="AGL8" s="4"/>
      <c r="AGM8" s="4"/>
      <c r="AGN8" s="4"/>
      <c r="AGO8" s="4"/>
      <c r="AGP8" s="69"/>
      <c r="AGQ8" s="69"/>
      <c r="AGR8" s="4" t="str">
        <f>IFERROR(INDEX(t_social_jours[Conduite],MATCH(AGR$4&amp;t_datas[[#This Row],[Matricule]],t_social_jours[Date &amp; Matricule perso],0)),"/")</f>
        <v>/</v>
      </c>
      <c r="AGS8" s="4" t="str">
        <f>IFERROR(INDEX(t_social_jours[Travail],MATCH(AGS$4&amp;t_datas[[#This Row],[Matricule]],t_social_jours[Date &amp; Matricule perso],0)),"/")</f>
        <v>/</v>
      </c>
      <c r="AGT8" s="4" t="str">
        <f>IFERROR(INDEX(t_social_jours[Dispo],MATCH(AGT$4&amp;t_datas[[#This Row],[Matricule]],t_social_jours[Date &amp; Matricule perso],0)),"/")</f>
        <v>/</v>
      </c>
      <c r="AGU8" s="69" t="str">
        <f t="shared" ref="AGU8:AGU11" si="1003">IFERROR(AGR8/AHB8,"/")</f>
        <v>/</v>
      </c>
      <c r="AGV8" s="4"/>
      <c r="AGW8" s="4"/>
      <c r="AGX8" s="4"/>
      <c r="AGY8" s="4" t="str">
        <f>IFERROR(INDEX(t_social_jours[Départ remake],MATCH(AGY$4&amp;t_datas[[#This Row],[Matricule]],t_social_jours[Date &amp; Matricule perso],0)),"/")</f>
        <v>/</v>
      </c>
      <c r="AGZ8" s="4" t="str">
        <f>IFERROR(INDEX(t_social_jours[Arrivée remake],MATCH(AGZ$4&amp;t_datas[[#This Row],[Matricule]],t_social_jours[Date &amp; Matricule perso],0)),"/")</f>
        <v>/</v>
      </c>
      <c r="AHA8" s="69" t="str">
        <f>IFERROR(IF(INDEX(t_social_jours[Kilomètres],MATCH(AHA$4&amp;t_datas[[#This Row],[Matricule]],t_social_jours[Date &amp; Matricule perso],0))="","",INDEX(t_social_jours[Kilomètres],MATCH(AHA$4&amp;t_datas[[#This Row],[Matricule]],t_social_jours[Date &amp; Matricule perso],0))),"/")</f>
        <v>/</v>
      </c>
      <c r="AHB8" s="41" t="str">
        <f t="shared" ref="AHB8:AHB11" si="1004">IF(SUM(AGR8:AGT8)=0,"",SUM(AGR8:AGT8))</f>
        <v/>
      </c>
      <c r="AHC8" s="89" t="str">
        <f>IF(t_datas[[#This Row],[Immatriculation tracteur]]="","",t_datas[[#This Row],[Immatriculation tracteur]])</f>
        <v>VHL 2</v>
      </c>
      <c r="AHE8" s="4" t="str">
        <f>IF(t_datas[[#This Row],[Immatriculation SEMI]]="","",t_datas[[#This Row],[Immatriculation SEMI]])</f>
        <v>RMQ 2</v>
      </c>
      <c r="AHF8" s="4" t="str">
        <f>IF(t_datas[[#This Row],[Client affecté]]="","",t_datas[[#This Row],[Client affecté]])</f>
        <v>bbb</v>
      </c>
      <c r="AHG8" s="4"/>
      <c r="AHH8" s="4">
        <f t="shared" ref="AHH8:AHH11" si="1005">IF(AHC$3="",0,IF(COUNTBLANK(AHI8:AHV8)=14,-1,1))</f>
        <v>-1</v>
      </c>
      <c r="AHI8" s="4"/>
      <c r="AHJ8" s="4"/>
      <c r="AHK8" s="4"/>
      <c r="AHL8" s="4"/>
      <c r="AHM8" s="4"/>
      <c r="AHN8" s="4"/>
      <c r="AHO8" s="69"/>
      <c r="AHP8" s="69"/>
      <c r="AHQ8" s="4"/>
      <c r="AHR8" s="4"/>
      <c r="AHS8" s="4"/>
      <c r="AHT8" s="4"/>
      <c r="AHU8" s="69"/>
      <c r="AHV8" s="69"/>
      <c r="AHW8" s="4" t="str">
        <f>IFERROR(INDEX(t_social_jours[Conduite],MATCH(AHW$4&amp;t_datas[[#This Row],[Matricule]],t_social_jours[Date &amp; Matricule perso],0)),"/")</f>
        <v>/</v>
      </c>
      <c r="AHX8" s="4" t="str">
        <f>IFERROR(INDEX(t_social_jours[Travail],MATCH(AHX$4&amp;t_datas[[#This Row],[Matricule]],t_social_jours[Date &amp; Matricule perso],0)),"/")</f>
        <v>/</v>
      </c>
      <c r="AHY8" s="4" t="str">
        <f>IFERROR(INDEX(t_social_jours[Dispo],MATCH(AHY$4&amp;t_datas[[#This Row],[Matricule]],t_social_jours[Date &amp; Matricule perso],0)),"/")</f>
        <v>/</v>
      </c>
      <c r="AHZ8" s="69" t="str">
        <f t="shared" ref="AHZ8:AHZ11" si="1006">IFERROR(AHW8/AIG8,"/")</f>
        <v>/</v>
      </c>
      <c r="AIA8" s="4"/>
      <c r="AIB8" s="4"/>
      <c r="AIC8" s="4"/>
      <c r="AID8" s="4" t="str">
        <f>IFERROR(INDEX(t_social_jours[Départ remake],MATCH(AID$4&amp;t_datas[[#This Row],[Matricule]],t_social_jours[Date &amp; Matricule perso],0)),"/")</f>
        <v>/</v>
      </c>
      <c r="AIE8" s="4" t="str">
        <f>IFERROR(INDEX(t_social_jours[Arrivée remake],MATCH(AIE$4&amp;t_datas[[#This Row],[Matricule]],t_social_jours[Date &amp; Matricule perso],0)),"/")</f>
        <v>/</v>
      </c>
      <c r="AIF8" s="69" t="str">
        <f>IFERROR(IF(INDEX(t_social_jours[Kilomètres],MATCH(AIF$4&amp;t_datas[[#This Row],[Matricule]],t_social_jours[Date &amp; Matricule perso],0))="","",INDEX(t_social_jours[Kilomètres],MATCH(AIF$4&amp;t_datas[[#This Row],[Matricule]],t_social_jours[Date &amp; Matricule perso],0))),"/")</f>
        <v>/</v>
      </c>
      <c r="AIG8" s="41" t="str">
        <f t="shared" ref="AIG8:AIG11" si="1007">IF(SUM(AHW8:AHY8)=0,"",SUM(AHW8:AHY8))</f>
        <v/>
      </c>
      <c r="AIH8" s="89" t="str">
        <f>IF(t_datas[[#This Row],[Immatriculation tracteur]]="","",t_datas[[#This Row],[Immatriculation tracteur]])</f>
        <v>VHL 2</v>
      </c>
      <c r="AIJ8" s="4" t="str">
        <f>IF(t_datas[[#This Row],[Immatriculation SEMI]]="","",t_datas[[#This Row],[Immatriculation SEMI]])</f>
        <v>RMQ 2</v>
      </c>
      <c r="AIK8" s="4" t="str">
        <f>IF(t_datas[[#This Row],[Client affecté]]="","",t_datas[[#This Row],[Client affecté]])</f>
        <v>bbb</v>
      </c>
      <c r="AIL8" s="4" t="str">
        <f>IF(t_datas[[#This Row],[Site/ville]]="","",t_datas[[#This Row],[Site/ville]])</f>
        <v/>
      </c>
      <c r="AIM8" s="4">
        <f t="shared" ref="AIM8:AIM11" si="1008">IF(AIH$3="",0,IF(COUNTBLANK(AIN8:AJA8)=14,-1,1))</f>
        <v>-1</v>
      </c>
      <c r="AIN8" s="4"/>
      <c r="AIO8" s="4"/>
      <c r="AIP8" s="4"/>
      <c r="AIQ8" s="4"/>
      <c r="AIR8" s="4"/>
      <c r="AIS8" s="4"/>
      <c r="AIT8" s="69"/>
      <c r="AIU8" s="69"/>
      <c r="AIV8" s="4"/>
      <c r="AIW8" s="4"/>
      <c r="AIX8" s="4"/>
      <c r="AIY8" s="4"/>
      <c r="AIZ8" s="69"/>
      <c r="AJA8" s="69"/>
      <c r="AJB8" s="4" t="str">
        <f>IFERROR(INDEX(t_social_jours[Conduite],MATCH(AJB$4&amp;t_datas[[#This Row],[Matricule]],t_social_jours[Date &amp; Matricule perso],0)),"/")</f>
        <v>/</v>
      </c>
      <c r="AJC8" s="4" t="str">
        <f>IFERROR(INDEX(t_social_jours[Travail],MATCH(AJC$4&amp;t_datas[[#This Row],[Matricule]],t_social_jours[Date &amp; Matricule perso],0)),"/")</f>
        <v>/</v>
      </c>
      <c r="AJD8" s="4" t="str">
        <f>IFERROR(INDEX(t_social_jours[Dispo],MATCH(AJD$4&amp;t_datas[[#This Row],[Matricule]],t_social_jours[Date &amp; Matricule perso],0)),"/")</f>
        <v>/</v>
      </c>
      <c r="AJE8" s="69" t="str">
        <f t="shared" ref="AJE8:AJE11" si="1009">IFERROR(AJB8/AJL8,"/")</f>
        <v>/</v>
      </c>
      <c r="AJF8" s="4"/>
      <c r="AJG8" s="4"/>
      <c r="AJH8" s="4"/>
      <c r="AJI8" s="4" t="str">
        <f>IFERROR(INDEX(t_social_jours[Départ remake],MATCH(AJI$4&amp;t_datas[[#This Row],[Matricule]],t_social_jours[Date &amp; Matricule perso],0)),"/")</f>
        <v>/</v>
      </c>
      <c r="AJJ8" s="4" t="str">
        <f>IFERROR(INDEX(t_social_jours[Arrivée remake],MATCH(AJJ$4&amp;t_datas[[#This Row],[Matricule]],t_social_jours[Date &amp; Matricule perso],0)),"/")</f>
        <v>/</v>
      </c>
      <c r="AJK8" s="69" t="str">
        <f>IFERROR(IF(INDEX(t_social_jours[Kilomètres],MATCH(AJK$4&amp;t_datas[[#This Row],[Matricule]],t_social_jours[Date &amp; Matricule perso],0))="","",INDEX(t_social_jours[Kilomètres],MATCH(AJK$4&amp;t_datas[[#This Row],[Matricule]],t_social_jours[Date &amp; Matricule perso],0))),"/")</f>
        <v>/</v>
      </c>
      <c r="AJL8" s="41" t="str">
        <f t="shared" ref="AJL8:AJL11" si="1010">IF(SUM(AJB8:AJD8)=0,"",SUM(AJB8:AJD8))</f>
        <v/>
      </c>
      <c r="AJM8" s="89" t="str">
        <f>IF(t_datas[[#This Row],[Immatriculation tracteur]]="","",t_datas[[#This Row],[Immatriculation tracteur]])</f>
        <v>VHL 2</v>
      </c>
      <c r="AJO8" s="4" t="str">
        <f>IF(t_datas[[#This Row],[Immatriculation SEMI]]="","",t_datas[[#This Row],[Immatriculation SEMI]])</f>
        <v>RMQ 2</v>
      </c>
      <c r="AJP8" s="4" t="str">
        <f>IF(t_datas[[#This Row],[Client affecté]]="","",t_datas[[#This Row],[Client affecté]])</f>
        <v>bbb</v>
      </c>
      <c r="AJQ8" s="4" t="str">
        <f>IF(t_datas[[#This Row],[Site/ville]]="","",t_datas[[#This Row],[Site/ville]])</f>
        <v/>
      </c>
      <c r="AJR8" s="4">
        <f t="shared" ref="AJR8:AJR11" si="1011">IF(AJM$3="",0,IF(COUNTBLANK(AJS8:AKF8)=14,-1,1))</f>
        <v>-1</v>
      </c>
      <c r="AJS8" s="4"/>
      <c r="AJT8" s="4"/>
      <c r="AJU8" s="4"/>
      <c r="AJV8" s="4"/>
      <c r="AJW8" s="4"/>
      <c r="AJX8" s="4"/>
      <c r="AJY8" s="69"/>
      <c r="AJZ8" s="69"/>
      <c r="AKA8" s="4"/>
      <c r="AKB8" s="4"/>
      <c r="AKC8" s="4"/>
      <c r="AKD8" s="4"/>
      <c r="AKE8" s="69"/>
      <c r="AKF8" s="69"/>
      <c r="AKG8" s="4" t="str">
        <f>IFERROR(INDEX(t_social_jours[Conduite],MATCH(AKG$4&amp;t_datas[[#This Row],[Matricule]],t_social_jours[Date &amp; Matricule perso],0)),"/")</f>
        <v>/</v>
      </c>
      <c r="AKH8" s="4" t="str">
        <f>IFERROR(INDEX(t_social_jours[Travail],MATCH(AKH$4&amp;t_datas[[#This Row],[Matricule]],t_social_jours[Date &amp; Matricule perso],0)),"/")</f>
        <v>/</v>
      </c>
      <c r="AKI8" s="4" t="str">
        <f>IFERROR(INDEX(t_social_jours[Dispo],MATCH(AKI$4&amp;t_datas[[#This Row],[Matricule]],t_social_jours[Date &amp; Matricule perso],0)),"/")</f>
        <v>/</v>
      </c>
      <c r="AKJ8" s="69" t="str">
        <f t="shared" ref="AKJ8:AKJ11" si="1012">IFERROR(AKG8/AKQ8,"/")</f>
        <v>/</v>
      </c>
      <c r="AKK8" s="4"/>
      <c r="AKL8" s="4"/>
      <c r="AKM8" s="4"/>
      <c r="AKN8" s="4" t="str">
        <f>IFERROR(INDEX(t_social_jours[Départ remake],MATCH(AKN$4&amp;t_datas[[#This Row],[Matricule]],t_social_jours[Date &amp; Matricule perso],0)),"/")</f>
        <v>/</v>
      </c>
      <c r="AKO8" s="4" t="str">
        <f>IFERROR(INDEX(t_social_jours[Arrivée remake],MATCH(AKO$4&amp;t_datas[[#This Row],[Matricule]],t_social_jours[Date &amp; Matricule perso],0)),"/")</f>
        <v>/</v>
      </c>
      <c r="AKP8" s="69" t="str">
        <f>IFERROR(IF(INDEX(t_social_jours[Kilomètres],MATCH(AKP$4&amp;t_datas[[#This Row],[Matricule]],t_social_jours[Date &amp; Matricule perso],0))="","",INDEX(t_social_jours[Kilomètres],MATCH(AKP$4&amp;t_datas[[#This Row],[Matricule]],t_social_jours[Date &amp; Matricule perso],0))),"/")</f>
        <v>/</v>
      </c>
      <c r="AKQ8" s="41" t="str">
        <f t="shared" ref="AKQ8:AKQ11" si="1013">IF(SUM(AKG8:AKI8)=0,"",SUM(AKG8:AKI8))</f>
        <v/>
      </c>
    </row>
    <row r="9" spans="1:979" x14ac:dyDescent="0.25">
      <c r="A9" s="11" t="s">
        <v>1042</v>
      </c>
      <c r="B9" s="5" t="s">
        <v>1116</v>
      </c>
      <c r="C9" s="5">
        <f>IF(AND(t_datas[[#This Row],[Société tracteur]]&lt;&gt;"",t_datas[[#This Row],[Société conducteur]]&lt;&gt;t_datas[[#This Row],[Société tracteur]],t_datas[[#This Row],[Colonne63]]&lt;&gt;"Yes"),-1,1)</f>
        <v>1</v>
      </c>
      <c r="D9" s="5"/>
      <c r="E9" s="88">
        <v>333</v>
      </c>
      <c r="F9" s="52" t="s">
        <v>87</v>
      </c>
      <c r="G9" s="90" t="str">
        <f>IFERROR(VLOOKUP(t_datas[[#This Row],[Matricule]],KMS_service_Mois[],15,0),"")</f>
        <v/>
      </c>
      <c r="H9" s="90" t="str">
        <f>IFERROR(IF(t_datas[[#This Row],[Base contrat]]-t_datas[[#This Row],[Colonne12]]&lt;0,t_datas[[#This Row],[Colonne12]]-t_datas[[#This Row],[Base contrat]],0),"")</f>
        <v/>
      </c>
      <c r="I9" s="91" t="str">
        <f>IFERROR(IF(t_datas[[#This Row],[Base contrat]]="","",IF((t_datas[[#This Row],[Colonne12]]-t_datas[[#This Row],[Base contrat]])/t_datas[[#This Row],[Base contrat]]&lt;0,"/",(t_datas[[#This Row],[Colonne12]]-t_datas[[#This Row],[Base contrat]])/t_datas[[#This Row],[Base contrat]])),"")</f>
        <v/>
      </c>
      <c r="J9" s="5" t="s">
        <v>1030</v>
      </c>
      <c r="K9" s="3" t="s">
        <v>1111</v>
      </c>
      <c r="M9" s="3" t="s">
        <v>1124</v>
      </c>
      <c r="N9" s="3" t="s">
        <v>1116</v>
      </c>
      <c r="O9" s="3" t="s">
        <v>1116</v>
      </c>
      <c r="P9" s="3" t="s">
        <v>1116</v>
      </c>
      <c r="Q9" s="3" t="s">
        <v>1130</v>
      </c>
      <c r="R9" s="3" t="s">
        <v>0</v>
      </c>
      <c r="S9" s="13" t="str">
        <f>IF(t_datas[[#This Row],[Immatriculation tracteur]]="","",t_datas[[#This Row],[Immatriculation tracteur]])</f>
        <v>VHL 3</v>
      </c>
      <c r="U9" s="3" t="str">
        <f>IF(t_datas[[#This Row],[Immatriculation SEMI]]="","",t_datas[[#This Row],[Immatriculation SEMI]])</f>
        <v>RMQ 3</v>
      </c>
      <c r="V9" s="3" t="str">
        <f>IF(t_datas[[#This Row],[Client affecté]]="","",t_datas[[#This Row],[Client affecté]])</f>
        <v>ccc</v>
      </c>
      <c r="X9" s="3">
        <f t="shared" si="922"/>
        <v>-1</v>
      </c>
      <c r="AE9" s="69"/>
      <c r="AF9" s="69"/>
      <c r="AK9" s="69"/>
      <c r="AL9" s="69"/>
      <c r="AM9" s="3" t="str">
        <f>IFERROR(INDEX(t_social_jours[Conduite],MATCH(AM$4&amp;t_datas[[#This Row],[Matricule]],t_social_jours[Date &amp; Matricule perso],0)),"/")</f>
        <v>/</v>
      </c>
      <c r="AN9" s="3" t="str">
        <f>IFERROR(INDEX(t_social_jours[Travail],MATCH(AN$4&amp;t_datas[[#This Row],[Matricule]],t_social_jours[Date &amp; Matricule perso],0)),"/")</f>
        <v>/</v>
      </c>
      <c r="AO9" s="3" t="str">
        <f>IFERROR(INDEX(t_social_jours[Dispo],MATCH(AO$4&amp;t_datas[[#This Row],[Matricule]],t_social_jours[Date &amp; Matricule perso],0)),"/")</f>
        <v>/</v>
      </c>
      <c r="AP9" s="69" t="str">
        <f t="shared" si="923"/>
        <v>/</v>
      </c>
      <c r="AR9" s="4"/>
      <c r="AS9" s="4"/>
      <c r="AT9" s="4" t="str">
        <f>IFERROR(INDEX(t_social_jours[Départ remake],MATCH(AT$4&amp;t_datas[[#This Row],[Matricule]],t_social_jours[Date &amp; Matricule perso],0)),"/")</f>
        <v>/</v>
      </c>
      <c r="AU9" s="4" t="str">
        <f>IFERROR(INDEX(t_social_jours[Arrivée remake],MATCH(AU$4&amp;t_datas[[#This Row],[Matricule]],t_social_jours[Date &amp; Matricule perso],0)),"/")</f>
        <v>/</v>
      </c>
      <c r="AV9" s="69" t="str">
        <f>IFERROR(IF(INDEX(t_social_jours[Kilomètres],MATCH(AV$4&amp;t_datas[[#This Row],[Matricule]],t_social_jours[Date &amp; Matricule perso],0))="","",INDEX(t_social_jours[Kilomètres],MATCH(AV$4&amp;t_datas[[#This Row],[Matricule]],t_social_jours[Date &amp; Matricule perso],0))),"/")</f>
        <v>/</v>
      </c>
      <c r="AW9" s="4" t="str">
        <f t="shared" si="924"/>
        <v/>
      </c>
      <c r="AX9" s="13" t="str">
        <f>IF(t_datas[[#This Row],[Immatriculation tracteur]]="","",t_datas[[#This Row],[Immatriculation tracteur]])</f>
        <v>VHL 3</v>
      </c>
      <c r="AZ9" s="3" t="str">
        <f>IF(t_datas[[#This Row],[Immatriculation SEMI]]="","",t_datas[[#This Row],[Immatriculation SEMI]])</f>
        <v>RMQ 3</v>
      </c>
      <c r="BA9" s="3" t="str">
        <f>IF(t_datas[[#This Row],[Client affecté]]="","",t_datas[[#This Row],[Client affecté]])</f>
        <v>ccc</v>
      </c>
      <c r="BB9" s="4"/>
      <c r="BC9" s="3">
        <f t="shared" si="925"/>
        <v>-1</v>
      </c>
      <c r="BJ9" s="69"/>
      <c r="BK9" s="69"/>
      <c r="BP9" s="69"/>
      <c r="BQ9" s="69"/>
      <c r="BR9" s="3" t="str">
        <f>IFERROR(INDEX(t_social_jours[Conduite],MATCH(BR$4&amp;t_datas[[#This Row],[Matricule]],t_social_jours[Date &amp; Matricule perso],0)),"/")</f>
        <v>/</v>
      </c>
      <c r="BS9" s="4" t="str">
        <f>IFERROR(INDEX(t_social_jours[Travail],MATCH(BS$4&amp;t_datas[[#This Row],[Matricule]],t_social_jours[Date &amp; Matricule perso],0)),"/")</f>
        <v>/</v>
      </c>
      <c r="BT9" s="4" t="str">
        <f>IFERROR(INDEX(t_social_jours[Dispo],MATCH(BT$4&amp;t_datas[[#This Row],[Matricule]],t_social_jours[Date &amp; Matricule perso],0)),"/")</f>
        <v>/</v>
      </c>
      <c r="BU9" s="69" t="str">
        <f t="shared" si="926"/>
        <v>/</v>
      </c>
      <c r="BV9" s="4"/>
      <c r="BW9" s="4">
        <v>0.20833333333333334</v>
      </c>
      <c r="BX9" s="4"/>
      <c r="BY9" s="4" t="str">
        <f>IFERROR(INDEX(t_social_jours[Départ remake],MATCH(BY$4&amp;t_datas[[#This Row],[Matricule]],t_social_jours[Date &amp; Matricule perso],0)),"/")</f>
        <v>/</v>
      </c>
      <c r="BZ9" s="4" t="str">
        <f>IFERROR(INDEX(t_social_jours[Arrivée remake],MATCH(BZ$4&amp;t_datas[[#This Row],[Matricule]],t_social_jours[Date &amp; Matricule perso],0)),"/")</f>
        <v>/</v>
      </c>
      <c r="CA9" s="69" t="str">
        <f>IFERROR(IF(INDEX(t_social_jours[Kilomètres],MATCH(CA$4&amp;t_datas[[#This Row],[Matricule]],t_social_jours[Date &amp; Matricule perso],0))="","",INDEX(t_social_jours[Kilomètres],MATCH(CA$4&amp;t_datas[[#This Row],[Matricule]],t_social_jours[Date &amp; Matricule perso],0))),"/")</f>
        <v>/</v>
      </c>
      <c r="CB9" s="41" t="str">
        <f t="shared" si="927"/>
        <v/>
      </c>
      <c r="CC9" s="89" t="str">
        <f>IF(t_datas[[#This Row],[Immatriculation tracteur]]="","",t_datas[[#This Row],[Immatriculation tracteur]])</f>
        <v>VHL 3</v>
      </c>
      <c r="CE9" s="4" t="str">
        <f>IF(t_datas[[#This Row],[Immatriculation SEMI]]="","",t_datas[[#This Row],[Immatriculation SEMI]])</f>
        <v>RMQ 3</v>
      </c>
      <c r="CF9" s="4" t="str">
        <f>IF(t_datas[[#This Row],[Client affecté]]="","",t_datas[[#This Row],[Client affecté]])</f>
        <v>ccc</v>
      </c>
      <c r="CG9" s="4" t="str">
        <f>IF(t_datas[[#This Row],[Site/ville]]="","",t_datas[[#This Row],[Site/ville]])</f>
        <v/>
      </c>
      <c r="CH9" s="3">
        <f t="shared" si="928"/>
        <v>1</v>
      </c>
      <c r="CI9" s="4"/>
      <c r="CJ9" s="4"/>
      <c r="CK9" s="4"/>
      <c r="CL9" s="4"/>
      <c r="CM9" s="4" t="s">
        <v>1035</v>
      </c>
      <c r="CN9" s="4" t="s">
        <v>1036</v>
      </c>
      <c r="CO9" s="69"/>
      <c r="CP9" s="69"/>
      <c r="CQ9" s="4"/>
      <c r="CR9" s="4"/>
      <c r="CS9" s="4"/>
      <c r="CT9" s="4"/>
      <c r="CU9" s="69"/>
      <c r="CV9" s="69"/>
      <c r="CW9" s="4" t="str">
        <f>IFERROR(INDEX(t_social_jours[Conduite],MATCH(CW$4&amp;t_datas[[#This Row],[Matricule]],t_social_jours[Date &amp; Matricule perso],0)),"/")</f>
        <v>/</v>
      </c>
      <c r="CX9" s="4" t="str">
        <f>IFERROR(INDEX(t_social_jours[Travail],MATCH(CX$4&amp;t_datas[[#This Row],[Matricule]],t_social_jours[Date &amp; Matricule perso],0)),"/")</f>
        <v>/</v>
      </c>
      <c r="CY9" s="4" t="str">
        <f>IFERROR(INDEX(t_social_jours[Dispo],MATCH(CY$4&amp;t_datas[[#This Row],[Matricule]],t_social_jours[Date &amp; Matricule perso],0)),"/")</f>
        <v>/</v>
      </c>
      <c r="CZ9" s="69" t="str">
        <f t="shared" si="929"/>
        <v>/</v>
      </c>
      <c r="DA9" s="4"/>
      <c r="DB9" s="4"/>
      <c r="DC9" s="4"/>
      <c r="DD9" s="4" t="str">
        <f>IFERROR(INDEX(t_social_jours[Départ remake],MATCH(DD$4&amp;t_datas[[#This Row],[Matricule]],t_social_jours[Date &amp; Matricule perso],0)),"/")</f>
        <v>/</v>
      </c>
      <c r="DE9" s="4" t="str">
        <f>IFERROR(INDEX(t_social_jours[Arrivée remake],MATCH(DE$4&amp;t_datas[[#This Row],[Matricule]],t_social_jours[Date &amp; Matricule perso],0)),"/")</f>
        <v>/</v>
      </c>
      <c r="DF9" s="69" t="str">
        <f>IFERROR(IF(INDEX(t_social_jours[Kilomètres],MATCH(DF$4&amp;t_datas[[#This Row],[Matricule]],t_social_jours[Date &amp; Matricule perso],0))="","",INDEX(t_social_jours[Kilomètres],MATCH(DF$4&amp;t_datas[[#This Row],[Matricule]],t_social_jours[Date &amp; Matricule perso],0))),"/")</f>
        <v>/</v>
      </c>
      <c r="DG9" s="41" t="str">
        <f t="shared" si="930"/>
        <v/>
      </c>
      <c r="DH9" s="89" t="str">
        <f>IF(t_datas[[#This Row],[Immatriculation tracteur]]="","",t_datas[[#This Row],[Immatriculation tracteur]])</f>
        <v>VHL 3</v>
      </c>
      <c r="DJ9" s="4" t="str">
        <f>IF(t_datas[[#This Row],[Immatriculation SEMI]]="","",t_datas[[#This Row],[Immatriculation SEMI]])</f>
        <v>RMQ 3</v>
      </c>
      <c r="DK9" s="4" t="str">
        <f>IF(t_datas[[#This Row],[Client affecté]]="","",t_datas[[#This Row],[Client affecté]])</f>
        <v>ccc</v>
      </c>
      <c r="DL9" s="4" t="s">
        <v>1023</v>
      </c>
      <c r="DM9" s="4">
        <f t="shared" si="931"/>
        <v>-1</v>
      </c>
      <c r="DN9" s="4"/>
      <c r="DO9" s="4"/>
      <c r="DP9" s="4"/>
      <c r="DQ9" s="4"/>
      <c r="DR9" s="4"/>
      <c r="DS9" s="4"/>
      <c r="DT9" s="69"/>
      <c r="DU9" s="69"/>
      <c r="DV9" s="4"/>
      <c r="DW9" s="4"/>
      <c r="DX9" s="4"/>
      <c r="DY9" s="4"/>
      <c r="DZ9" s="69"/>
      <c r="EA9" s="69"/>
      <c r="EB9" s="4" t="str">
        <f>IFERROR(INDEX(t_social_jours[Conduite],MATCH(EB$4&amp;t_datas[[#This Row],[Matricule]],t_social_jours[Date &amp; Matricule perso],0)),"/")</f>
        <v>/</v>
      </c>
      <c r="EC9" s="4" t="str">
        <f>IFERROR(INDEX(t_social_jours[Travail],MATCH(EC$4&amp;t_datas[[#This Row],[Matricule]],t_social_jours[Date &amp; Matricule perso],0)),"/")</f>
        <v>/</v>
      </c>
      <c r="ED9" s="4" t="str">
        <f>IFERROR(INDEX(t_social_jours[Dispo],MATCH(ED$4&amp;t_datas[[#This Row],[Matricule]],t_social_jours[Date &amp; Matricule perso],0)),"/")</f>
        <v>/</v>
      </c>
      <c r="EE9" s="69" t="str">
        <f t="shared" si="932"/>
        <v>/</v>
      </c>
      <c r="EF9" s="4"/>
      <c r="EG9" s="4"/>
      <c r="EH9" s="4"/>
      <c r="EI9" s="4" t="str">
        <f>IFERROR(INDEX(t_social_jours[Départ remake],MATCH(EI$4&amp;t_datas[[#This Row],[Matricule]],t_social_jours[Date &amp; Matricule perso],0)),"/")</f>
        <v>/</v>
      </c>
      <c r="EJ9" s="4" t="str">
        <f>IFERROR(INDEX(t_social_jours[Arrivée remake],MATCH(EJ$4&amp;t_datas[[#This Row],[Matricule]],t_social_jours[Date &amp; Matricule perso],0)),"/")</f>
        <v>/</v>
      </c>
      <c r="EK9" s="69" t="str">
        <f>IFERROR(IF(INDEX(t_social_jours[Kilomètres],MATCH(EK$4&amp;t_datas[[#This Row],[Matricule]],t_social_jours[Date &amp; Matricule perso],0))="","",INDEX(t_social_jours[Kilomètres],MATCH(EK$4&amp;t_datas[[#This Row],[Matricule]],t_social_jours[Date &amp; Matricule perso],0))),"/")</f>
        <v>/</v>
      </c>
      <c r="EL9" s="41" t="str">
        <f t="shared" si="933"/>
        <v/>
      </c>
      <c r="EM9" s="89" t="str">
        <f>IF(t_datas[[#This Row],[Immatriculation tracteur]]="","",t_datas[[#This Row],[Immatriculation tracteur]])</f>
        <v>VHL 3</v>
      </c>
      <c r="EO9" s="4" t="str">
        <f>IF(t_datas[[#This Row],[Immatriculation SEMI]]="","",t_datas[[#This Row],[Immatriculation SEMI]])</f>
        <v>RMQ 3</v>
      </c>
      <c r="EP9" s="4" t="str">
        <f>IF(t_datas[[#This Row],[Client affecté]]="","",t_datas[[#This Row],[Client affecté]])</f>
        <v>ccc</v>
      </c>
      <c r="EQ9" s="4" t="s">
        <v>1023</v>
      </c>
      <c r="ER9" s="4">
        <f t="shared" si="934"/>
        <v>-1</v>
      </c>
      <c r="ES9" s="4"/>
      <c r="ET9" s="4"/>
      <c r="EU9" s="4"/>
      <c r="EV9" s="4"/>
      <c r="EW9" s="4"/>
      <c r="EX9" s="4"/>
      <c r="EY9" s="69"/>
      <c r="EZ9" s="69"/>
      <c r="FA9" s="4"/>
      <c r="FB9" s="4"/>
      <c r="FC9" s="4"/>
      <c r="FD9" s="4"/>
      <c r="FE9" s="69"/>
      <c r="FF9" s="69"/>
      <c r="FG9" s="4" t="str">
        <f>IFERROR(INDEX(t_social_jours[Conduite],MATCH(FG$4&amp;t_datas[[#This Row],[Matricule]],t_social_jours[Date &amp; Matricule perso],0)),"/")</f>
        <v>/</v>
      </c>
      <c r="FH9" s="4" t="str">
        <f>IFERROR(INDEX(t_social_jours[Travail],MATCH(FH$4&amp;t_datas[[#This Row],[Matricule]],t_social_jours[Date &amp; Matricule perso],0)),"/")</f>
        <v>/</v>
      </c>
      <c r="FI9" s="4" t="str">
        <f>IFERROR(INDEX(t_social_jours[Dispo],MATCH(FI$4&amp;t_datas[[#This Row],[Matricule]],t_social_jours[Date &amp; Matricule perso],0)),"/")</f>
        <v>/</v>
      </c>
      <c r="FJ9" s="69" t="str">
        <f t="shared" si="935"/>
        <v>/</v>
      </c>
      <c r="FK9" s="4"/>
      <c r="FL9" s="4"/>
      <c r="FM9" s="4"/>
      <c r="FN9" s="4" t="str">
        <f>IFERROR(INDEX(t_social_jours[Départ remake],MATCH(FN$4&amp;t_datas[[#This Row],[Matricule]],t_social_jours[Date &amp; Matricule perso],0)),"/")</f>
        <v>/</v>
      </c>
      <c r="FO9" s="4" t="str">
        <f>IFERROR(INDEX(t_social_jours[Arrivée remake],MATCH(FO$4&amp;t_datas[[#This Row],[Matricule]],t_social_jours[Date &amp; Matricule perso],0)),"/")</f>
        <v>/</v>
      </c>
      <c r="FP9" s="69" t="str">
        <f>IFERROR(IF(INDEX(t_social_jours[Kilomètres],MATCH(FP$4&amp;t_datas[[#This Row],[Matricule]],t_social_jours[Date &amp; Matricule perso],0))="","",INDEX(t_social_jours[Kilomètres],MATCH(FP$4&amp;t_datas[[#This Row],[Matricule]],t_social_jours[Date &amp; Matricule perso],0))),"/")</f>
        <v>/</v>
      </c>
      <c r="FQ9" s="41" t="str">
        <f t="shared" si="936"/>
        <v/>
      </c>
      <c r="FR9" s="89" t="str">
        <f>IF(t_datas[[#This Row],[Immatriculation tracteur]]="","",t_datas[[#This Row],[Immatriculation tracteur]])</f>
        <v>VHL 3</v>
      </c>
      <c r="FT9" s="4" t="str">
        <f>IF(t_datas[[#This Row],[Immatriculation SEMI]]="","",t_datas[[#This Row],[Immatriculation SEMI]])</f>
        <v>RMQ 3</v>
      </c>
      <c r="FU9" s="4" t="str">
        <f>IF(t_datas[[#This Row],[Client affecté]]="","",t_datas[[#This Row],[Client affecté]])</f>
        <v>ccc</v>
      </c>
      <c r="FV9" s="4"/>
      <c r="FW9" s="4">
        <f t="shared" si="937"/>
        <v>-1</v>
      </c>
      <c r="FX9" s="4"/>
      <c r="FY9" s="4"/>
      <c r="FZ9" s="4"/>
      <c r="GA9" s="4"/>
      <c r="GB9" s="4"/>
      <c r="GC9" s="4"/>
      <c r="GD9" s="69"/>
      <c r="GE9" s="69"/>
      <c r="GF9" s="4"/>
      <c r="GG9" s="4"/>
      <c r="GH9" s="4"/>
      <c r="GI9" s="4"/>
      <c r="GJ9" s="69"/>
      <c r="GK9" s="69"/>
      <c r="GL9" s="4" t="str">
        <f>IFERROR(INDEX(t_social_jours[Conduite],MATCH(GL$4&amp;t_datas[[#This Row],[Matricule]],t_social_jours[Date &amp; Matricule perso],0)),"/")</f>
        <v>/</v>
      </c>
      <c r="GM9" s="4" t="str">
        <f>IFERROR(INDEX(t_social_jours[Travail],MATCH(GM$4&amp;t_datas[[#This Row],[Matricule]],t_social_jours[Date &amp; Matricule perso],0)),"/")</f>
        <v>/</v>
      </c>
      <c r="GN9" s="4" t="str">
        <f>IFERROR(INDEX(t_social_jours[Dispo],MATCH(GN$4&amp;t_datas[[#This Row],[Matricule]],t_social_jours[Date &amp; Matricule perso],0)),"/")</f>
        <v>/</v>
      </c>
      <c r="GO9" s="69" t="str">
        <f t="shared" si="938"/>
        <v>/</v>
      </c>
      <c r="GP9" s="4"/>
      <c r="GQ9" s="4"/>
      <c r="GR9" s="4"/>
      <c r="GS9" s="4" t="str">
        <f>IFERROR(INDEX(t_social_jours[Départ remake],MATCH(GS$4&amp;t_datas[[#This Row],[Matricule]],t_social_jours[Date &amp; Matricule perso],0)),"/")</f>
        <v>/</v>
      </c>
      <c r="GT9" s="4" t="str">
        <f>IFERROR(INDEX(t_social_jours[Arrivée remake],MATCH(GT$4&amp;t_datas[[#This Row],[Matricule]],t_social_jours[Date &amp; Matricule perso],0)),"/")</f>
        <v>/</v>
      </c>
      <c r="GU9" s="69" t="str">
        <f>IFERROR(IF(INDEX(t_social_jours[Kilomètres],MATCH(GU$4&amp;t_datas[[#This Row],[Matricule]],t_social_jours[Date &amp; Matricule perso],0))="","",INDEX(t_social_jours[Kilomètres],MATCH(GU$4&amp;t_datas[[#This Row],[Matricule]],t_social_jours[Date &amp; Matricule perso],0))),"/")</f>
        <v>/</v>
      </c>
      <c r="GV9" s="41" t="str">
        <f t="shared" si="939"/>
        <v/>
      </c>
      <c r="GW9" s="89" t="str">
        <f>IF(t_datas[[#This Row],[Immatriculation tracteur]]="","",t_datas[[#This Row],[Immatriculation tracteur]])</f>
        <v>VHL 3</v>
      </c>
      <c r="GY9" s="4" t="str">
        <f>IF(t_datas[[#This Row],[Immatriculation SEMI]]="","",t_datas[[#This Row],[Immatriculation SEMI]])</f>
        <v>RMQ 3</v>
      </c>
      <c r="GZ9" s="4" t="str">
        <f>IF(t_datas[[#This Row],[Client affecté]]="","",t_datas[[#This Row],[Client affecté]])</f>
        <v>ccc</v>
      </c>
      <c r="HA9" s="4" t="str">
        <f>IF(t_datas[[#This Row],[Site/ville]]="","",t_datas[[#This Row],[Site/ville]])</f>
        <v/>
      </c>
      <c r="HB9" s="4">
        <f t="shared" si="940"/>
        <v>-1</v>
      </c>
      <c r="HC9" s="4"/>
      <c r="HD9" s="4"/>
      <c r="HE9" s="4"/>
      <c r="HF9" s="4"/>
      <c r="HG9" s="4"/>
      <c r="HH9" s="4"/>
      <c r="HI9" s="69"/>
      <c r="HJ9" s="69"/>
      <c r="HK9" s="4"/>
      <c r="HL9" s="4"/>
      <c r="HM9" s="4"/>
      <c r="HN9" s="4"/>
      <c r="HO9" s="69"/>
      <c r="HP9" s="69"/>
      <c r="HQ9" s="4" t="str">
        <f>IFERROR(INDEX(t_social_jours[Conduite],MATCH(HQ$4&amp;t_datas[[#This Row],[Matricule]],t_social_jours[Date &amp; Matricule perso],0)),"/")</f>
        <v>/</v>
      </c>
      <c r="HR9" s="4" t="str">
        <f>IFERROR(INDEX(t_social_jours[Travail],MATCH(HR$4&amp;t_datas[[#This Row],[Matricule]],t_social_jours[Date &amp; Matricule perso],0)),"/")</f>
        <v>/</v>
      </c>
      <c r="HS9" s="4" t="str">
        <f>IFERROR(INDEX(t_social_jours[Dispo],MATCH(HS$4&amp;t_datas[[#This Row],[Matricule]],t_social_jours[Date &amp; Matricule perso],0)),"/")</f>
        <v>/</v>
      </c>
      <c r="HT9" s="69" t="str">
        <f t="shared" si="941"/>
        <v>/</v>
      </c>
      <c r="HU9" s="4"/>
      <c r="HV9" s="4"/>
      <c r="HW9" s="4"/>
      <c r="HX9" s="4" t="str">
        <f>IFERROR(INDEX(t_social_jours[Départ remake],MATCH(HX$4&amp;t_datas[[#This Row],[Matricule]],t_social_jours[Date &amp; Matricule perso],0)),"/")</f>
        <v>/</v>
      </c>
      <c r="HY9" s="4" t="str">
        <f>IFERROR(INDEX(t_social_jours[Arrivée remake],MATCH(HY$4&amp;t_datas[[#This Row],[Matricule]],t_social_jours[Date &amp; Matricule perso],0)),"/")</f>
        <v>/</v>
      </c>
      <c r="HZ9" s="69" t="str">
        <f>IFERROR(IF(INDEX(t_social_jours[Kilomètres],MATCH(HZ$4&amp;t_datas[[#This Row],[Matricule]],t_social_jours[Date &amp; Matricule perso],0))="","",INDEX(t_social_jours[Kilomètres],MATCH(HZ$4&amp;t_datas[[#This Row],[Matricule]],t_social_jours[Date &amp; Matricule perso],0))),"/")</f>
        <v>/</v>
      </c>
      <c r="IA9" s="41" t="str">
        <f t="shared" si="942"/>
        <v/>
      </c>
      <c r="IB9" s="89" t="str">
        <f>IF(t_datas[[#This Row],[Immatriculation tracteur]]="","",t_datas[[#This Row],[Immatriculation tracteur]])</f>
        <v>VHL 3</v>
      </c>
      <c r="ID9" s="4" t="str">
        <f>IF(t_datas[[#This Row],[Immatriculation SEMI]]="","",t_datas[[#This Row],[Immatriculation SEMI]])</f>
        <v>RMQ 3</v>
      </c>
      <c r="IE9" s="4" t="str">
        <f>IF(t_datas[[#This Row],[Client affecté]]="","",t_datas[[#This Row],[Client affecté]])</f>
        <v>ccc</v>
      </c>
      <c r="IF9" s="4"/>
      <c r="IG9" s="4">
        <f t="shared" si="943"/>
        <v>-1</v>
      </c>
      <c r="IH9" s="4"/>
      <c r="II9" s="4"/>
      <c r="IJ9" s="4"/>
      <c r="IK9" s="4"/>
      <c r="IL9" s="4"/>
      <c r="IM9" s="4"/>
      <c r="IN9" s="69"/>
      <c r="IO9" s="69"/>
      <c r="IP9" s="4"/>
      <c r="IQ9" s="4"/>
      <c r="IR9" s="4"/>
      <c r="IS9" s="4"/>
      <c r="IT9" s="69"/>
      <c r="IU9" s="69"/>
      <c r="IV9" s="4" t="str">
        <f>IFERROR(INDEX(t_social_jours[Conduite],MATCH(IV$4&amp;t_datas[[#This Row],[Matricule]],t_social_jours[Date &amp; Matricule perso],0)),"/")</f>
        <v>/</v>
      </c>
      <c r="IW9" s="4" t="str">
        <f>IFERROR(INDEX(t_social_jours[Travail],MATCH(IW$4&amp;t_datas[[#This Row],[Matricule]],t_social_jours[Date &amp; Matricule perso],0)),"/")</f>
        <v>/</v>
      </c>
      <c r="IX9" s="4" t="str">
        <f>IFERROR(INDEX(t_social_jours[Dispo],MATCH(IX$4&amp;t_datas[[#This Row],[Matricule]],t_social_jours[Date &amp; Matricule perso],0)),"/")</f>
        <v>/</v>
      </c>
      <c r="IY9" s="69" t="str">
        <f t="shared" si="944"/>
        <v>/</v>
      </c>
      <c r="IZ9" s="4"/>
      <c r="JA9" s="4"/>
      <c r="JB9" s="4"/>
      <c r="JC9" s="4" t="str">
        <f>IFERROR(INDEX(t_social_jours[Départ remake],MATCH(JC$4&amp;t_datas[[#This Row],[Matricule]],t_social_jours[Date &amp; Matricule perso],0)),"/")</f>
        <v>/</v>
      </c>
      <c r="JD9" s="4" t="str">
        <f>IFERROR(INDEX(t_social_jours[Arrivée remake],MATCH(JD$4&amp;t_datas[[#This Row],[Matricule]],t_social_jours[Date &amp; Matricule perso],0)),"/")</f>
        <v>/</v>
      </c>
      <c r="JE9" s="69" t="str">
        <f>IFERROR(IF(INDEX(t_social_jours[Kilomètres],MATCH(JE$4&amp;t_datas[[#This Row],[Matricule]],t_social_jours[Date &amp; Matricule perso],0))="","",INDEX(t_social_jours[Kilomètres],MATCH(JE$4&amp;t_datas[[#This Row],[Matricule]],t_social_jours[Date &amp; Matricule perso],0))),"/")</f>
        <v>/</v>
      </c>
      <c r="JF9" s="41" t="str">
        <f t="shared" si="945"/>
        <v/>
      </c>
      <c r="JG9" s="89" t="str">
        <f>IF(t_datas[[#This Row],[Immatriculation tracteur]]="","",t_datas[[#This Row],[Immatriculation tracteur]])</f>
        <v>VHL 3</v>
      </c>
      <c r="JI9" s="4" t="str">
        <f>IF(t_datas[[#This Row],[Immatriculation SEMI]]="","",t_datas[[#This Row],[Immatriculation SEMI]])</f>
        <v>RMQ 3</v>
      </c>
      <c r="JJ9" s="4" t="str">
        <f>IF(t_datas[[#This Row],[Client affecté]]="","",t_datas[[#This Row],[Client affecté]])</f>
        <v>ccc</v>
      </c>
      <c r="JK9" s="4" t="s">
        <v>1023</v>
      </c>
      <c r="JL9" s="4">
        <f t="shared" si="946"/>
        <v>-1</v>
      </c>
      <c r="JM9" s="4"/>
      <c r="JN9" s="4"/>
      <c r="JO9" s="4"/>
      <c r="JP9" s="4"/>
      <c r="JQ9" s="4"/>
      <c r="JR9" s="4"/>
      <c r="JS9" s="69"/>
      <c r="JT9" s="69"/>
      <c r="JU9" s="4"/>
      <c r="JV9" s="4"/>
      <c r="JW9" s="4"/>
      <c r="JX9" s="4"/>
      <c r="JY9" s="69"/>
      <c r="JZ9" s="69"/>
      <c r="KA9" s="4" t="str">
        <f>IFERROR(INDEX(t_social_jours[Conduite],MATCH(KA$4&amp;t_datas[[#This Row],[Matricule]],t_social_jours[Date &amp; Matricule perso],0)),"/")</f>
        <v>/</v>
      </c>
      <c r="KB9" s="4" t="str">
        <f>IFERROR(INDEX(t_social_jours[Travail],MATCH(KB$4&amp;t_datas[[#This Row],[Matricule]],t_social_jours[Date &amp; Matricule perso],0)),"/")</f>
        <v>/</v>
      </c>
      <c r="KC9" s="4" t="str">
        <f>IFERROR(INDEX(t_social_jours[Dispo],MATCH(KC$4&amp;t_datas[[#This Row],[Matricule]],t_social_jours[Date &amp; Matricule perso],0)),"/")</f>
        <v>/</v>
      </c>
      <c r="KD9" s="69" t="str">
        <f t="shared" si="947"/>
        <v>/</v>
      </c>
      <c r="KE9" s="4"/>
      <c r="KF9" s="4">
        <v>0.20833333333333334</v>
      </c>
      <c r="KG9" s="4"/>
      <c r="KH9" s="4" t="str">
        <f>IFERROR(INDEX(t_social_jours[Départ remake],MATCH(KH$4&amp;t_datas[[#This Row],[Matricule]],t_social_jours[Date &amp; Matricule perso],0)),"/")</f>
        <v>/</v>
      </c>
      <c r="KI9" s="4" t="str">
        <f>IFERROR(INDEX(t_social_jours[Arrivée remake],MATCH(KI$4&amp;t_datas[[#This Row],[Matricule]],t_social_jours[Date &amp; Matricule perso],0)),"/")</f>
        <v>/</v>
      </c>
      <c r="KJ9" s="69" t="str">
        <f>IFERROR(IF(INDEX(t_social_jours[Kilomètres],MATCH(KJ$4&amp;t_datas[[#This Row],[Matricule]],t_social_jours[Date &amp; Matricule perso],0))="","",INDEX(t_social_jours[Kilomètres],MATCH(KJ$4&amp;t_datas[[#This Row],[Matricule]],t_social_jours[Date &amp; Matricule perso],0))),"/")</f>
        <v>/</v>
      </c>
      <c r="KK9" s="41" t="str">
        <f t="shared" si="948"/>
        <v/>
      </c>
      <c r="KL9" s="89" t="str">
        <f>IF(t_datas[[#This Row],[Immatriculation tracteur]]="","",t_datas[[#This Row],[Immatriculation tracteur]])</f>
        <v>VHL 3</v>
      </c>
      <c r="KN9" s="4" t="str">
        <f>IF(t_datas[[#This Row],[Immatriculation SEMI]]="","",t_datas[[#This Row],[Immatriculation SEMI]])</f>
        <v>RMQ 3</v>
      </c>
      <c r="KO9" s="4" t="str">
        <f>IF(t_datas[[#This Row],[Client affecté]]="","",t_datas[[#This Row],[Client affecté]])</f>
        <v>ccc</v>
      </c>
      <c r="KP9" s="4" t="s">
        <v>1023</v>
      </c>
      <c r="KQ9" s="4">
        <f t="shared" si="949"/>
        <v>-1</v>
      </c>
      <c r="KR9" s="4"/>
      <c r="KS9" s="4"/>
      <c r="KT9" s="4"/>
      <c r="KU9" s="4"/>
      <c r="KV9" s="4"/>
      <c r="KW9" s="4"/>
      <c r="KX9" s="69"/>
      <c r="KY9" s="69"/>
      <c r="KZ9" s="4"/>
      <c r="LA9" s="4"/>
      <c r="LB9" s="4"/>
      <c r="LC9" s="4"/>
      <c r="LD9" s="69"/>
      <c r="LE9" s="69"/>
      <c r="LF9" s="4" t="str">
        <f>IFERROR(INDEX(t_social_jours[Conduite],MATCH(LF$4&amp;t_datas[[#This Row],[Matricule]],t_social_jours[Date &amp; Matricule perso],0)),"/")</f>
        <v>/</v>
      </c>
      <c r="LG9" s="4" t="str">
        <f>IFERROR(INDEX(t_social_jours[Travail],MATCH(LG$4&amp;t_datas[[#This Row],[Matricule]],t_social_jours[Date &amp; Matricule perso],0)),"/")</f>
        <v>/</v>
      </c>
      <c r="LH9" s="4" t="str">
        <f>IFERROR(INDEX(t_social_jours[Dispo],MATCH(LH$4&amp;t_datas[[#This Row],[Matricule]],t_social_jours[Date &amp; Matricule perso],0)),"/")</f>
        <v>/</v>
      </c>
      <c r="LI9" s="69" t="str">
        <f t="shared" si="950"/>
        <v>/</v>
      </c>
      <c r="LJ9" s="4"/>
      <c r="LK9" s="4"/>
      <c r="LL9" s="4"/>
      <c r="LM9" s="4" t="str">
        <f>IFERROR(INDEX(t_social_jours[Départ remake],MATCH(LM$4&amp;t_datas[[#This Row],[Matricule]],t_social_jours[Date &amp; Matricule perso],0)),"/")</f>
        <v>/</v>
      </c>
      <c r="LN9" s="4" t="str">
        <f>IFERROR(INDEX(t_social_jours[Arrivée remake],MATCH(LN$4&amp;t_datas[[#This Row],[Matricule]],t_social_jours[Date &amp; Matricule perso],0)),"/")</f>
        <v>/</v>
      </c>
      <c r="LO9" s="69" t="str">
        <f>IFERROR(IF(INDEX(t_social_jours[Kilomètres],MATCH(LO$4&amp;t_datas[[#This Row],[Matricule]],t_social_jours[Date &amp; Matricule perso],0))="","",INDEX(t_social_jours[Kilomètres],MATCH(LO$4&amp;t_datas[[#This Row],[Matricule]],t_social_jours[Date &amp; Matricule perso],0))),"/")</f>
        <v>/</v>
      </c>
      <c r="LP9" s="41" t="str">
        <f t="shared" si="951"/>
        <v/>
      </c>
      <c r="LQ9" s="89" t="str">
        <f>IF(t_datas[[#This Row],[Immatriculation tracteur]]="","",t_datas[[#This Row],[Immatriculation tracteur]])</f>
        <v>VHL 3</v>
      </c>
      <c r="LS9" s="4" t="str">
        <f>IF(t_datas[[#This Row],[Immatriculation SEMI]]="","",t_datas[[#This Row],[Immatriculation SEMI]])</f>
        <v>RMQ 3</v>
      </c>
      <c r="LT9" s="4" t="str">
        <f>IF(t_datas[[#This Row],[Client affecté]]="","",t_datas[[#This Row],[Client affecté]])</f>
        <v>ccc</v>
      </c>
      <c r="LU9" s="4" t="s">
        <v>1023</v>
      </c>
      <c r="LV9" s="4">
        <f t="shared" si="952"/>
        <v>-1</v>
      </c>
      <c r="LW9" s="4"/>
      <c r="LX9" s="4"/>
      <c r="LY9" s="4"/>
      <c r="LZ9" s="4"/>
      <c r="MA9" s="4"/>
      <c r="MB9" s="4"/>
      <c r="MC9" s="69"/>
      <c r="MD9" s="69"/>
      <c r="ME9" s="4"/>
      <c r="MF9" s="4"/>
      <c r="MG9" s="4"/>
      <c r="MH9" s="4"/>
      <c r="MI9" s="69"/>
      <c r="MJ9" s="69"/>
      <c r="MK9" s="4" t="str">
        <f>IFERROR(INDEX(t_social_jours[Conduite],MATCH(MK$4&amp;t_datas[[#This Row],[Matricule]],t_social_jours[Date &amp; Matricule perso],0)),"/")</f>
        <v>/</v>
      </c>
      <c r="ML9" s="4" t="str">
        <f>IFERROR(INDEX(t_social_jours[Travail],MATCH(ML$4&amp;t_datas[[#This Row],[Matricule]],t_social_jours[Date &amp; Matricule perso],0)),"/")</f>
        <v>/</v>
      </c>
      <c r="MM9" s="4" t="str">
        <f>IFERROR(INDEX(t_social_jours[Dispo],MATCH(MM$4&amp;t_datas[[#This Row],[Matricule]],t_social_jours[Date &amp; Matricule perso],0)),"/")</f>
        <v>/</v>
      </c>
      <c r="MN9" s="69" t="str">
        <f t="shared" si="953"/>
        <v>/</v>
      </c>
      <c r="MO9" s="4"/>
      <c r="MP9" s="4"/>
      <c r="MQ9" s="4"/>
      <c r="MR9" s="4" t="str">
        <f>IFERROR(INDEX(t_social_jours[Départ remake],MATCH(MR$4&amp;t_datas[[#This Row],[Matricule]],t_social_jours[Date &amp; Matricule perso],0)),"/")</f>
        <v>/</v>
      </c>
      <c r="MS9" s="4" t="str">
        <f>IFERROR(INDEX(t_social_jours[Arrivée remake],MATCH(MS$4&amp;t_datas[[#This Row],[Matricule]],t_social_jours[Date &amp; Matricule perso],0)),"/")</f>
        <v>/</v>
      </c>
      <c r="MT9" s="69" t="str">
        <f>IFERROR(IF(INDEX(t_social_jours[Kilomètres],MATCH(MT$4&amp;t_datas[[#This Row],[Matricule]],t_social_jours[Date &amp; Matricule perso],0))="","",INDEX(t_social_jours[Kilomètres],MATCH(MT$4&amp;t_datas[[#This Row],[Matricule]],t_social_jours[Date &amp; Matricule perso],0))),"/")</f>
        <v>/</v>
      </c>
      <c r="MU9" s="41" t="str">
        <f t="shared" si="954"/>
        <v/>
      </c>
      <c r="MV9" s="89" t="str">
        <f>IF(t_datas[[#This Row],[Immatriculation tracteur]]="","",t_datas[[#This Row],[Immatriculation tracteur]])</f>
        <v>VHL 3</v>
      </c>
      <c r="MX9" s="4" t="str">
        <f>IF(t_datas[[#This Row],[Immatriculation SEMI]]="","",t_datas[[#This Row],[Immatriculation SEMI]])</f>
        <v>RMQ 3</v>
      </c>
      <c r="MY9" s="4" t="str">
        <f>IF(t_datas[[#This Row],[Client affecté]]="","",t_datas[[#This Row],[Client affecté]])</f>
        <v>ccc</v>
      </c>
      <c r="MZ9" s="4"/>
      <c r="NA9" s="4">
        <f t="shared" si="955"/>
        <v>-1</v>
      </c>
      <c r="NB9" s="4"/>
      <c r="NC9" s="4"/>
      <c r="ND9" s="4"/>
      <c r="NE9" s="4"/>
      <c r="NF9" s="4"/>
      <c r="NG9" s="4"/>
      <c r="NH9" s="69"/>
      <c r="NI9" s="69"/>
      <c r="NJ9" s="4"/>
      <c r="NK9" s="4"/>
      <c r="NL9" s="4"/>
      <c r="NM9" s="4"/>
      <c r="NN9" s="69"/>
      <c r="NO9" s="69"/>
      <c r="NP9" s="4" t="str">
        <f>IFERROR(INDEX(t_social_jours[Conduite],MATCH(NP$4&amp;t_datas[[#This Row],[Matricule]],t_social_jours[Date &amp; Matricule perso],0)),"/")</f>
        <v>/</v>
      </c>
      <c r="NQ9" s="4" t="str">
        <f>IFERROR(INDEX(t_social_jours[Travail],MATCH(NQ$4&amp;t_datas[[#This Row],[Matricule]],t_social_jours[Date &amp; Matricule perso],0)),"/")</f>
        <v>/</v>
      </c>
      <c r="NR9" s="4" t="str">
        <f>IFERROR(INDEX(t_social_jours[Dispo],MATCH(NR$4&amp;t_datas[[#This Row],[Matricule]],t_social_jours[Date &amp; Matricule perso],0)),"/")</f>
        <v>/</v>
      </c>
      <c r="NS9" s="69" t="str">
        <f t="shared" si="956"/>
        <v>/</v>
      </c>
      <c r="NT9" s="4"/>
      <c r="NU9" s="4"/>
      <c r="NV9" s="4"/>
      <c r="NW9" s="4" t="str">
        <f>IFERROR(INDEX(t_social_jours[Départ remake],MATCH(NW$4&amp;t_datas[[#This Row],[Matricule]],t_social_jours[Date &amp; Matricule perso],0)),"/")</f>
        <v>/</v>
      </c>
      <c r="NX9" s="4" t="str">
        <f>IFERROR(INDEX(t_social_jours[Arrivée remake],MATCH(NX$4&amp;t_datas[[#This Row],[Matricule]],t_social_jours[Date &amp; Matricule perso],0)),"/")</f>
        <v>/</v>
      </c>
      <c r="NY9" s="69" t="str">
        <f>IFERROR(IF(INDEX(t_social_jours[Kilomètres],MATCH(NY$4&amp;t_datas[[#This Row],[Matricule]],t_social_jours[Date &amp; Matricule perso],0))="","",INDEX(t_social_jours[Kilomètres],MATCH(NY$4&amp;t_datas[[#This Row],[Matricule]],t_social_jours[Date &amp; Matricule perso],0))),"/")</f>
        <v>/</v>
      </c>
      <c r="NZ9" s="41" t="str">
        <f t="shared" si="957"/>
        <v/>
      </c>
      <c r="OA9" s="89" t="str">
        <f>IF(t_datas[[#This Row],[Immatriculation tracteur]]="","",t_datas[[#This Row],[Immatriculation tracteur]])</f>
        <v>VHL 3</v>
      </c>
      <c r="OC9" s="4" t="str">
        <f>IF(t_datas[[#This Row],[Immatriculation SEMI]]="","",t_datas[[#This Row],[Immatriculation SEMI]])</f>
        <v>RMQ 3</v>
      </c>
      <c r="OD9" s="4" t="str">
        <f>IF(t_datas[[#This Row],[Client affecté]]="","",t_datas[[#This Row],[Client affecté]])</f>
        <v>ccc</v>
      </c>
      <c r="OE9" s="4" t="str">
        <f>IF(t_datas[[#This Row],[Site/ville]]="","",t_datas[[#This Row],[Site/ville]])</f>
        <v/>
      </c>
      <c r="OF9" s="4">
        <f t="shared" si="958"/>
        <v>-1</v>
      </c>
      <c r="OG9" s="4"/>
      <c r="OH9" s="4"/>
      <c r="OI9" s="4"/>
      <c r="OJ9" s="4"/>
      <c r="OK9" s="4"/>
      <c r="OL9" s="4"/>
      <c r="OM9" s="69"/>
      <c r="ON9" s="69"/>
      <c r="OO9" s="4"/>
      <c r="OP9" s="4"/>
      <c r="OQ9" s="4"/>
      <c r="OR9" s="4"/>
      <c r="OS9" s="69"/>
      <c r="OT9" s="69"/>
      <c r="OU9" s="4" t="str">
        <f>IFERROR(INDEX(t_social_jours[Conduite],MATCH(OU$4&amp;t_datas[[#This Row],[Matricule]],t_social_jours[Date &amp; Matricule perso],0)),"/")</f>
        <v>/</v>
      </c>
      <c r="OV9" s="4" t="str">
        <f>IFERROR(INDEX(t_social_jours[Travail],MATCH(OV$4&amp;t_datas[[#This Row],[Matricule]],t_social_jours[Date &amp; Matricule perso],0)),"/")</f>
        <v>/</v>
      </c>
      <c r="OW9" s="4" t="str">
        <f>IFERROR(INDEX(t_social_jours[Dispo],MATCH(OW$4&amp;t_datas[[#This Row],[Matricule]],t_social_jours[Date &amp; Matricule perso],0)),"/")</f>
        <v>/</v>
      </c>
      <c r="OX9" s="69" t="str">
        <f t="shared" si="959"/>
        <v>/</v>
      </c>
      <c r="OY9" s="4"/>
      <c r="OZ9" s="4"/>
      <c r="PA9" s="4"/>
      <c r="PB9" s="4" t="str">
        <f>IFERROR(INDEX(t_social_jours[Départ remake],MATCH(PB$4&amp;t_datas[[#This Row],[Matricule]],t_social_jours[Date &amp; Matricule perso],0)),"/")</f>
        <v>/</v>
      </c>
      <c r="PC9" s="4" t="str">
        <f>IFERROR(INDEX(t_social_jours[Arrivée remake],MATCH(PC$4&amp;t_datas[[#This Row],[Matricule]],t_social_jours[Date &amp; Matricule perso],0)),"/")</f>
        <v>/</v>
      </c>
      <c r="PD9" s="69" t="str">
        <f>IFERROR(IF(INDEX(t_social_jours[Kilomètres],MATCH(PD$4&amp;t_datas[[#This Row],[Matricule]],t_social_jours[Date &amp; Matricule perso],0))="","",INDEX(t_social_jours[Kilomètres],MATCH(PD$4&amp;t_datas[[#This Row],[Matricule]],t_social_jours[Date &amp; Matricule perso],0))),"/")</f>
        <v>/</v>
      </c>
      <c r="PE9" s="41" t="str">
        <f t="shared" si="960"/>
        <v/>
      </c>
      <c r="PF9" s="89" t="str">
        <f>IF(t_datas[[#This Row],[Immatriculation tracteur]]="","",t_datas[[#This Row],[Immatriculation tracteur]])</f>
        <v>VHL 3</v>
      </c>
      <c r="PH9" s="4" t="str">
        <f>IF(t_datas[[#This Row],[Immatriculation SEMI]]="","",t_datas[[#This Row],[Immatriculation SEMI]])</f>
        <v>RMQ 3</v>
      </c>
      <c r="PI9" s="4" t="str">
        <f>IF(t_datas[[#This Row],[Client affecté]]="","",t_datas[[#This Row],[Client affecté]])</f>
        <v>ccc</v>
      </c>
      <c r="PJ9" s="4" t="str">
        <f>IF(t_datas[[#This Row],[Site/ville]]="","",t_datas[[#This Row],[Site/ville]])</f>
        <v/>
      </c>
      <c r="PK9" s="4">
        <f t="shared" si="961"/>
        <v>-1</v>
      </c>
      <c r="PL9" s="4"/>
      <c r="PM9" s="4"/>
      <c r="PN9" s="4"/>
      <c r="PO9" s="4"/>
      <c r="PP9" s="4"/>
      <c r="PQ9" s="4"/>
      <c r="PR9" s="69"/>
      <c r="PS9" s="69"/>
      <c r="PT9" s="4"/>
      <c r="PU9" s="4"/>
      <c r="PV9" s="4"/>
      <c r="PW9" s="4"/>
      <c r="PX9" s="69"/>
      <c r="PY9" s="69"/>
      <c r="PZ9" s="4" t="str">
        <f>IFERROR(INDEX(t_social_jours[Conduite],MATCH(PZ$4&amp;t_datas[[#This Row],[Matricule]],t_social_jours[Date &amp; Matricule perso],0)),"/")</f>
        <v>/</v>
      </c>
      <c r="QA9" s="4" t="str">
        <f>IFERROR(INDEX(t_social_jours[Travail],MATCH(QA$4&amp;t_datas[[#This Row],[Matricule]],t_social_jours[Date &amp; Matricule perso],0)),"/")</f>
        <v>/</v>
      </c>
      <c r="QB9" s="4" t="str">
        <f>IFERROR(INDEX(t_social_jours[Dispo],MATCH(QB$4&amp;t_datas[[#This Row],[Matricule]],t_social_jours[Date &amp; Matricule perso],0)),"/")</f>
        <v>/</v>
      </c>
      <c r="QC9" s="69" t="str">
        <f t="shared" si="962"/>
        <v>/</v>
      </c>
      <c r="QD9" s="4"/>
      <c r="QE9" s="4"/>
      <c r="QF9" s="4"/>
      <c r="QG9" s="4" t="str">
        <f>IFERROR(INDEX(t_social_jours[Départ remake],MATCH(QG$4&amp;t_datas[[#This Row],[Matricule]],t_social_jours[Date &amp; Matricule perso],0)),"/")</f>
        <v>/</v>
      </c>
      <c r="QH9" s="4" t="str">
        <f>IFERROR(INDEX(t_social_jours[Arrivée remake],MATCH(QH$4&amp;t_datas[[#This Row],[Matricule]],t_social_jours[Date &amp; Matricule perso],0)),"/")</f>
        <v>/</v>
      </c>
      <c r="QI9" s="69" t="str">
        <f>IFERROR(IF(INDEX(t_social_jours[Kilomètres],MATCH(QI$4&amp;t_datas[[#This Row],[Matricule]],t_social_jours[Date &amp; Matricule perso],0))="","",INDEX(t_social_jours[Kilomètres],MATCH(QI$4&amp;t_datas[[#This Row],[Matricule]],t_social_jours[Date &amp; Matricule perso],0))),"/")</f>
        <v>/</v>
      </c>
      <c r="QJ9" s="41" t="str">
        <f t="shared" si="963"/>
        <v/>
      </c>
      <c r="QK9" s="89" t="str">
        <f>IF(t_datas[[#This Row],[Immatriculation tracteur]]="","",t_datas[[#This Row],[Immatriculation tracteur]])</f>
        <v>VHL 3</v>
      </c>
      <c r="QM9" s="4" t="str">
        <f>IF(t_datas[[#This Row],[Immatriculation SEMI]]="","",t_datas[[#This Row],[Immatriculation SEMI]])</f>
        <v>RMQ 3</v>
      </c>
      <c r="QN9" s="4" t="str">
        <f>IF(t_datas[[#This Row],[Client affecté]]="","",t_datas[[#This Row],[Client affecté]])</f>
        <v>ccc</v>
      </c>
      <c r="QO9" s="4" t="str">
        <f>IF(t_datas[[#This Row],[Site/ville]]="","",t_datas[[#This Row],[Site/ville]])</f>
        <v/>
      </c>
      <c r="QP9" s="4">
        <f t="shared" si="964"/>
        <v>-1</v>
      </c>
      <c r="QQ9" s="4"/>
      <c r="QR9" s="4"/>
      <c r="QS9" s="4"/>
      <c r="QT9" s="4"/>
      <c r="QU9" s="4"/>
      <c r="QV9" s="4"/>
      <c r="QW9" s="69"/>
      <c r="QX9" s="69"/>
      <c r="QY9" s="4"/>
      <c r="QZ9" s="4"/>
      <c r="RA9" s="4"/>
      <c r="RB9" s="4"/>
      <c r="RC9" s="69"/>
      <c r="RD9" s="69"/>
      <c r="RE9" s="4" t="str">
        <f>IFERROR(INDEX(t_social_jours[Conduite],MATCH(RE$4&amp;t_datas[[#This Row],[Matricule]],t_social_jours[Date &amp; Matricule perso],0)),"/")</f>
        <v>/</v>
      </c>
      <c r="RF9" s="4" t="str">
        <f>IFERROR(INDEX(t_social_jours[Travail],MATCH(RF$4&amp;t_datas[[#This Row],[Matricule]],t_social_jours[Date &amp; Matricule perso],0)),"/")</f>
        <v>/</v>
      </c>
      <c r="RG9" s="4" t="str">
        <f>IFERROR(INDEX(t_social_jours[Dispo],MATCH(RG$4&amp;t_datas[[#This Row],[Matricule]],t_social_jours[Date &amp; Matricule perso],0)),"/")</f>
        <v>/</v>
      </c>
      <c r="RH9" s="69" t="str">
        <f t="shared" si="965"/>
        <v>/</v>
      </c>
      <c r="RI9" s="4"/>
      <c r="RJ9" s="4"/>
      <c r="RK9" s="4"/>
      <c r="RL9" s="4" t="str">
        <f>IFERROR(INDEX(t_social_jours[Départ remake],MATCH(RL$4&amp;t_datas[[#This Row],[Matricule]],t_social_jours[Date &amp; Matricule perso],0)),"/")</f>
        <v>/</v>
      </c>
      <c r="RM9" s="4" t="str">
        <f>IFERROR(INDEX(t_social_jours[Arrivée remake],MATCH(RM$4&amp;t_datas[[#This Row],[Matricule]],t_social_jours[Date &amp; Matricule perso],0)),"/")</f>
        <v>/</v>
      </c>
      <c r="RN9" s="69" t="str">
        <f>IFERROR(IF(INDEX(t_social_jours[Kilomètres],MATCH(RN$4&amp;t_datas[[#This Row],[Matricule]],t_social_jours[Date &amp; Matricule perso],0))="","",INDEX(t_social_jours[Kilomètres],MATCH(RN$4&amp;t_datas[[#This Row],[Matricule]],t_social_jours[Date &amp; Matricule perso],0))),"/")</f>
        <v>/</v>
      </c>
      <c r="RO9" s="41" t="str">
        <f t="shared" si="966"/>
        <v/>
      </c>
      <c r="RP9" s="89" t="str">
        <f>IF(t_datas[[#This Row],[Immatriculation tracteur]]="","",t_datas[[#This Row],[Immatriculation tracteur]])</f>
        <v>VHL 3</v>
      </c>
      <c r="RR9" s="4" t="str">
        <f>IF(t_datas[[#This Row],[Immatriculation SEMI]]="","",t_datas[[#This Row],[Immatriculation SEMI]])</f>
        <v>RMQ 3</v>
      </c>
      <c r="RS9" s="4" t="str">
        <f>IF(t_datas[[#This Row],[Client affecté]]="","",t_datas[[#This Row],[Client affecté]])</f>
        <v>ccc</v>
      </c>
      <c r="RT9" s="4" t="str">
        <f>IF(t_datas[[#This Row],[Site/ville]]="","",t_datas[[#This Row],[Site/ville]])</f>
        <v/>
      </c>
      <c r="RU9" s="4">
        <f t="shared" si="967"/>
        <v>-1</v>
      </c>
      <c r="RV9" s="4"/>
      <c r="RW9" s="4"/>
      <c r="RX9" s="4"/>
      <c r="RY9" s="4"/>
      <c r="RZ9" s="4"/>
      <c r="SA9" s="4"/>
      <c r="SB9" s="69"/>
      <c r="SC9" s="69"/>
      <c r="SD9" s="4"/>
      <c r="SE9" s="4"/>
      <c r="SF9" s="4"/>
      <c r="SG9" s="4"/>
      <c r="SH9" s="69"/>
      <c r="SI9" s="69"/>
      <c r="SJ9" s="4" t="str">
        <f>IFERROR(INDEX(t_social_jours[Conduite],MATCH(SJ$4&amp;t_datas[[#This Row],[Matricule]],t_social_jours[Date &amp; Matricule perso],0)),"/")</f>
        <v>/</v>
      </c>
      <c r="SK9" s="4" t="str">
        <f>IFERROR(INDEX(t_social_jours[Travail],MATCH(SK$4&amp;t_datas[[#This Row],[Matricule]],t_social_jours[Date &amp; Matricule perso],0)),"/")</f>
        <v>/</v>
      </c>
      <c r="SL9" s="4" t="str">
        <f>IFERROR(INDEX(t_social_jours[Dispo],MATCH(SL$4&amp;t_datas[[#This Row],[Matricule]],t_social_jours[Date &amp; Matricule perso],0)),"/")</f>
        <v>/</v>
      </c>
      <c r="SM9" s="69" t="str">
        <f t="shared" si="968"/>
        <v>/</v>
      </c>
      <c r="SN9" s="4"/>
      <c r="SO9" s="4"/>
      <c r="SP9" s="4"/>
      <c r="SQ9" s="4" t="str">
        <f>IFERROR(INDEX(t_social_jours[Départ remake],MATCH(SQ$4&amp;t_datas[[#This Row],[Matricule]],t_social_jours[Date &amp; Matricule perso],0)),"/")</f>
        <v>/</v>
      </c>
      <c r="SR9" s="4" t="str">
        <f>IFERROR(INDEX(t_social_jours[Arrivée remake],MATCH(SR$4&amp;t_datas[[#This Row],[Matricule]],t_social_jours[Date &amp; Matricule perso],0)),"/")</f>
        <v>/</v>
      </c>
      <c r="SS9" s="69" t="str">
        <f>IFERROR(IF(INDEX(t_social_jours[Kilomètres],MATCH(SS$4&amp;t_datas[[#This Row],[Matricule]],t_social_jours[Date &amp; Matricule perso],0))="","",INDEX(t_social_jours[Kilomètres],MATCH(SS$4&amp;t_datas[[#This Row],[Matricule]],t_social_jours[Date &amp; Matricule perso],0))),"/")</f>
        <v>/</v>
      </c>
      <c r="ST9" s="70"/>
      <c r="SU9" s="89" t="str">
        <f>IF(t_datas[[#This Row],[Immatriculation tracteur]]="","",t_datas[[#This Row],[Immatriculation tracteur]])</f>
        <v>VHL 3</v>
      </c>
      <c r="SW9" s="4" t="str">
        <f>IF(t_datas[[#This Row],[Immatriculation SEMI]]="","",t_datas[[#This Row],[Immatriculation SEMI]])</f>
        <v>RMQ 3</v>
      </c>
      <c r="SX9" s="4" t="str">
        <f>IF(t_datas[[#This Row],[Client affecté]]="","",t_datas[[#This Row],[Client affecté]])</f>
        <v>ccc</v>
      </c>
      <c r="SY9" s="4" t="str">
        <f>IF(t_datas[[#This Row],[Site/ville]]="","",t_datas[[#This Row],[Site/ville]])</f>
        <v/>
      </c>
      <c r="SZ9" s="4">
        <f t="shared" si="969"/>
        <v>-1</v>
      </c>
      <c r="TA9" s="4"/>
      <c r="TB9" s="4"/>
      <c r="TC9" s="4"/>
      <c r="TD9" s="4"/>
      <c r="TE9" s="4"/>
      <c r="TF9" s="4"/>
      <c r="TG9" s="69"/>
      <c r="TH9" s="69"/>
      <c r="TI9" s="4"/>
      <c r="TJ9" s="4"/>
      <c r="TK9" s="4"/>
      <c r="TL9" s="4"/>
      <c r="TM9" s="69"/>
      <c r="TN9" s="69"/>
      <c r="TO9" s="4" t="str">
        <f>IFERROR(INDEX(t_social_jours[Conduite],MATCH(TO$4&amp;t_datas[[#This Row],[Matricule]],t_social_jours[Date &amp; Matricule perso],0)),"/")</f>
        <v>/</v>
      </c>
      <c r="TP9" s="4" t="str">
        <f>IFERROR(INDEX(t_social_jours[Travail],MATCH(TP$4&amp;t_datas[[#This Row],[Matricule]],t_social_jours[Date &amp; Matricule perso],0)),"/")</f>
        <v>/</v>
      </c>
      <c r="TQ9" s="4" t="str">
        <f>IFERROR(INDEX(t_social_jours[Dispo],MATCH(TQ$4&amp;t_datas[[#This Row],[Matricule]],t_social_jours[Date &amp; Matricule perso],0)),"/")</f>
        <v>/</v>
      </c>
      <c r="TR9" s="69" t="str">
        <f t="shared" si="970"/>
        <v>/</v>
      </c>
      <c r="TS9" s="4"/>
      <c r="TT9" s="4"/>
      <c r="TU9" s="4"/>
      <c r="TV9" s="4" t="str">
        <f>IFERROR(INDEX(t_social_jours[Départ remake],MATCH(TV$4&amp;t_datas[[#This Row],[Matricule]],t_social_jours[Date &amp; Matricule perso],0)),"/")</f>
        <v>/</v>
      </c>
      <c r="TW9" s="4" t="str">
        <f>IFERROR(INDEX(t_social_jours[Arrivée remake],MATCH(TW$4&amp;t_datas[[#This Row],[Matricule]],t_social_jours[Date &amp; Matricule perso],0)),"/")</f>
        <v>/</v>
      </c>
      <c r="TX9" s="69" t="str">
        <f>IFERROR(IF(INDEX(t_social_jours[Kilomètres],MATCH(TX$4&amp;t_datas[[#This Row],[Matricule]],t_social_jours[Date &amp; Matricule perso],0))="","",INDEX(t_social_jours[Kilomètres],MATCH(TX$4&amp;t_datas[[#This Row],[Matricule]],t_social_jours[Date &amp; Matricule perso],0))),"/")</f>
        <v>/</v>
      </c>
      <c r="TY9" s="41" t="str">
        <f t="shared" si="971"/>
        <v/>
      </c>
      <c r="TZ9" s="89" t="str">
        <f>IF(t_datas[[#This Row],[Immatriculation tracteur]]="","",t_datas[[#This Row],[Immatriculation tracteur]])</f>
        <v>VHL 3</v>
      </c>
      <c r="UB9" s="4" t="str">
        <f>IF(t_datas[[#This Row],[Immatriculation SEMI]]="","",t_datas[[#This Row],[Immatriculation SEMI]])</f>
        <v>RMQ 3</v>
      </c>
      <c r="UC9" s="4" t="str">
        <f>IF(t_datas[[#This Row],[Client affecté]]="","",t_datas[[#This Row],[Client affecté]])</f>
        <v>ccc</v>
      </c>
      <c r="UD9" s="4" t="str">
        <f>IF(t_datas[[#This Row],[Site/ville]]="","",t_datas[[#This Row],[Site/ville]])</f>
        <v/>
      </c>
      <c r="UE9" s="4">
        <f t="shared" si="972"/>
        <v>-1</v>
      </c>
      <c r="UF9" s="4"/>
      <c r="UG9" s="4"/>
      <c r="UH9" s="4"/>
      <c r="UI9" s="4"/>
      <c r="UJ9" s="4"/>
      <c r="UK9" s="4"/>
      <c r="UL9" s="69"/>
      <c r="UM9" s="69"/>
      <c r="UN9" s="4"/>
      <c r="UO9" s="4"/>
      <c r="UP9" s="4"/>
      <c r="UQ9" s="4"/>
      <c r="UR9" s="69"/>
      <c r="US9" s="69"/>
      <c r="UT9" s="4" t="str">
        <f>IFERROR(INDEX(t_social_jours[Conduite],MATCH(UT$4&amp;t_datas[[#This Row],[Matricule]],t_social_jours[Date &amp; Matricule perso],0)),"/")</f>
        <v>/</v>
      </c>
      <c r="UU9" s="4" t="str">
        <f>IFERROR(INDEX(t_social_jours[Travail],MATCH(UU$4&amp;t_datas[[#This Row],[Matricule]],t_social_jours[Date &amp; Matricule perso],0)),"/")</f>
        <v>/</v>
      </c>
      <c r="UV9" s="4" t="str">
        <f>IFERROR(INDEX(t_social_jours[Dispo],MATCH(UV$4&amp;t_datas[[#This Row],[Matricule]],t_social_jours[Date &amp; Matricule perso],0)),"/")</f>
        <v>/</v>
      </c>
      <c r="UW9" s="69" t="str">
        <f t="shared" si="973"/>
        <v>/</v>
      </c>
      <c r="UX9" s="4"/>
      <c r="UY9" s="4"/>
      <c r="UZ9" s="4"/>
      <c r="VA9" s="4" t="str">
        <f>IFERROR(INDEX(t_social_jours[Départ remake],MATCH(VA$4&amp;t_datas[[#This Row],[Matricule]],t_social_jours[Date &amp; Matricule perso],0)),"/")</f>
        <v>/</v>
      </c>
      <c r="VB9" s="4" t="str">
        <f>IFERROR(INDEX(t_social_jours[Arrivée remake],MATCH(VB$4&amp;t_datas[[#This Row],[Matricule]],t_social_jours[Date &amp; Matricule perso],0)),"/")</f>
        <v>/</v>
      </c>
      <c r="VC9" s="69" t="str">
        <f>IFERROR(IF(INDEX(t_social_jours[Kilomètres],MATCH(VC$4&amp;t_datas[[#This Row],[Matricule]],t_social_jours[Date &amp; Matricule perso],0))="","",INDEX(t_social_jours[Kilomètres],MATCH(VC$4&amp;t_datas[[#This Row],[Matricule]],t_social_jours[Date &amp; Matricule perso],0))),"/")</f>
        <v>/</v>
      </c>
      <c r="VD9" s="41" t="str">
        <f t="shared" si="974"/>
        <v/>
      </c>
      <c r="VE9" s="89" t="str">
        <f>IF(t_datas[[#This Row],[Immatriculation tracteur]]="","",t_datas[[#This Row],[Immatriculation tracteur]])</f>
        <v>VHL 3</v>
      </c>
      <c r="VG9" s="4" t="str">
        <f>IF(t_datas[[#This Row],[Immatriculation SEMI]]="","",t_datas[[#This Row],[Immatriculation SEMI]])</f>
        <v>RMQ 3</v>
      </c>
      <c r="VH9" s="4" t="str">
        <f>IF(t_datas[[#This Row],[Client affecté]]="","",t_datas[[#This Row],[Client affecté]])</f>
        <v>ccc</v>
      </c>
      <c r="VI9" s="4"/>
      <c r="VJ9" s="4">
        <f t="shared" si="975"/>
        <v>-1</v>
      </c>
      <c r="VK9" s="4"/>
      <c r="VL9" s="4"/>
      <c r="VM9" s="4"/>
      <c r="VN9" s="4"/>
      <c r="VO9" s="4"/>
      <c r="VP9" s="4"/>
      <c r="VQ9" s="69"/>
      <c r="VR9" s="69"/>
      <c r="VS9" s="4"/>
      <c r="VT9" s="4"/>
      <c r="VU9" s="4"/>
      <c r="VV9" s="4"/>
      <c r="VW9" s="69"/>
      <c r="VX9" s="69"/>
      <c r="VY9" s="4" t="str">
        <f>IFERROR(INDEX(t_social_jours[Conduite],MATCH(VY$4&amp;t_datas[[#This Row],[Matricule]],t_social_jours[Date &amp; Matricule perso],0)),"/")</f>
        <v>/</v>
      </c>
      <c r="VZ9" s="4" t="str">
        <f>IFERROR(INDEX(t_social_jours[Travail],MATCH(VZ$4&amp;t_datas[[#This Row],[Matricule]],t_social_jours[Date &amp; Matricule perso],0)),"/")</f>
        <v>/</v>
      </c>
      <c r="WA9" s="4" t="str">
        <f>IFERROR(INDEX(t_social_jours[Dispo],MATCH(WA$4&amp;t_datas[[#This Row],[Matricule]],t_social_jours[Date &amp; Matricule perso],0)),"/")</f>
        <v>/</v>
      </c>
      <c r="WB9" s="69" t="str">
        <f t="shared" si="976"/>
        <v>/</v>
      </c>
      <c r="WC9" s="4"/>
      <c r="WD9" s="4"/>
      <c r="WE9" s="4"/>
      <c r="WF9" s="4" t="str">
        <f>IFERROR(INDEX(t_social_jours[Départ remake],MATCH(WF$4&amp;t_datas[[#This Row],[Matricule]],t_social_jours[Date &amp; Matricule perso],0)),"/")</f>
        <v>/</v>
      </c>
      <c r="WG9" s="4" t="str">
        <f>IFERROR(INDEX(t_social_jours[Arrivée remake],MATCH(WG$4&amp;t_datas[[#This Row],[Matricule]],t_social_jours[Date &amp; Matricule perso],0)),"/")</f>
        <v>/</v>
      </c>
      <c r="WH9" s="69" t="str">
        <f>IFERROR(IF(INDEX(t_social_jours[Kilomètres],MATCH(WH$4&amp;t_datas[[#This Row],[Matricule]],t_social_jours[Date &amp; Matricule perso],0))="","",INDEX(t_social_jours[Kilomètres],MATCH(WH$4&amp;t_datas[[#This Row],[Matricule]],t_social_jours[Date &amp; Matricule perso],0))),"/")</f>
        <v>/</v>
      </c>
      <c r="WI9" s="41" t="str">
        <f t="shared" si="977"/>
        <v/>
      </c>
      <c r="WJ9" s="89" t="str">
        <f>IF(t_datas[[#This Row],[Immatriculation tracteur]]="","",t_datas[[#This Row],[Immatriculation tracteur]])</f>
        <v>VHL 3</v>
      </c>
      <c r="WL9" s="4" t="str">
        <f>IF(t_datas[[#This Row],[Immatriculation SEMI]]="","",t_datas[[#This Row],[Immatriculation SEMI]])</f>
        <v>RMQ 3</v>
      </c>
      <c r="WM9" s="4" t="str">
        <f>IF(t_datas[[#This Row],[Client affecté]]="","",t_datas[[#This Row],[Client affecté]])</f>
        <v>ccc</v>
      </c>
      <c r="WN9" s="4"/>
      <c r="WO9" s="4">
        <f t="shared" si="978"/>
        <v>-1</v>
      </c>
      <c r="WP9" s="4"/>
      <c r="WQ9" s="4"/>
      <c r="WR9" s="4"/>
      <c r="WS9" s="4"/>
      <c r="WT9" s="4"/>
      <c r="WU9" s="4"/>
      <c r="WV9" s="69"/>
      <c r="WW9" s="69"/>
      <c r="WX9" s="4"/>
      <c r="WY9" s="4"/>
      <c r="WZ9" s="4"/>
      <c r="XA9" s="4"/>
      <c r="XB9" s="69"/>
      <c r="XC9" s="69"/>
      <c r="XD9" s="4" t="str">
        <f>IFERROR(INDEX(t_social_jours[Conduite],MATCH(XD$4&amp;t_datas[[#This Row],[Matricule]],t_social_jours[Date &amp; Matricule perso],0)),"/")</f>
        <v>/</v>
      </c>
      <c r="XE9" s="4" t="str">
        <f>IFERROR(INDEX(t_social_jours[Travail],MATCH(XE$4&amp;t_datas[[#This Row],[Matricule]],t_social_jours[Date &amp; Matricule perso],0)),"/")</f>
        <v>/</v>
      </c>
      <c r="XF9" s="4" t="str">
        <f>IFERROR(INDEX(t_social_jours[Dispo],MATCH(XF$4&amp;t_datas[[#This Row],[Matricule]],t_social_jours[Date &amp; Matricule perso],0)),"/")</f>
        <v>/</v>
      </c>
      <c r="XG9" s="69" t="str">
        <f t="shared" si="979"/>
        <v>/</v>
      </c>
      <c r="XH9" s="4"/>
      <c r="XI9" s="4"/>
      <c r="XJ9" s="4"/>
      <c r="XK9" s="4" t="str">
        <f>IFERROR(INDEX(t_social_jours[Départ remake],MATCH(XK$4&amp;t_datas[[#This Row],[Matricule]],t_social_jours[Date &amp; Matricule perso],0)),"/")</f>
        <v>/</v>
      </c>
      <c r="XL9" s="4" t="str">
        <f>IFERROR(INDEX(t_social_jours[Arrivée remake],MATCH(XL$4&amp;t_datas[[#This Row],[Matricule]],t_social_jours[Date &amp; Matricule perso],0)),"/")</f>
        <v>/</v>
      </c>
      <c r="XM9" s="69" t="str">
        <f>IFERROR(IF(INDEX(t_social_jours[Kilomètres],MATCH(XM$4&amp;t_datas[[#This Row],[Matricule]],t_social_jours[Date &amp; Matricule perso],0))="","",INDEX(t_social_jours[Kilomètres],MATCH(XM$4&amp;t_datas[[#This Row],[Matricule]],t_social_jours[Date &amp; Matricule perso],0))),"/")</f>
        <v>/</v>
      </c>
      <c r="XN9" s="41" t="str">
        <f t="shared" si="980"/>
        <v/>
      </c>
      <c r="XO9" s="89" t="str">
        <f>IF(t_datas[[#This Row],[Immatriculation tracteur]]="","",t_datas[[#This Row],[Immatriculation tracteur]])</f>
        <v>VHL 3</v>
      </c>
      <c r="XQ9" s="4" t="str">
        <f>IF(t_datas[[#This Row],[Immatriculation SEMI]]="","",t_datas[[#This Row],[Immatriculation SEMI]])</f>
        <v>RMQ 3</v>
      </c>
      <c r="XR9" s="4" t="str">
        <f>IF(t_datas[[#This Row],[Client affecté]]="","",t_datas[[#This Row],[Client affecté]])</f>
        <v>ccc</v>
      </c>
      <c r="XS9" s="4" t="str">
        <f>IF(t_datas[[#This Row],[Site/ville]]="","",t_datas[[#This Row],[Site/ville]])</f>
        <v/>
      </c>
      <c r="XT9" s="4">
        <f t="shared" si="981"/>
        <v>-1</v>
      </c>
      <c r="XU9" s="4"/>
      <c r="XV9" s="4"/>
      <c r="XW9" s="4"/>
      <c r="XX9" s="4"/>
      <c r="XY9" s="4"/>
      <c r="XZ9" s="4"/>
      <c r="YA9" s="69"/>
      <c r="YB9" s="69"/>
      <c r="YC9" s="4"/>
      <c r="YD9" s="4"/>
      <c r="YE9" s="4"/>
      <c r="YF9" s="4"/>
      <c r="YG9" s="69"/>
      <c r="YH9" s="69"/>
      <c r="YI9" s="4" t="str">
        <f>IFERROR(INDEX(t_social_jours[Conduite],MATCH(YI$4&amp;t_datas[[#This Row],[Matricule]],t_social_jours[Date &amp; Matricule perso],0)),"/")</f>
        <v>/</v>
      </c>
      <c r="YJ9" s="4" t="str">
        <f>IFERROR(INDEX(t_social_jours[Travail],MATCH(YJ$4&amp;t_datas[[#This Row],[Matricule]],t_social_jours[Date &amp; Matricule perso],0)),"/")</f>
        <v>/</v>
      </c>
      <c r="YK9" s="4" t="str">
        <f>IFERROR(INDEX(t_social_jours[Dispo],MATCH(YK$4&amp;t_datas[[#This Row],[Matricule]],t_social_jours[Date &amp; Matricule perso],0)),"/")</f>
        <v>/</v>
      </c>
      <c r="YL9" s="69" t="str">
        <f t="shared" si="982"/>
        <v>/</v>
      </c>
      <c r="YM9" s="4"/>
      <c r="YN9" s="4"/>
      <c r="YO9" s="4"/>
      <c r="YP9" s="4" t="str">
        <f>IFERROR(INDEX(t_social_jours[Départ remake],MATCH(YP$4&amp;t_datas[[#This Row],[Matricule]],t_social_jours[Date &amp; Matricule perso],0)),"/")</f>
        <v>/</v>
      </c>
      <c r="YQ9" s="4" t="str">
        <f>IFERROR(INDEX(t_social_jours[Arrivée remake],MATCH(YQ$4&amp;t_datas[[#This Row],[Matricule]],t_social_jours[Date &amp; Matricule perso],0)),"/")</f>
        <v>/</v>
      </c>
      <c r="YR9" s="69" t="str">
        <f>IFERROR(IF(INDEX(t_social_jours[Kilomètres],MATCH(YR$4&amp;t_datas[[#This Row],[Matricule]],t_social_jours[Date &amp; Matricule perso],0))="","",INDEX(t_social_jours[Kilomètres],MATCH(YR$4&amp;t_datas[[#This Row],[Matricule]],t_social_jours[Date &amp; Matricule perso],0))),"/")</f>
        <v>/</v>
      </c>
      <c r="YS9" s="41" t="str">
        <f t="shared" si="983"/>
        <v/>
      </c>
      <c r="YT9" s="89" t="str">
        <f>IF(t_datas[[#This Row],[Immatriculation tracteur]]="","",t_datas[[#This Row],[Immatriculation tracteur]])</f>
        <v>VHL 3</v>
      </c>
      <c r="YV9" s="4" t="str">
        <f>IF(t_datas[[#This Row],[Immatriculation SEMI]]="","",t_datas[[#This Row],[Immatriculation SEMI]])</f>
        <v>RMQ 3</v>
      </c>
      <c r="YW9" s="4" t="str">
        <f>IF(t_datas[[#This Row],[Client affecté]]="","",t_datas[[#This Row],[Client affecté]])</f>
        <v>ccc</v>
      </c>
      <c r="YX9" s="4" t="str">
        <f>IF(t_datas[[#This Row],[Site/ville]]="","",t_datas[[#This Row],[Site/ville]])</f>
        <v/>
      </c>
      <c r="YY9" s="4">
        <f t="shared" si="984"/>
        <v>-1</v>
      </c>
      <c r="YZ9" s="4"/>
      <c r="ZA9" s="4"/>
      <c r="ZB9" s="4"/>
      <c r="ZC9" s="4"/>
      <c r="ZD9" s="4"/>
      <c r="ZE9" s="4"/>
      <c r="ZF9" s="69"/>
      <c r="ZG9" s="69"/>
      <c r="ZH9" s="4"/>
      <c r="ZI9" s="4"/>
      <c r="ZJ9" s="4"/>
      <c r="ZK9" s="4"/>
      <c r="ZL9" s="69"/>
      <c r="ZM9" s="69"/>
      <c r="ZN9" s="4" t="str">
        <f>IFERROR(INDEX(t_social_jours[Conduite],MATCH(ZN$4&amp;t_datas[[#This Row],[Matricule]],t_social_jours[Date &amp; Matricule perso],0)),"/")</f>
        <v>/</v>
      </c>
      <c r="ZO9" s="4" t="str">
        <f>IFERROR(INDEX(t_social_jours[Travail],MATCH(ZO$4&amp;t_datas[[#This Row],[Matricule]],t_social_jours[Date &amp; Matricule perso],0)),"/")</f>
        <v>/</v>
      </c>
      <c r="ZP9" s="4" t="str">
        <f>IFERROR(INDEX(t_social_jours[Dispo],MATCH(ZP$4&amp;t_datas[[#This Row],[Matricule]],t_social_jours[Date &amp; Matricule perso],0)),"/")</f>
        <v>/</v>
      </c>
      <c r="ZQ9" s="69" t="str">
        <f t="shared" si="985"/>
        <v>/</v>
      </c>
      <c r="ZR9" s="4"/>
      <c r="ZS9" s="4"/>
      <c r="ZT9" s="4"/>
      <c r="ZU9" s="4" t="str">
        <f>IFERROR(INDEX(t_social_jours[Départ remake],MATCH(ZU$4&amp;t_datas[[#This Row],[Matricule]],t_social_jours[Date &amp; Matricule perso],0)),"/")</f>
        <v>/</v>
      </c>
      <c r="ZV9" s="4" t="str">
        <f>IFERROR(INDEX(t_social_jours[Arrivée remake],MATCH(ZV$4&amp;t_datas[[#This Row],[Matricule]],t_social_jours[Date &amp; Matricule perso],0)),"/")</f>
        <v>/</v>
      </c>
      <c r="ZW9" s="69" t="str">
        <f>IFERROR(IF(INDEX(t_social_jours[Kilomètres],MATCH(ZW$4&amp;t_datas[[#This Row],[Matricule]],t_social_jours[Date &amp; Matricule perso],0))="","",INDEX(t_social_jours[Kilomètres],MATCH(ZW$4&amp;t_datas[[#This Row],[Matricule]],t_social_jours[Date &amp; Matricule perso],0))),"/")</f>
        <v>/</v>
      </c>
      <c r="ZX9" s="41" t="str">
        <f t="shared" si="986"/>
        <v/>
      </c>
      <c r="ZY9" s="89" t="str">
        <f>IF(t_datas[[#This Row],[Immatriculation tracteur]]="","",t_datas[[#This Row],[Immatriculation tracteur]])</f>
        <v>VHL 3</v>
      </c>
      <c r="AAA9" s="4" t="str">
        <f>IF(t_datas[[#This Row],[Immatriculation SEMI]]="","",t_datas[[#This Row],[Immatriculation SEMI]])</f>
        <v>RMQ 3</v>
      </c>
      <c r="AAB9" s="4" t="str">
        <f>IF(t_datas[[#This Row],[Client affecté]]="","",t_datas[[#This Row],[Client affecté]])</f>
        <v>ccc</v>
      </c>
      <c r="AAC9" s="4" t="str">
        <f>IF(t_datas[[#This Row],[Site/ville]]="","",t_datas[[#This Row],[Site/ville]])</f>
        <v/>
      </c>
      <c r="AAD9" s="4">
        <f t="shared" si="987"/>
        <v>-1</v>
      </c>
      <c r="AAE9" s="4"/>
      <c r="AAF9" s="4"/>
      <c r="AAG9" s="4"/>
      <c r="AAH9" s="4"/>
      <c r="AAI9" s="4"/>
      <c r="AAJ9" s="4"/>
      <c r="AAK9" s="69"/>
      <c r="AAL9" s="69"/>
      <c r="AAM9" s="4"/>
      <c r="AAN9" s="4"/>
      <c r="AAO9" s="4"/>
      <c r="AAP9" s="4"/>
      <c r="AAQ9" s="69"/>
      <c r="AAR9" s="69"/>
      <c r="AAS9" s="4" t="str">
        <f>IFERROR(INDEX(t_social_jours[Conduite],MATCH(AAS$4&amp;t_datas[[#This Row],[Matricule]],t_social_jours[Date &amp; Matricule perso],0)),"/")</f>
        <v>/</v>
      </c>
      <c r="AAT9" s="4" t="str">
        <f>IFERROR(INDEX(t_social_jours[Travail],MATCH(AAT$4&amp;t_datas[[#This Row],[Matricule]],t_social_jours[Date &amp; Matricule perso],0)),"/")</f>
        <v>/</v>
      </c>
      <c r="AAU9" s="4" t="str">
        <f>IFERROR(INDEX(t_social_jours[Dispo],MATCH(AAU$4&amp;t_datas[[#This Row],[Matricule]],t_social_jours[Date &amp; Matricule perso],0)),"/")</f>
        <v>/</v>
      </c>
      <c r="AAV9" s="69" t="str">
        <f t="shared" si="988"/>
        <v>/</v>
      </c>
      <c r="AAW9" s="4"/>
      <c r="AAX9" s="4"/>
      <c r="AAY9" s="4"/>
      <c r="AAZ9" s="4" t="str">
        <f>IFERROR(INDEX(t_social_jours[Départ remake],MATCH(AAZ$4&amp;t_datas[[#This Row],[Matricule]],t_social_jours[Date &amp; Matricule perso],0)),"/")</f>
        <v>/</v>
      </c>
      <c r="ABA9" s="4" t="str">
        <f>IFERROR(INDEX(t_social_jours[Arrivée remake],MATCH(ABA$4&amp;t_datas[[#This Row],[Matricule]],t_social_jours[Date &amp; Matricule perso],0)),"/")</f>
        <v>/</v>
      </c>
      <c r="ABB9" s="69" t="str">
        <f>IFERROR(IF(INDEX(t_social_jours[Kilomètres],MATCH(ABB$4&amp;t_datas[[#This Row],[Matricule]],t_social_jours[Date &amp; Matricule perso],0))="","",INDEX(t_social_jours[Kilomètres],MATCH(ABB$4&amp;t_datas[[#This Row],[Matricule]],t_social_jours[Date &amp; Matricule perso],0))),"/")</f>
        <v>/</v>
      </c>
      <c r="ABC9" s="41" t="str">
        <f t="shared" si="989"/>
        <v/>
      </c>
      <c r="ABD9" s="89" t="str">
        <f>IF(t_datas[[#This Row],[Immatriculation tracteur]]="","",t_datas[[#This Row],[Immatriculation tracteur]])</f>
        <v>VHL 3</v>
      </c>
      <c r="ABF9" s="4" t="str">
        <f>IF(t_datas[[#This Row],[Immatriculation SEMI]]="","",t_datas[[#This Row],[Immatriculation SEMI]])</f>
        <v>RMQ 3</v>
      </c>
      <c r="ABG9" s="4" t="str">
        <f>IF(t_datas[[#This Row],[Client affecté]]="","",t_datas[[#This Row],[Client affecté]])</f>
        <v>ccc</v>
      </c>
      <c r="ABH9" s="4"/>
      <c r="ABI9" s="4">
        <f t="shared" si="990"/>
        <v>-1</v>
      </c>
      <c r="ABJ9" s="4"/>
      <c r="ABK9" s="4"/>
      <c r="ABL9" s="4"/>
      <c r="ABM9" s="4"/>
      <c r="ABN9" s="4"/>
      <c r="ABO9" s="4"/>
      <c r="ABP9" s="69"/>
      <c r="ABQ9" s="69"/>
      <c r="ABR9" s="4"/>
      <c r="ABS9" s="4"/>
      <c r="ABT9" s="4"/>
      <c r="ABU9" s="4"/>
      <c r="ABV9" s="69"/>
      <c r="ABW9" s="69"/>
      <c r="ABX9" s="4" t="str">
        <f>IFERROR(INDEX(t_social_jours[Conduite],MATCH(ABX$4&amp;t_datas[[#This Row],[Matricule]],t_social_jours[Date &amp; Matricule perso],0)),"/")</f>
        <v>/</v>
      </c>
      <c r="ABY9" s="4" t="str">
        <f>IFERROR(INDEX(t_social_jours[Travail],MATCH(ABY$4&amp;t_datas[[#This Row],[Matricule]],t_social_jours[Date &amp; Matricule perso],0)),"/")</f>
        <v>/</v>
      </c>
      <c r="ABZ9" s="4" t="str">
        <f>IFERROR(INDEX(t_social_jours[Dispo],MATCH(ABZ$4&amp;t_datas[[#This Row],[Matricule]],t_social_jours[Date &amp; Matricule perso],0)),"/")</f>
        <v>/</v>
      </c>
      <c r="ACA9" s="69" t="str">
        <f t="shared" si="991"/>
        <v>/</v>
      </c>
      <c r="ACB9" s="4"/>
      <c r="ACC9" s="4"/>
      <c r="ACD9" s="4"/>
      <c r="ACE9" s="4" t="str">
        <f>IFERROR(INDEX(t_social_jours[Départ remake],MATCH(ACE$4&amp;t_datas[[#This Row],[Matricule]],t_social_jours[Date &amp; Matricule perso],0)),"/")</f>
        <v>/</v>
      </c>
      <c r="ACF9" s="4" t="str">
        <f>IFERROR(INDEX(t_social_jours[Arrivée remake],MATCH(ACF$4&amp;t_datas[[#This Row],[Matricule]],t_social_jours[Date &amp; Matricule perso],0)),"/")</f>
        <v>/</v>
      </c>
      <c r="ACG9" s="69" t="str">
        <f>IFERROR(IF(INDEX(t_social_jours[Kilomètres],MATCH(ACG$4&amp;t_datas[[#This Row],[Matricule]],t_social_jours[Date &amp; Matricule perso],0))="","",INDEX(t_social_jours[Kilomètres],MATCH(ACG$4&amp;t_datas[[#This Row],[Matricule]],t_social_jours[Date &amp; Matricule perso],0))),"/")</f>
        <v>/</v>
      </c>
      <c r="ACH9" s="41" t="str">
        <f t="shared" si="992"/>
        <v/>
      </c>
      <c r="ACI9" s="89" t="str">
        <f>IF(t_datas[[#This Row],[Immatriculation tracteur]]="","",t_datas[[#This Row],[Immatriculation tracteur]])</f>
        <v>VHL 3</v>
      </c>
      <c r="ACK9" s="4" t="str">
        <f>IF(t_datas[[#This Row],[Immatriculation SEMI]]="","",t_datas[[#This Row],[Immatriculation SEMI]])</f>
        <v>RMQ 3</v>
      </c>
      <c r="ACL9" s="4" t="str">
        <f>IF(t_datas[[#This Row],[Client affecté]]="","",t_datas[[#This Row],[Client affecté]])</f>
        <v>ccc</v>
      </c>
      <c r="ACM9" s="4"/>
      <c r="ACN9" s="4">
        <f t="shared" si="993"/>
        <v>-1</v>
      </c>
      <c r="ACO9" s="4"/>
      <c r="ACP9" s="4"/>
      <c r="ACQ9" s="4"/>
      <c r="ACR9" s="4"/>
      <c r="ACS9" s="4"/>
      <c r="ACT9" s="4"/>
      <c r="ACU9" s="69"/>
      <c r="ACV9" s="69"/>
      <c r="ACW9" s="4"/>
      <c r="ACX9" s="4"/>
      <c r="ACY9" s="4"/>
      <c r="ACZ9" s="4"/>
      <c r="ADA9" s="69"/>
      <c r="ADB9" s="69"/>
      <c r="ADC9" s="4" t="str">
        <f>IFERROR(INDEX(t_social_jours[Conduite],MATCH(ADC$4&amp;t_datas[[#This Row],[Matricule]],t_social_jours[Date &amp; Matricule perso],0)),"/")</f>
        <v>/</v>
      </c>
      <c r="ADD9" s="4" t="str">
        <f>IFERROR(INDEX(t_social_jours[Travail],MATCH(ADD$4&amp;t_datas[[#This Row],[Matricule]],t_social_jours[Date &amp; Matricule perso],0)),"/")</f>
        <v>/</v>
      </c>
      <c r="ADE9" s="4" t="str">
        <f>IFERROR(INDEX(t_social_jours[Dispo],MATCH(ADE$4&amp;t_datas[[#This Row],[Matricule]],t_social_jours[Date &amp; Matricule perso],0)),"/")</f>
        <v>/</v>
      </c>
      <c r="ADF9" s="69" t="str">
        <f t="shared" si="994"/>
        <v>/</v>
      </c>
      <c r="ADG9" s="4"/>
      <c r="ADH9" s="4"/>
      <c r="ADI9" s="4"/>
      <c r="ADJ9" s="4" t="str">
        <f>IFERROR(INDEX(t_social_jours[Départ remake],MATCH(ADJ$4&amp;t_datas[[#This Row],[Matricule]],t_social_jours[Date &amp; Matricule perso],0)),"/")</f>
        <v>/</v>
      </c>
      <c r="ADK9" s="4" t="str">
        <f>IFERROR(INDEX(t_social_jours[Arrivée remake],MATCH(ADK$4&amp;t_datas[[#This Row],[Matricule]],t_social_jours[Date &amp; Matricule perso],0)),"/")</f>
        <v>/</v>
      </c>
      <c r="ADL9" s="69" t="str">
        <f>IFERROR(IF(INDEX(t_social_jours[Kilomètres],MATCH(ADL$4&amp;t_datas[[#This Row],[Matricule]],t_social_jours[Date &amp; Matricule perso],0))="","",INDEX(t_social_jours[Kilomètres],MATCH(ADL$4&amp;t_datas[[#This Row],[Matricule]],t_social_jours[Date &amp; Matricule perso],0))),"/")</f>
        <v>/</v>
      </c>
      <c r="ADM9" s="41" t="str">
        <f t="shared" si="995"/>
        <v/>
      </c>
      <c r="ADN9" s="89" t="str">
        <f>IF(t_datas[[#This Row],[Immatriculation tracteur]]="","",t_datas[[#This Row],[Immatriculation tracteur]])</f>
        <v>VHL 3</v>
      </c>
      <c r="ADP9" s="4" t="str">
        <f>IF(t_datas[[#This Row],[Immatriculation SEMI]]="","",t_datas[[#This Row],[Immatriculation SEMI]])</f>
        <v>RMQ 3</v>
      </c>
      <c r="ADQ9" s="4" t="str">
        <f>IF(t_datas[[#This Row],[Client affecté]]="","",t_datas[[#This Row],[Client affecté]])</f>
        <v>ccc</v>
      </c>
      <c r="ADR9" s="4"/>
      <c r="ADS9" s="4">
        <f t="shared" si="996"/>
        <v>-1</v>
      </c>
      <c r="ADT9" s="4"/>
      <c r="ADU9" s="4"/>
      <c r="ADV9" s="4"/>
      <c r="ADW9" s="4"/>
      <c r="ADX9" s="4"/>
      <c r="ADY9" s="4"/>
      <c r="ADZ9" s="69"/>
      <c r="AEA9" s="69"/>
      <c r="AEB9" s="4"/>
      <c r="AEC9" s="4"/>
      <c r="AED9" s="4"/>
      <c r="AEE9" s="4"/>
      <c r="AEF9" s="69"/>
      <c r="AEG9" s="69"/>
      <c r="AEH9" s="4" t="str">
        <f>IFERROR(INDEX(t_social_jours[Conduite],MATCH(AEH$4&amp;t_datas[[#This Row],[Matricule]],t_social_jours[Date &amp; Matricule perso],0)),"/")</f>
        <v>/</v>
      </c>
      <c r="AEI9" s="4" t="str">
        <f>IFERROR(INDEX(t_social_jours[Travail],MATCH(AEI$4&amp;t_datas[[#This Row],[Matricule]],t_social_jours[Date &amp; Matricule perso],0)),"/")</f>
        <v>/</v>
      </c>
      <c r="AEJ9" s="4" t="str">
        <f>IFERROR(INDEX(t_social_jours[Dispo],MATCH(AEJ$4&amp;t_datas[[#This Row],[Matricule]],t_social_jours[Date &amp; Matricule perso],0)),"/")</f>
        <v>/</v>
      </c>
      <c r="AEK9" s="69" t="str">
        <f t="shared" si="997"/>
        <v>/</v>
      </c>
      <c r="AEL9" s="4"/>
      <c r="AEM9" s="4"/>
      <c r="AEN9" s="4"/>
      <c r="AEO9" s="4" t="str">
        <f>IFERROR(INDEX(t_social_jours[Départ remake],MATCH(AEO$4&amp;t_datas[[#This Row],[Matricule]],t_social_jours[Date &amp; Matricule perso],0)),"/")</f>
        <v>/</v>
      </c>
      <c r="AEP9" s="4" t="str">
        <f>IFERROR(INDEX(t_social_jours[Arrivée remake],MATCH(AEP$4&amp;t_datas[[#This Row],[Matricule]],t_social_jours[Date &amp; Matricule perso],0)),"/")</f>
        <v>/</v>
      </c>
      <c r="AEQ9" s="69" t="str">
        <f>IFERROR(IF(INDEX(t_social_jours[Kilomètres],MATCH(AEQ$4&amp;t_datas[[#This Row],[Matricule]],t_social_jours[Date &amp; Matricule perso],0))="","",INDEX(t_social_jours[Kilomètres],MATCH(AEQ$4&amp;t_datas[[#This Row],[Matricule]],t_social_jours[Date &amp; Matricule perso],0))),"/")</f>
        <v>/</v>
      </c>
      <c r="AER9" s="41" t="str">
        <f t="shared" si="998"/>
        <v/>
      </c>
      <c r="AES9" s="89" t="str">
        <f>IF(t_datas[[#This Row],[Immatriculation tracteur]]="","",t_datas[[#This Row],[Immatriculation tracteur]])</f>
        <v>VHL 3</v>
      </c>
      <c r="AEU9" s="4" t="str">
        <f>IF(t_datas[[#This Row],[Immatriculation SEMI]]="","",t_datas[[#This Row],[Immatriculation SEMI]])</f>
        <v>RMQ 3</v>
      </c>
      <c r="AEV9" s="4" t="str">
        <f>IF(t_datas[[#This Row],[Client affecté]]="","",t_datas[[#This Row],[Client affecté]])</f>
        <v>ccc</v>
      </c>
      <c r="AEW9" s="4"/>
      <c r="AEX9" s="4">
        <f t="shared" si="999"/>
        <v>-1</v>
      </c>
      <c r="AEY9" s="4"/>
      <c r="AEZ9" s="4"/>
      <c r="AFA9" s="4"/>
      <c r="AFB9" s="4"/>
      <c r="AFC9" s="4"/>
      <c r="AFD9" s="4"/>
      <c r="AFE9" s="69"/>
      <c r="AFF9" s="69"/>
      <c r="AFG9" s="4"/>
      <c r="AFH9" s="4"/>
      <c r="AFI9" s="4"/>
      <c r="AFJ9" s="4"/>
      <c r="AFK9" s="69"/>
      <c r="AFL9" s="69"/>
      <c r="AFM9" s="4" t="str">
        <f>IFERROR(INDEX(t_social_jours[Conduite],MATCH(AFM$4&amp;t_datas[[#This Row],[Matricule]],t_social_jours[Date &amp; Matricule perso],0)),"/")</f>
        <v>/</v>
      </c>
      <c r="AFN9" s="4" t="str">
        <f>IFERROR(INDEX(t_social_jours[Travail],MATCH(AFN$4&amp;t_datas[[#This Row],[Matricule]],t_social_jours[Date &amp; Matricule perso],0)),"/")</f>
        <v>/</v>
      </c>
      <c r="AFO9" s="4" t="str">
        <f>IFERROR(INDEX(t_social_jours[Dispo],MATCH(AFO$4&amp;t_datas[[#This Row],[Matricule]],t_social_jours[Date &amp; Matricule perso],0)),"/")</f>
        <v>/</v>
      </c>
      <c r="AFP9" s="69" t="str">
        <f t="shared" si="1000"/>
        <v>/</v>
      </c>
      <c r="AFQ9" s="4"/>
      <c r="AFR9" s="4"/>
      <c r="AFS9" s="4"/>
      <c r="AFT9" s="4" t="str">
        <f>IFERROR(INDEX(t_social_jours[Départ remake],MATCH(AFT$4&amp;t_datas[[#This Row],[Matricule]],t_social_jours[Date &amp; Matricule perso],0)),"/")</f>
        <v>/</v>
      </c>
      <c r="AFU9" s="4" t="str">
        <f>IFERROR(INDEX(t_social_jours[Arrivée remake],MATCH(AFU$4&amp;t_datas[[#This Row],[Matricule]],t_social_jours[Date &amp; Matricule perso],0)),"/")</f>
        <v>/</v>
      </c>
      <c r="AFV9" s="69" t="str">
        <f>IFERROR(IF(INDEX(t_social_jours[Kilomètres],MATCH(AFV$4&amp;t_datas[[#This Row],[Matricule]],t_social_jours[Date &amp; Matricule perso],0))="","",INDEX(t_social_jours[Kilomètres],MATCH(AFV$4&amp;t_datas[[#This Row],[Matricule]],t_social_jours[Date &amp; Matricule perso],0))),"/")</f>
        <v>/</v>
      </c>
      <c r="AFW9" s="41" t="str">
        <f t="shared" si="1001"/>
        <v/>
      </c>
      <c r="AFX9" s="89" t="str">
        <f>IF(t_datas[[#This Row],[Immatriculation tracteur]]="","",t_datas[[#This Row],[Immatriculation tracteur]])</f>
        <v>VHL 3</v>
      </c>
      <c r="AFZ9" s="4" t="str">
        <f>IF(t_datas[[#This Row],[Immatriculation SEMI]]="","",t_datas[[#This Row],[Immatriculation SEMI]])</f>
        <v>RMQ 3</v>
      </c>
      <c r="AGA9" s="4" t="str">
        <f>IF(t_datas[[#This Row],[Client affecté]]="","",t_datas[[#This Row],[Client affecté]])</f>
        <v>ccc</v>
      </c>
      <c r="AGB9" s="4"/>
      <c r="AGC9" s="4">
        <f t="shared" si="1002"/>
        <v>-1</v>
      </c>
      <c r="AGD9" s="4"/>
      <c r="AGE9" s="4"/>
      <c r="AGF9" s="4"/>
      <c r="AGG9" s="4"/>
      <c r="AGH9" s="4"/>
      <c r="AGI9" s="4"/>
      <c r="AGJ9" s="69"/>
      <c r="AGK9" s="69"/>
      <c r="AGL9" s="4"/>
      <c r="AGM9" s="4"/>
      <c r="AGN9" s="4"/>
      <c r="AGO9" s="4"/>
      <c r="AGP9" s="69"/>
      <c r="AGQ9" s="69"/>
      <c r="AGR9" s="4" t="str">
        <f>IFERROR(INDEX(t_social_jours[Conduite],MATCH(AGR$4&amp;t_datas[[#This Row],[Matricule]],t_social_jours[Date &amp; Matricule perso],0)),"/")</f>
        <v>/</v>
      </c>
      <c r="AGS9" s="4" t="str">
        <f>IFERROR(INDEX(t_social_jours[Travail],MATCH(AGS$4&amp;t_datas[[#This Row],[Matricule]],t_social_jours[Date &amp; Matricule perso],0)),"/")</f>
        <v>/</v>
      </c>
      <c r="AGT9" s="4" t="str">
        <f>IFERROR(INDEX(t_social_jours[Dispo],MATCH(AGT$4&amp;t_datas[[#This Row],[Matricule]],t_social_jours[Date &amp; Matricule perso],0)),"/")</f>
        <v>/</v>
      </c>
      <c r="AGU9" s="69" t="str">
        <f t="shared" si="1003"/>
        <v>/</v>
      </c>
      <c r="AGV9" s="4"/>
      <c r="AGW9" s="4"/>
      <c r="AGX9" s="4"/>
      <c r="AGY9" s="4" t="str">
        <f>IFERROR(INDEX(t_social_jours[Départ remake],MATCH(AGY$4&amp;t_datas[[#This Row],[Matricule]],t_social_jours[Date &amp; Matricule perso],0)),"/")</f>
        <v>/</v>
      </c>
      <c r="AGZ9" s="4" t="str">
        <f>IFERROR(INDEX(t_social_jours[Arrivée remake],MATCH(AGZ$4&amp;t_datas[[#This Row],[Matricule]],t_social_jours[Date &amp; Matricule perso],0)),"/")</f>
        <v>/</v>
      </c>
      <c r="AHA9" s="69" t="str">
        <f>IFERROR(IF(INDEX(t_social_jours[Kilomètres],MATCH(AHA$4&amp;t_datas[[#This Row],[Matricule]],t_social_jours[Date &amp; Matricule perso],0))="","",INDEX(t_social_jours[Kilomètres],MATCH(AHA$4&amp;t_datas[[#This Row],[Matricule]],t_social_jours[Date &amp; Matricule perso],0))),"/")</f>
        <v>/</v>
      </c>
      <c r="AHB9" s="41" t="str">
        <f t="shared" si="1004"/>
        <v/>
      </c>
      <c r="AHC9" s="89" t="str">
        <f>IF(t_datas[[#This Row],[Immatriculation tracteur]]="","",t_datas[[#This Row],[Immatriculation tracteur]])</f>
        <v>VHL 3</v>
      </c>
      <c r="AHE9" s="4" t="str">
        <f>IF(t_datas[[#This Row],[Immatriculation SEMI]]="","",t_datas[[#This Row],[Immatriculation SEMI]])</f>
        <v>RMQ 3</v>
      </c>
      <c r="AHF9" s="4" t="str">
        <f>IF(t_datas[[#This Row],[Client affecté]]="","",t_datas[[#This Row],[Client affecté]])</f>
        <v>ccc</v>
      </c>
      <c r="AHG9" s="4"/>
      <c r="AHH9" s="4">
        <f t="shared" si="1005"/>
        <v>-1</v>
      </c>
      <c r="AHI9" s="4"/>
      <c r="AHJ9" s="4"/>
      <c r="AHK9" s="4"/>
      <c r="AHL9" s="4"/>
      <c r="AHM9" s="4"/>
      <c r="AHN9" s="4"/>
      <c r="AHO9" s="69"/>
      <c r="AHP9" s="69"/>
      <c r="AHQ9" s="4"/>
      <c r="AHR9" s="4"/>
      <c r="AHS9" s="4"/>
      <c r="AHT9" s="4"/>
      <c r="AHU9" s="69"/>
      <c r="AHV9" s="69"/>
      <c r="AHW9" s="4" t="str">
        <f>IFERROR(INDEX(t_social_jours[Conduite],MATCH(AHW$4&amp;t_datas[[#This Row],[Matricule]],t_social_jours[Date &amp; Matricule perso],0)),"/")</f>
        <v>/</v>
      </c>
      <c r="AHX9" s="4" t="str">
        <f>IFERROR(INDEX(t_social_jours[Travail],MATCH(AHX$4&amp;t_datas[[#This Row],[Matricule]],t_social_jours[Date &amp; Matricule perso],0)),"/")</f>
        <v>/</v>
      </c>
      <c r="AHY9" s="4" t="str">
        <f>IFERROR(INDEX(t_social_jours[Dispo],MATCH(AHY$4&amp;t_datas[[#This Row],[Matricule]],t_social_jours[Date &amp; Matricule perso],0)),"/")</f>
        <v>/</v>
      </c>
      <c r="AHZ9" s="69" t="str">
        <f t="shared" si="1006"/>
        <v>/</v>
      </c>
      <c r="AIA9" s="4"/>
      <c r="AIB9" s="4"/>
      <c r="AIC9" s="4"/>
      <c r="AID9" s="4" t="str">
        <f>IFERROR(INDEX(t_social_jours[Départ remake],MATCH(AID$4&amp;t_datas[[#This Row],[Matricule]],t_social_jours[Date &amp; Matricule perso],0)),"/")</f>
        <v>/</v>
      </c>
      <c r="AIE9" s="4" t="str">
        <f>IFERROR(INDEX(t_social_jours[Arrivée remake],MATCH(AIE$4&amp;t_datas[[#This Row],[Matricule]],t_social_jours[Date &amp; Matricule perso],0)),"/")</f>
        <v>/</v>
      </c>
      <c r="AIF9" s="69" t="str">
        <f>IFERROR(IF(INDEX(t_social_jours[Kilomètres],MATCH(AIF$4&amp;t_datas[[#This Row],[Matricule]],t_social_jours[Date &amp; Matricule perso],0))="","",INDEX(t_social_jours[Kilomètres],MATCH(AIF$4&amp;t_datas[[#This Row],[Matricule]],t_social_jours[Date &amp; Matricule perso],0))),"/")</f>
        <v>/</v>
      </c>
      <c r="AIG9" s="41" t="str">
        <f t="shared" si="1007"/>
        <v/>
      </c>
      <c r="AIH9" s="89" t="str">
        <f>IF(t_datas[[#This Row],[Immatriculation tracteur]]="","",t_datas[[#This Row],[Immatriculation tracteur]])</f>
        <v>VHL 3</v>
      </c>
      <c r="AIJ9" s="4" t="str">
        <f>IF(t_datas[[#This Row],[Immatriculation SEMI]]="","",t_datas[[#This Row],[Immatriculation SEMI]])</f>
        <v>RMQ 3</v>
      </c>
      <c r="AIK9" s="4" t="str">
        <f>IF(t_datas[[#This Row],[Client affecté]]="","",t_datas[[#This Row],[Client affecté]])</f>
        <v>ccc</v>
      </c>
      <c r="AIL9" s="4" t="str">
        <f>IF(t_datas[[#This Row],[Site/ville]]="","",t_datas[[#This Row],[Site/ville]])</f>
        <v/>
      </c>
      <c r="AIM9" s="4">
        <f t="shared" si="1008"/>
        <v>-1</v>
      </c>
      <c r="AIN9" s="4"/>
      <c r="AIO9" s="4"/>
      <c r="AIP9" s="4"/>
      <c r="AIQ9" s="4"/>
      <c r="AIR9" s="4"/>
      <c r="AIS9" s="4"/>
      <c r="AIT9" s="69"/>
      <c r="AIU9" s="69"/>
      <c r="AIV9" s="4"/>
      <c r="AIW9" s="4"/>
      <c r="AIX9" s="4"/>
      <c r="AIY9" s="4"/>
      <c r="AIZ9" s="69"/>
      <c r="AJA9" s="69"/>
      <c r="AJB9" s="4" t="str">
        <f>IFERROR(INDEX(t_social_jours[Conduite],MATCH(AJB$4&amp;t_datas[[#This Row],[Matricule]],t_social_jours[Date &amp; Matricule perso],0)),"/")</f>
        <v>/</v>
      </c>
      <c r="AJC9" s="4" t="str">
        <f>IFERROR(INDEX(t_social_jours[Travail],MATCH(AJC$4&amp;t_datas[[#This Row],[Matricule]],t_social_jours[Date &amp; Matricule perso],0)),"/")</f>
        <v>/</v>
      </c>
      <c r="AJD9" s="4" t="str">
        <f>IFERROR(INDEX(t_social_jours[Dispo],MATCH(AJD$4&amp;t_datas[[#This Row],[Matricule]],t_social_jours[Date &amp; Matricule perso],0)),"/")</f>
        <v>/</v>
      </c>
      <c r="AJE9" s="69" t="str">
        <f t="shared" si="1009"/>
        <v>/</v>
      </c>
      <c r="AJF9" s="4"/>
      <c r="AJG9" s="4"/>
      <c r="AJH9" s="4"/>
      <c r="AJI9" s="4" t="str">
        <f>IFERROR(INDEX(t_social_jours[Départ remake],MATCH(AJI$4&amp;t_datas[[#This Row],[Matricule]],t_social_jours[Date &amp; Matricule perso],0)),"/")</f>
        <v>/</v>
      </c>
      <c r="AJJ9" s="4" t="str">
        <f>IFERROR(INDEX(t_social_jours[Arrivée remake],MATCH(AJJ$4&amp;t_datas[[#This Row],[Matricule]],t_social_jours[Date &amp; Matricule perso],0)),"/")</f>
        <v>/</v>
      </c>
      <c r="AJK9" s="69" t="str">
        <f>IFERROR(IF(INDEX(t_social_jours[Kilomètres],MATCH(AJK$4&amp;t_datas[[#This Row],[Matricule]],t_social_jours[Date &amp; Matricule perso],0))="","",INDEX(t_social_jours[Kilomètres],MATCH(AJK$4&amp;t_datas[[#This Row],[Matricule]],t_social_jours[Date &amp; Matricule perso],0))),"/")</f>
        <v>/</v>
      </c>
      <c r="AJL9" s="41" t="str">
        <f t="shared" si="1010"/>
        <v/>
      </c>
      <c r="AJM9" s="89" t="str">
        <f>IF(t_datas[[#This Row],[Immatriculation tracteur]]="","",t_datas[[#This Row],[Immatriculation tracteur]])</f>
        <v>VHL 3</v>
      </c>
      <c r="AJO9" s="4" t="str">
        <f>IF(t_datas[[#This Row],[Immatriculation SEMI]]="","",t_datas[[#This Row],[Immatriculation SEMI]])</f>
        <v>RMQ 3</v>
      </c>
      <c r="AJP9" s="4" t="str">
        <f>IF(t_datas[[#This Row],[Client affecté]]="","",t_datas[[#This Row],[Client affecté]])</f>
        <v>ccc</v>
      </c>
      <c r="AJQ9" s="4" t="str">
        <f>IF(t_datas[[#This Row],[Site/ville]]="","",t_datas[[#This Row],[Site/ville]])</f>
        <v/>
      </c>
      <c r="AJR9" s="4">
        <f t="shared" si="1011"/>
        <v>-1</v>
      </c>
      <c r="AJS9" s="4"/>
      <c r="AJT9" s="4"/>
      <c r="AJU9" s="4"/>
      <c r="AJV9" s="4"/>
      <c r="AJW9" s="4"/>
      <c r="AJX9" s="4"/>
      <c r="AJY9" s="69"/>
      <c r="AJZ9" s="69"/>
      <c r="AKA9" s="4"/>
      <c r="AKB9" s="4"/>
      <c r="AKC9" s="4"/>
      <c r="AKD9" s="4"/>
      <c r="AKE9" s="69"/>
      <c r="AKF9" s="69"/>
      <c r="AKG9" s="4" t="str">
        <f>IFERROR(INDEX(t_social_jours[Conduite],MATCH(AKG$4&amp;t_datas[[#This Row],[Matricule]],t_social_jours[Date &amp; Matricule perso],0)),"/")</f>
        <v>/</v>
      </c>
      <c r="AKH9" s="4" t="str">
        <f>IFERROR(INDEX(t_social_jours[Travail],MATCH(AKH$4&amp;t_datas[[#This Row],[Matricule]],t_social_jours[Date &amp; Matricule perso],0)),"/")</f>
        <v>/</v>
      </c>
      <c r="AKI9" s="4" t="str">
        <f>IFERROR(INDEX(t_social_jours[Dispo],MATCH(AKI$4&amp;t_datas[[#This Row],[Matricule]],t_social_jours[Date &amp; Matricule perso],0)),"/")</f>
        <v>/</v>
      </c>
      <c r="AKJ9" s="69" t="str">
        <f t="shared" si="1012"/>
        <v>/</v>
      </c>
      <c r="AKK9" s="4"/>
      <c r="AKL9" s="4"/>
      <c r="AKM9" s="4"/>
      <c r="AKN9" s="4" t="str">
        <f>IFERROR(INDEX(t_social_jours[Départ remake],MATCH(AKN$4&amp;t_datas[[#This Row],[Matricule]],t_social_jours[Date &amp; Matricule perso],0)),"/")</f>
        <v>/</v>
      </c>
      <c r="AKO9" s="4" t="str">
        <f>IFERROR(INDEX(t_social_jours[Arrivée remake],MATCH(AKO$4&amp;t_datas[[#This Row],[Matricule]],t_social_jours[Date &amp; Matricule perso],0)),"/")</f>
        <v>/</v>
      </c>
      <c r="AKP9" s="69" t="str">
        <f>IFERROR(IF(INDEX(t_social_jours[Kilomètres],MATCH(AKP$4&amp;t_datas[[#This Row],[Matricule]],t_social_jours[Date &amp; Matricule perso],0))="","",INDEX(t_social_jours[Kilomètres],MATCH(AKP$4&amp;t_datas[[#This Row],[Matricule]],t_social_jours[Date &amp; Matricule perso],0))),"/")</f>
        <v>/</v>
      </c>
      <c r="AKQ9" s="41" t="str">
        <f t="shared" si="1013"/>
        <v/>
      </c>
    </row>
    <row r="10" spans="1:979" x14ac:dyDescent="0.25">
      <c r="A10" s="11" t="s">
        <v>1041</v>
      </c>
      <c r="B10" s="5" t="s">
        <v>1116</v>
      </c>
      <c r="C10" s="5">
        <f>IF(AND(t_datas[[#This Row],[Société tracteur]]&lt;&gt;"",t_datas[[#This Row],[Société conducteur]]&lt;&gt;t_datas[[#This Row],[Société tracteur]],t_datas[[#This Row],[Colonne63]]&lt;&gt;"Yes"),-1,1)</f>
        <v>1</v>
      </c>
      <c r="D10" s="5"/>
      <c r="E10" s="88">
        <v>444</v>
      </c>
      <c r="F10" s="52" t="s">
        <v>87</v>
      </c>
      <c r="G10" s="90" t="str">
        <f>IFERROR(VLOOKUP(t_datas[[#This Row],[Matricule]],KMS_service_Mois[],15,0),"")</f>
        <v/>
      </c>
      <c r="H10" s="90" t="str">
        <f>IFERROR(IF(t_datas[[#This Row],[Base contrat]]-t_datas[[#This Row],[Colonne12]]&lt;0,t_datas[[#This Row],[Colonne12]]-t_datas[[#This Row],[Base contrat]],0),"")</f>
        <v/>
      </c>
      <c r="I10" s="91" t="str">
        <f>IFERROR(IF(t_datas[[#This Row],[Base contrat]]="","",IF((t_datas[[#This Row],[Colonne12]]-t_datas[[#This Row],[Base contrat]])/t_datas[[#This Row],[Base contrat]]&lt;0,"/",(t_datas[[#This Row],[Colonne12]]-t_datas[[#This Row],[Base contrat]])/t_datas[[#This Row],[Base contrat]])),"")</f>
        <v/>
      </c>
      <c r="J10" s="5" t="s">
        <v>1041</v>
      </c>
      <c r="K10" s="3" t="s">
        <v>1118</v>
      </c>
      <c r="M10" s="3" t="s">
        <v>1125</v>
      </c>
      <c r="N10" s="3" t="s">
        <v>1116</v>
      </c>
      <c r="O10" s="3" t="s">
        <v>1116</v>
      </c>
      <c r="P10" s="3" t="s">
        <v>1116</v>
      </c>
      <c r="Q10" s="3" t="s">
        <v>1131</v>
      </c>
      <c r="S10" s="13" t="str">
        <f>IF(t_datas[[#This Row],[Immatriculation tracteur]]="","",t_datas[[#This Row],[Immatriculation tracteur]])</f>
        <v>VHL 4</v>
      </c>
      <c r="U10" s="3" t="str">
        <f>IF(t_datas[[#This Row],[Immatriculation SEMI]]="","",t_datas[[#This Row],[Immatriculation SEMI]])</f>
        <v>RMQ 4</v>
      </c>
      <c r="V10" s="3" t="str">
        <f>IF(t_datas[[#This Row],[Client affecté]]="","",t_datas[[#This Row],[Client affecté]])</f>
        <v>ddd</v>
      </c>
      <c r="X10" s="3">
        <f t="shared" si="922"/>
        <v>-1</v>
      </c>
      <c r="AE10" s="69"/>
      <c r="AF10" s="69"/>
      <c r="AK10" s="69"/>
      <c r="AL10" s="69"/>
      <c r="AM10" s="3" t="str">
        <f>IFERROR(INDEX(t_social_jours[Conduite],MATCH(AM$4&amp;t_datas[[#This Row],[Matricule]],t_social_jours[Date &amp; Matricule perso],0)),"/")</f>
        <v>/</v>
      </c>
      <c r="AN10" s="3" t="str">
        <f>IFERROR(INDEX(t_social_jours[Travail],MATCH(AN$4&amp;t_datas[[#This Row],[Matricule]],t_social_jours[Date &amp; Matricule perso],0)),"/")</f>
        <v>/</v>
      </c>
      <c r="AO10" s="3" t="str">
        <f>IFERROR(INDEX(t_social_jours[Dispo],MATCH(AO$4&amp;t_datas[[#This Row],[Matricule]],t_social_jours[Date &amp; Matricule perso],0)),"/")</f>
        <v>/</v>
      </c>
      <c r="AP10" s="69" t="str">
        <f t="shared" si="923"/>
        <v>/</v>
      </c>
      <c r="AR10" s="4"/>
      <c r="AS10" s="4"/>
      <c r="AT10" s="4" t="str">
        <f>IFERROR(INDEX(t_social_jours[Départ remake],MATCH(AT$4&amp;t_datas[[#This Row],[Matricule]],t_social_jours[Date &amp; Matricule perso],0)),"/")</f>
        <v>/</v>
      </c>
      <c r="AU10" s="4" t="str">
        <f>IFERROR(INDEX(t_social_jours[Arrivée remake],MATCH(AU$4&amp;t_datas[[#This Row],[Matricule]],t_social_jours[Date &amp; Matricule perso],0)),"/")</f>
        <v>/</v>
      </c>
      <c r="AV10" s="69" t="str">
        <f>IFERROR(IF(INDEX(t_social_jours[Kilomètres],MATCH(AV$4&amp;t_datas[[#This Row],[Matricule]],t_social_jours[Date &amp; Matricule perso],0))="","",INDEX(t_social_jours[Kilomètres],MATCH(AV$4&amp;t_datas[[#This Row],[Matricule]],t_social_jours[Date &amp; Matricule perso],0))),"/")</f>
        <v>/</v>
      </c>
      <c r="AW10" s="4" t="str">
        <f t="shared" si="924"/>
        <v/>
      </c>
      <c r="AX10" s="13" t="str">
        <f>IF(t_datas[[#This Row],[Immatriculation tracteur]]="","",t_datas[[#This Row],[Immatriculation tracteur]])</f>
        <v>VHL 4</v>
      </c>
      <c r="AZ10" s="3" t="str">
        <f>IF(t_datas[[#This Row],[Immatriculation SEMI]]="","",t_datas[[#This Row],[Immatriculation SEMI]])</f>
        <v>RMQ 4</v>
      </c>
      <c r="BA10" s="3" t="str">
        <f>IF(t_datas[[#This Row],[Client affecté]]="","",t_datas[[#This Row],[Client affecté]])</f>
        <v>ddd</v>
      </c>
      <c r="BB10" s="4"/>
      <c r="BC10" s="3">
        <f t="shared" si="925"/>
        <v>-1</v>
      </c>
      <c r="BJ10" s="69"/>
      <c r="BK10" s="69"/>
      <c r="BP10" s="69"/>
      <c r="BQ10" s="69"/>
      <c r="BR10" s="3" t="str">
        <f>IFERROR(INDEX(t_social_jours[Conduite],MATCH(BR$4&amp;t_datas[[#This Row],[Matricule]],t_social_jours[Date &amp; Matricule perso],0)),"/")</f>
        <v>/</v>
      </c>
      <c r="BS10" s="4" t="str">
        <f>IFERROR(INDEX(t_social_jours[Travail],MATCH(BS$4&amp;t_datas[[#This Row],[Matricule]],t_social_jours[Date &amp; Matricule perso],0)),"/")</f>
        <v>/</v>
      </c>
      <c r="BT10" s="4" t="str">
        <f>IFERROR(INDEX(t_social_jours[Dispo],MATCH(BT$4&amp;t_datas[[#This Row],[Matricule]],t_social_jours[Date &amp; Matricule perso],0)),"/")</f>
        <v>/</v>
      </c>
      <c r="BU10" s="69" t="str">
        <f t="shared" si="926"/>
        <v>/</v>
      </c>
      <c r="BV10" s="4"/>
      <c r="BW10" s="4"/>
      <c r="BX10" s="4"/>
      <c r="BY10" s="4" t="str">
        <f>IFERROR(INDEX(t_social_jours[Départ remake],MATCH(BY$4&amp;t_datas[[#This Row],[Matricule]],t_social_jours[Date &amp; Matricule perso],0)),"/")</f>
        <v>/</v>
      </c>
      <c r="BZ10" s="4" t="str">
        <f>IFERROR(INDEX(t_social_jours[Arrivée remake],MATCH(BZ$4&amp;t_datas[[#This Row],[Matricule]],t_social_jours[Date &amp; Matricule perso],0)),"/")</f>
        <v>/</v>
      </c>
      <c r="CA10" s="69" t="str">
        <f>IFERROR(IF(INDEX(t_social_jours[Kilomètres],MATCH(CA$4&amp;t_datas[[#This Row],[Matricule]],t_social_jours[Date &amp; Matricule perso],0))="","",INDEX(t_social_jours[Kilomètres],MATCH(CA$4&amp;t_datas[[#This Row],[Matricule]],t_social_jours[Date &amp; Matricule perso],0))),"/")</f>
        <v>/</v>
      </c>
      <c r="CB10" s="41" t="str">
        <f t="shared" si="927"/>
        <v/>
      </c>
      <c r="CC10" s="89" t="str">
        <f>IF(t_datas[[#This Row],[Immatriculation tracteur]]="","",t_datas[[#This Row],[Immatriculation tracteur]])</f>
        <v>VHL 4</v>
      </c>
      <c r="CE10" s="4" t="str">
        <f>IF(t_datas[[#This Row],[Immatriculation SEMI]]="","",t_datas[[#This Row],[Immatriculation SEMI]])</f>
        <v>RMQ 4</v>
      </c>
      <c r="CF10" s="4" t="str">
        <f>IF(t_datas[[#This Row],[Client affecté]]="","",t_datas[[#This Row],[Client affecté]])</f>
        <v>ddd</v>
      </c>
      <c r="CG10" s="4" t="str">
        <f>IF(t_datas[[#This Row],[Site/ville]]="","",t_datas[[#This Row],[Site/ville]])</f>
        <v/>
      </c>
      <c r="CH10" s="3">
        <f t="shared" si="928"/>
        <v>-1</v>
      </c>
      <c r="CI10" s="4"/>
      <c r="CJ10" s="4"/>
      <c r="CK10" s="4"/>
      <c r="CL10" s="4"/>
      <c r="CM10" s="4"/>
      <c r="CN10" s="4"/>
      <c r="CO10" s="69"/>
      <c r="CP10" s="69"/>
      <c r="CQ10" s="4"/>
      <c r="CR10" s="4"/>
      <c r="CS10" s="4"/>
      <c r="CT10" s="4"/>
      <c r="CU10" s="69"/>
      <c r="CV10" s="69"/>
      <c r="CW10" s="4" t="str">
        <f>IFERROR(INDEX(t_social_jours[Conduite],MATCH(CW$4&amp;t_datas[[#This Row],[Matricule]],t_social_jours[Date &amp; Matricule perso],0)),"/")</f>
        <v>/</v>
      </c>
      <c r="CX10" s="4" t="str">
        <f>IFERROR(INDEX(t_social_jours[Travail],MATCH(CX$4&amp;t_datas[[#This Row],[Matricule]],t_social_jours[Date &amp; Matricule perso],0)),"/")</f>
        <v>/</v>
      </c>
      <c r="CY10" s="4" t="str">
        <f>IFERROR(INDEX(t_social_jours[Dispo],MATCH(CY$4&amp;t_datas[[#This Row],[Matricule]],t_social_jours[Date &amp; Matricule perso],0)),"/")</f>
        <v>/</v>
      </c>
      <c r="CZ10" s="69" t="str">
        <f t="shared" si="929"/>
        <v>/</v>
      </c>
      <c r="DA10" s="4"/>
      <c r="DB10" s="4"/>
      <c r="DC10" s="4"/>
      <c r="DD10" s="4" t="str">
        <f>IFERROR(INDEX(t_social_jours[Départ remake],MATCH(DD$4&amp;t_datas[[#This Row],[Matricule]],t_social_jours[Date &amp; Matricule perso],0)),"/")</f>
        <v>/</v>
      </c>
      <c r="DE10" s="4" t="str">
        <f>IFERROR(INDEX(t_social_jours[Arrivée remake],MATCH(DE$4&amp;t_datas[[#This Row],[Matricule]],t_social_jours[Date &amp; Matricule perso],0)),"/")</f>
        <v>/</v>
      </c>
      <c r="DF10" s="69" t="str">
        <f>IFERROR(IF(INDEX(t_social_jours[Kilomètres],MATCH(DF$4&amp;t_datas[[#This Row],[Matricule]],t_social_jours[Date &amp; Matricule perso],0))="","",INDEX(t_social_jours[Kilomètres],MATCH(DF$4&amp;t_datas[[#This Row],[Matricule]],t_social_jours[Date &amp; Matricule perso],0))),"/")</f>
        <v>/</v>
      </c>
      <c r="DG10" s="41" t="str">
        <f t="shared" si="930"/>
        <v/>
      </c>
      <c r="DH10" s="89" t="str">
        <f>IF(t_datas[[#This Row],[Immatriculation tracteur]]="","",t_datas[[#This Row],[Immatriculation tracteur]])</f>
        <v>VHL 4</v>
      </c>
      <c r="DJ10" s="4" t="str">
        <f>IF(t_datas[[#This Row],[Immatriculation SEMI]]="","",t_datas[[#This Row],[Immatriculation SEMI]])</f>
        <v>RMQ 4</v>
      </c>
      <c r="DK10" s="4" t="str">
        <f>IF(t_datas[[#This Row],[Client affecté]]="","",t_datas[[#This Row],[Client affecté]])</f>
        <v>ddd</v>
      </c>
      <c r="DL10" s="4" t="s">
        <v>1032</v>
      </c>
      <c r="DM10" s="4">
        <f t="shared" si="931"/>
        <v>-1</v>
      </c>
      <c r="DN10" s="4"/>
      <c r="DO10" s="4"/>
      <c r="DP10" s="4"/>
      <c r="DQ10" s="4"/>
      <c r="DR10" s="4"/>
      <c r="DS10" s="4"/>
      <c r="DT10" s="69"/>
      <c r="DU10" s="69"/>
      <c r="DV10" s="4"/>
      <c r="DW10" s="4"/>
      <c r="DX10" s="4"/>
      <c r="DY10" s="4"/>
      <c r="DZ10" s="69"/>
      <c r="EA10" s="69"/>
      <c r="EB10" s="4" t="str">
        <f>IFERROR(INDEX(t_social_jours[Conduite],MATCH(EB$4&amp;t_datas[[#This Row],[Matricule]],t_social_jours[Date &amp; Matricule perso],0)),"/")</f>
        <v>/</v>
      </c>
      <c r="EC10" s="4" t="str">
        <f>IFERROR(INDEX(t_social_jours[Travail],MATCH(EC$4&amp;t_datas[[#This Row],[Matricule]],t_social_jours[Date &amp; Matricule perso],0)),"/")</f>
        <v>/</v>
      </c>
      <c r="ED10" s="4" t="str">
        <f>IFERROR(INDEX(t_social_jours[Dispo],MATCH(ED$4&amp;t_datas[[#This Row],[Matricule]],t_social_jours[Date &amp; Matricule perso],0)),"/")</f>
        <v>/</v>
      </c>
      <c r="EE10" s="69" t="str">
        <f t="shared" si="932"/>
        <v>/</v>
      </c>
      <c r="EF10" s="4"/>
      <c r="EG10" s="4"/>
      <c r="EH10" s="4"/>
      <c r="EI10" s="4" t="str">
        <f>IFERROR(INDEX(t_social_jours[Départ remake],MATCH(EI$4&amp;t_datas[[#This Row],[Matricule]],t_social_jours[Date &amp; Matricule perso],0)),"/")</f>
        <v>/</v>
      </c>
      <c r="EJ10" s="4" t="str">
        <f>IFERROR(INDEX(t_social_jours[Arrivée remake],MATCH(EJ$4&amp;t_datas[[#This Row],[Matricule]],t_social_jours[Date &amp; Matricule perso],0)),"/")</f>
        <v>/</v>
      </c>
      <c r="EK10" s="69" t="str">
        <f>IFERROR(IF(INDEX(t_social_jours[Kilomètres],MATCH(EK$4&amp;t_datas[[#This Row],[Matricule]],t_social_jours[Date &amp; Matricule perso],0))="","",INDEX(t_social_jours[Kilomètres],MATCH(EK$4&amp;t_datas[[#This Row],[Matricule]],t_social_jours[Date &amp; Matricule perso],0))),"/")</f>
        <v>/</v>
      </c>
      <c r="EL10" s="41" t="str">
        <f t="shared" si="933"/>
        <v/>
      </c>
      <c r="EM10" s="89" t="str">
        <f>IF(t_datas[[#This Row],[Immatriculation tracteur]]="","",t_datas[[#This Row],[Immatriculation tracteur]])</f>
        <v>VHL 4</v>
      </c>
      <c r="EO10" s="4" t="str">
        <f>IF(t_datas[[#This Row],[Immatriculation SEMI]]="","",t_datas[[#This Row],[Immatriculation SEMI]])</f>
        <v>RMQ 4</v>
      </c>
      <c r="EP10" s="4" t="str">
        <f>IF(t_datas[[#This Row],[Client affecté]]="","",t_datas[[#This Row],[Client affecté]])</f>
        <v>ddd</v>
      </c>
      <c r="EQ10" s="4" t="s">
        <v>1032</v>
      </c>
      <c r="ER10" s="4">
        <f t="shared" si="934"/>
        <v>-1</v>
      </c>
      <c r="ES10" s="4"/>
      <c r="ET10" s="4"/>
      <c r="EU10" s="4"/>
      <c r="EV10" s="4"/>
      <c r="EW10" s="4"/>
      <c r="EX10" s="4"/>
      <c r="EY10" s="69"/>
      <c r="EZ10" s="69"/>
      <c r="FA10" s="4"/>
      <c r="FB10" s="4"/>
      <c r="FC10" s="4"/>
      <c r="FD10" s="4"/>
      <c r="FE10" s="69"/>
      <c r="FF10" s="69"/>
      <c r="FG10" s="4" t="str">
        <f>IFERROR(INDEX(t_social_jours[Conduite],MATCH(FG$4&amp;t_datas[[#This Row],[Matricule]],t_social_jours[Date &amp; Matricule perso],0)),"/")</f>
        <v>/</v>
      </c>
      <c r="FH10" s="4" t="str">
        <f>IFERROR(INDEX(t_social_jours[Travail],MATCH(FH$4&amp;t_datas[[#This Row],[Matricule]],t_social_jours[Date &amp; Matricule perso],0)),"/")</f>
        <v>/</v>
      </c>
      <c r="FI10" s="4" t="str">
        <f>IFERROR(INDEX(t_social_jours[Dispo],MATCH(FI$4&amp;t_datas[[#This Row],[Matricule]],t_social_jours[Date &amp; Matricule perso],0)),"/")</f>
        <v>/</v>
      </c>
      <c r="FJ10" s="69" t="str">
        <f t="shared" si="935"/>
        <v>/</v>
      </c>
      <c r="FK10" s="4"/>
      <c r="FL10" s="4"/>
      <c r="FM10" s="4"/>
      <c r="FN10" s="4" t="str">
        <f>IFERROR(INDEX(t_social_jours[Départ remake],MATCH(FN$4&amp;t_datas[[#This Row],[Matricule]],t_social_jours[Date &amp; Matricule perso],0)),"/")</f>
        <v>/</v>
      </c>
      <c r="FO10" s="4" t="str">
        <f>IFERROR(INDEX(t_social_jours[Arrivée remake],MATCH(FO$4&amp;t_datas[[#This Row],[Matricule]],t_social_jours[Date &amp; Matricule perso],0)),"/")</f>
        <v>/</v>
      </c>
      <c r="FP10" s="69" t="str">
        <f>IFERROR(IF(INDEX(t_social_jours[Kilomètres],MATCH(FP$4&amp;t_datas[[#This Row],[Matricule]],t_social_jours[Date &amp; Matricule perso],0))="","",INDEX(t_social_jours[Kilomètres],MATCH(FP$4&amp;t_datas[[#This Row],[Matricule]],t_social_jours[Date &amp; Matricule perso],0))),"/")</f>
        <v>/</v>
      </c>
      <c r="FQ10" s="41" t="str">
        <f t="shared" si="936"/>
        <v/>
      </c>
      <c r="FR10" s="89" t="str">
        <f>IF(t_datas[[#This Row],[Immatriculation tracteur]]="","",t_datas[[#This Row],[Immatriculation tracteur]])</f>
        <v>VHL 4</v>
      </c>
      <c r="FT10" s="4" t="str">
        <f>IF(t_datas[[#This Row],[Immatriculation SEMI]]="","",t_datas[[#This Row],[Immatriculation SEMI]])</f>
        <v>RMQ 4</v>
      </c>
      <c r="FU10" s="4" t="str">
        <f>IF(t_datas[[#This Row],[Client affecté]]="","",t_datas[[#This Row],[Client affecté]])</f>
        <v>ddd</v>
      </c>
      <c r="FV10" s="4" t="s">
        <v>1032</v>
      </c>
      <c r="FW10" s="4">
        <f t="shared" si="937"/>
        <v>-1</v>
      </c>
      <c r="FX10" s="4"/>
      <c r="FY10" s="4"/>
      <c r="FZ10" s="4"/>
      <c r="GA10" s="4"/>
      <c r="GB10" s="4"/>
      <c r="GC10" s="4"/>
      <c r="GD10" s="69"/>
      <c r="GE10" s="69"/>
      <c r="GF10" s="4"/>
      <c r="GG10" s="4"/>
      <c r="GH10" s="4"/>
      <c r="GI10" s="4"/>
      <c r="GJ10" s="69"/>
      <c r="GK10" s="69"/>
      <c r="GL10" s="4" t="str">
        <f>IFERROR(INDEX(t_social_jours[Conduite],MATCH(GL$4&amp;t_datas[[#This Row],[Matricule]],t_social_jours[Date &amp; Matricule perso],0)),"/")</f>
        <v>/</v>
      </c>
      <c r="GM10" s="4" t="str">
        <f>IFERROR(INDEX(t_social_jours[Travail],MATCH(GM$4&amp;t_datas[[#This Row],[Matricule]],t_social_jours[Date &amp; Matricule perso],0)),"/")</f>
        <v>/</v>
      </c>
      <c r="GN10" s="4" t="str">
        <f>IFERROR(INDEX(t_social_jours[Dispo],MATCH(GN$4&amp;t_datas[[#This Row],[Matricule]],t_social_jours[Date &amp; Matricule perso],0)),"/")</f>
        <v>/</v>
      </c>
      <c r="GO10" s="69" t="str">
        <f t="shared" si="938"/>
        <v>/</v>
      </c>
      <c r="GP10" s="4"/>
      <c r="GQ10" s="4"/>
      <c r="GR10" s="4"/>
      <c r="GS10" s="4" t="str">
        <f>IFERROR(INDEX(t_social_jours[Départ remake],MATCH(GS$4&amp;t_datas[[#This Row],[Matricule]],t_social_jours[Date &amp; Matricule perso],0)),"/")</f>
        <v>/</v>
      </c>
      <c r="GT10" s="4" t="str">
        <f>IFERROR(INDEX(t_social_jours[Arrivée remake],MATCH(GT$4&amp;t_datas[[#This Row],[Matricule]],t_social_jours[Date &amp; Matricule perso],0)),"/")</f>
        <v>/</v>
      </c>
      <c r="GU10" s="69" t="str">
        <f>IFERROR(IF(INDEX(t_social_jours[Kilomètres],MATCH(GU$4&amp;t_datas[[#This Row],[Matricule]],t_social_jours[Date &amp; Matricule perso],0))="","",INDEX(t_social_jours[Kilomètres],MATCH(GU$4&amp;t_datas[[#This Row],[Matricule]],t_social_jours[Date &amp; Matricule perso],0))),"/")</f>
        <v>/</v>
      </c>
      <c r="GV10" s="41" t="str">
        <f t="shared" si="939"/>
        <v/>
      </c>
      <c r="GW10" s="89" t="str">
        <f>IF(t_datas[[#This Row],[Immatriculation tracteur]]="","",t_datas[[#This Row],[Immatriculation tracteur]])</f>
        <v>VHL 4</v>
      </c>
      <c r="GY10" s="4" t="str">
        <f>IF(t_datas[[#This Row],[Immatriculation SEMI]]="","",t_datas[[#This Row],[Immatriculation SEMI]])</f>
        <v>RMQ 4</v>
      </c>
      <c r="GZ10" s="4" t="str">
        <f>IF(t_datas[[#This Row],[Client affecté]]="","",t_datas[[#This Row],[Client affecté]])</f>
        <v>ddd</v>
      </c>
      <c r="HA10" s="4" t="str">
        <f>IF(t_datas[[#This Row],[Site/ville]]="","",t_datas[[#This Row],[Site/ville]])</f>
        <v/>
      </c>
      <c r="HB10" s="4">
        <f t="shared" si="940"/>
        <v>-1</v>
      </c>
      <c r="HC10" s="4"/>
      <c r="HD10" s="4"/>
      <c r="HE10" s="4"/>
      <c r="HF10" s="4"/>
      <c r="HG10" s="4"/>
      <c r="HH10" s="4"/>
      <c r="HI10" s="69"/>
      <c r="HJ10" s="69"/>
      <c r="HK10" s="4"/>
      <c r="HL10" s="4"/>
      <c r="HM10" s="4"/>
      <c r="HN10" s="4"/>
      <c r="HO10" s="69"/>
      <c r="HP10" s="69"/>
      <c r="HQ10" s="4" t="str">
        <f>IFERROR(INDEX(t_social_jours[Conduite],MATCH(HQ$4&amp;t_datas[[#This Row],[Matricule]],t_social_jours[Date &amp; Matricule perso],0)),"/")</f>
        <v>/</v>
      </c>
      <c r="HR10" s="4" t="str">
        <f>IFERROR(INDEX(t_social_jours[Travail],MATCH(HR$4&amp;t_datas[[#This Row],[Matricule]],t_social_jours[Date &amp; Matricule perso],0)),"/")</f>
        <v>/</v>
      </c>
      <c r="HS10" s="4" t="str">
        <f>IFERROR(INDEX(t_social_jours[Dispo],MATCH(HS$4&amp;t_datas[[#This Row],[Matricule]],t_social_jours[Date &amp; Matricule perso],0)),"/")</f>
        <v>/</v>
      </c>
      <c r="HT10" s="69" t="str">
        <f t="shared" si="941"/>
        <v>/</v>
      </c>
      <c r="HU10" s="4"/>
      <c r="HV10" s="4"/>
      <c r="HW10" s="4"/>
      <c r="HX10" s="4" t="str">
        <f>IFERROR(INDEX(t_social_jours[Départ remake],MATCH(HX$4&amp;t_datas[[#This Row],[Matricule]],t_social_jours[Date &amp; Matricule perso],0)),"/")</f>
        <v>/</v>
      </c>
      <c r="HY10" s="4" t="str">
        <f>IFERROR(INDEX(t_social_jours[Arrivée remake],MATCH(HY$4&amp;t_datas[[#This Row],[Matricule]],t_social_jours[Date &amp; Matricule perso],0)),"/")</f>
        <v>/</v>
      </c>
      <c r="HZ10" s="69" t="str">
        <f>IFERROR(IF(INDEX(t_social_jours[Kilomètres],MATCH(HZ$4&amp;t_datas[[#This Row],[Matricule]],t_social_jours[Date &amp; Matricule perso],0))="","",INDEX(t_social_jours[Kilomètres],MATCH(HZ$4&amp;t_datas[[#This Row],[Matricule]],t_social_jours[Date &amp; Matricule perso],0))),"/")</f>
        <v>/</v>
      </c>
      <c r="IA10" s="41" t="str">
        <f t="shared" si="942"/>
        <v/>
      </c>
      <c r="IB10" s="89" t="str">
        <f>IF(t_datas[[#This Row],[Immatriculation tracteur]]="","",t_datas[[#This Row],[Immatriculation tracteur]])</f>
        <v>VHL 4</v>
      </c>
      <c r="ID10" s="4" t="str">
        <f>IF(t_datas[[#This Row],[Immatriculation SEMI]]="","",t_datas[[#This Row],[Immatriculation SEMI]])</f>
        <v>RMQ 4</v>
      </c>
      <c r="IE10" s="4" t="str">
        <f>IF(t_datas[[#This Row],[Client affecté]]="","",t_datas[[#This Row],[Client affecté]])</f>
        <v>ddd</v>
      </c>
      <c r="IF10" s="4"/>
      <c r="IG10" s="4">
        <f t="shared" si="943"/>
        <v>-1</v>
      </c>
      <c r="IH10" s="4"/>
      <c r="II10" s="4"/>
      <c r="IJ10" s="4"/>
      <c r="IK10" s="4"/>
      <c r="IL10" s="4"/>
      <c r="IM10" s="4"/>
      <c r="IN10" s="69"/>
      <c r="IO10" s="69"/>
      <c r="IP10" s="4"/>
      <c r="IQ10" s="4"/>
      <c r="IR10" s="4"/>
      <c r="IS10" s="4"/>
      <c r="IT10" s="69"/>
      <c r="IU10" s="69"/>
      <c r="IV10" s="4" t="str">
        <f>IFERROR(INDEX(t_social_jours[Conduite],MATCH(IV$4&amp;t_datas[[#This Row],[Matricule]],t_social_jours[Date &amp; Matricule perso],0)),"/")</f>
        <v>/</v>
      </c>
      <c r="IW10" s="4" t="str">
        <f>IFERROR(INDEX(t_social_jours[Travail],MATCH(IW$4&amp;t_datas[[#This Row],[Matricule]],t_social_jours[Date &amp; Matricule perso],0)),"/")</f>
        <v>/</v>
      </c>
      <c r="IX10" s="4" t="str">
        <f>IFERROR(INDEX(t_social_jours[Dispo],MATCH(IX$4&amp;t_datas[[#This Row],[Matricule]],t_social_jours[Date &amp; Matricule perso],0)),"/")</f>
        <v>/</v>
      </c>
      <c r="IY10" s="69" t="str">
        <f t="shared" si="944"/>
        <v>/</v>
      </c>
      <c r="IZ10" s="4"/>
      <c r="JA10" s="4"/>
      <c r="JB10" s="4"/>
      <c r="JC10" s="4" t="str">
        <f>IFERROR(INDEX(t_social_jours[Départ remake],MATCH(JC$4&amp;t_datas[[#This Row],[Matricule]],t_social_jours[Date &amp; Matricule perso],0)),"/")</f>
        <v>/</v>
      </c>
      <c r="JD10" s="4" t="str">
        <f>IFERROR(INDEX(t_social_jours[Arrivée remake],MATCH(JD$4&amp;t_datas[[#This Row],[Matricule]],t_social_jours[Date &amp; Matricule perso],0)),"/")</f>
        <v>/</v>
      </c>
      <c r="JE10" s="69" t="str">
        <f>IFERROR(IF(INDEX(t_social_jours[Kilomètres],MATCH(JE$4&amp;t_datas[[#This Row],[Matricule]],t_social_jours[Date &amp; Matricule perso],0))="","",INDEX(t_social_jours[Kilomètres],MATCH(JE$4&amp;t_datas[[#This Row],[Matricule]],t_social_jours[Date &amp; Matricule perso],0))),"/")</f>
        <v>/</v>
      </c>
      <c r="JF10" s="41" t="str">
        <f t="shared" si="945"/>
        <v/>
      </c>
      <c r="JG10" s="89" t="str">
        <f>IF(t_datas[[#This Row],[Immatriculation tracteur]]="","",t_datas[[#This Row],[Immatriculation tracteur]])</f>
        <v>VHL 4</v>
      </c>
      <c r="JI10" s="4" t="str">
        <f>IF(t_datas[[#This Row],[Immatriculation SEMI]]="","",t_datas[[#This Row],[Immatriculation SEMI]])</f>
        <v>RMQ 4</v>
      </c>
      <c r="JJ10" s="4" t="str">
        <f>IF(t_datas[[#This Row],[Client affecté]]="","",t_datas[[#This Row],[Client affecté]])</f>
        <v>ddd</v>
      </c>
      <c r="JK10" s="4" t="s">
        <v>1032</v>
      </c>
      <c r="JL10" s="4">
        <f t="shared" si="946"/>
        <v>-1</v>
      </c>
      <c r="JM10" s="4"/>
      <c r="JN10" s="4"/>
      <c r="JO10" s="4"/>
      <c r="JP10" s="4"/>
      <c r="JQ10" s="4"/>
      <c r="JR10" s="4"/>
      <c r="JS10" s="69"/>
      <c r="JT10" s="69"/>
      <c r="JU10" s="4"/>
      <c r="JV10" s="4"/>
      <c r="JW10" s="4"/>
      <c r="JX10" s="4"/>
      <c r="JY10" s="69"/>
      <c r="JZ10" s="69"/>
      <c r="KA10" s="4" t="str">
        <f>IFERROR(INDEX(t_social_jours[Conduite],MATCH(KA$4&amp;t_datas[[#This Row],[Matricule]],t_social_jours[Date &amp; Matricule perso],0)),"/")</f>
        <v>/</v>
      </c>
      <c r="KB10" s="4" t="str">
        <f>IFERROR(INDEX(t_social_jours[Travail],MATCH(KB$4&amp;t_datas[[#This Row],[Matricule]],t_social_jours[Date &amp; Matricule perso],0)),"/")</f>
        <v>/</v>
      </c>
      <c r="KC10" s="4" t="str">
        <f>IFERROR(INDEX(t_social_jours[Dispo],MATCH(KC$4&amp;t_datas[[#This Row],[Matricule]],t_social_jours[Date &amp; Matricule perso],0)),"/")</f>
        <v>/</v>
      </c>
      <c r="KD10" s="69" t="str">
        <f t="shared" si="947"/>
        <v>/</v>
      </c>
      <c r="KE10" s="4"/>
      <c r="KF10" s="4"/>
      <c r="KG10" s="4"/>
      <c r="KH10" s="4" t="str">
        <f>IFERROR(INDEX(t_social_jours[Départ remake],MATCH(KH$4&amp;t_datas[[#This Row],[Matricule]],t_social_jours[Date &amp; Matricule perso],0)),"/")</f>
        <v>/</v>
      </c>
      <c r="KI10" s="4" t="str">
        <f>IFERROR(INDEX(t_social_jours[Arrivée remake],MATCH(KI$4&amp;t_datas[[#This Row],[Matricule]],t_social_jours[Date &amp; Matricule perso],0)),"/")</f>
        <v>/</v>
      </c>
      <c r="KJ10" s="69" t="str">
        <f>IFERROR(IF(INDEX(t_social_jours[Kilomètres],MATCH(KJ$4&amp;t_datas[[#This Row],[Matricule]],t_social_jours[Date &amp; Matricule perso],0))="","",INDEX(t_social_jours[Kilomètres],MATCH(KJ$4&amp;t_datas[[#This Row],[Matricule]],t_social_jours[Date &amp; Matricule perso],0))),"/")</f>
        <v>/</v>
      </c>
      <c r="KK10" s="41" t="str">
        <f t="shared" si="948"/>
        <v/>
      </c>
      <c r="KL10" s="89" t="str">
        <f>IF(t_datas[[#This Row],[Immatriculation tracteur]]="","",t_datas[[#This Row],[Immatriculation tracteur]])</f>
        <v>VHL 4</v>
      </c>
      <c r="KN10" s="4" t="str">
        <f>IF(t_datas[[#This Row],[Immatriculation SEMI]]="","",t_datas[[#This Row],[Immatriculation SEMI]])</f>
        <v>RMQ 4</v>
      </c>
      <c r="KO10" s="4" t="str">
        <f>IF(t_datas[[#This Row],[Client affecté]]="","",t_datas[[#This Row],[Client affecté]])</f>
        <v>ddd</v>
      </c>
      <c r="KP10" s="4" t="s">
        <v>1032</v>
      </c>
      <c r="KQ10" s="4">
        <f t="shared" si="949"/>
        <v>-1</v>
      </c>
      <c r="KR10" s="4"/>
      <c r="KS10" s="4"/>
      <c r="KT10" s="4"/>
      <c r="KU10" s="4"/>
      <c r="KV10" s="4"/>
      <c r="KW10" s="4"/>
      <c r="KX10" s="69"/>
      <c r="KY10" s="69"/>
      <c r="KZ10" s="4"/>
      <c r="LA10" s="4"/>
      <c r="LB10" s="4"/>
      <c r="LC10" s="4"/>
      <c r="LD10" s="69"/>
      <c r="LE10" s="69"/>
      <c r="LF10" s="4" t="str">
        <f>IFERROR(INDEX(t_social_jours[Conduite],MATCH(LF$4&amp;t_datas[[#This Row],[Matricule]],t_social_jours[Date &amp; Matricule perso],0)),"/")</f>
        <v>/</v>
      </c>
      <c r="LG10" s="4" t="str">
        <f>IFERROR(INDEX(t_social_jours[Travail],MATCH(LG$4&amp;t_datas[[#This Row],[Matricule]],t_social_jours[Date &amp; Matricule perso],0)),"/")</f>
        <v>/</v>
      </c>
      <c r="LH10" s="4" t="str">
        <f>IFERROR(INDEX(t_social_jours[Dispo],MATCH(LH$4&amp;t_datas[[#This Row],[Matricule]],t_social_jours[Date &amp; Matricule perso],0)),"/")</f>
        <v>/</v>
      </c>
      <c r="LI10" s="69" t="str">
        <f t="shared" si="950"/>
        <v>/</v>
      </c>
      <c r="LJ10" s="4"/>
      <c r="LK10" s="4"/>
      <c r="LL10" s="4"/>
      <c r="LM10" s="4" t="str">
        <f>IFERROR(INDEX(t_social_jours[Départ remake],MATCH(LM$4&amp;t_datas[[#This Row],[Matricule]],t_social_jours[Date &amp; Matricule perso],0)),"/")</f>
        <v>/</v>
      </c>
      <c r="LN10" s="4" t="str">
        <f>IFERROR(INDEX(t_social_jours[Arrivée remake],MATCH(LN$4&amp;t_datas[[#This Row],[Matricule]],t_social_jours[Date &amp; Matricule perso],0)),"/")</f>
        <v>/</v>
      </c>
      <c r="LO10" s="69" t="str">
        <f>IFERROR(IF(INDEX(t_social_jours[Kilomètres],MATCH(LO$4&amp;t_datas[[#This Row],[Matricule]],t_social_jours[Date &amp; Matricule perso],0))="","",INDEX(t_social_jours[Kilomètres],MATCH(LO$4&amp;t_datas[[#This Row],[Matricule]],t_social_jours[Date &amp; Matricule perso],0))),"/")</f>
        <v>/</v>
      </c>
      <c r="LP10" s="41" t="str">
        <f t="shared" si="951"/>
        <v/>
      </c>
      <c r="LQ10" s="89" t="str">
        <f>IF(t_datas[[#This Row],[Immatriculation tracteur]]="","",t_datas[[#This Row],[Immatriculation tracteur]])</f>
        <v>VHL 4</v>
      </c>
      <c r="LS10" s="4" t="str">
        <f>IF(t_datas[[#This Row],[Immatriculation SEMI]]="","",t_datas[[#This Row],[Immatriculation SEMI]])</f>
        <v>RMQ 4</v>
      </c>
      <c r="LT10" s="4" t="str">
        <f>IF(t_datas[[#This Row],[Client affecté]]="","",t_datas[[#This Row],[Client affecté]])</f>
        <v>ddd</v>
      </c>
      <c r="LU10" s="4" t="s">
        <v>1032</v>
      </c>
      <c r="LV10" s="4">
        <f t="shared" si="952"/>
        <v>-1</v>
      </c>
      <c r="LW10" s="4"/>
      <c r="LX10" s="4"/>
      <c r="LY10" s="4"/>
      <c r="LZ10" s="4"/>
      <c r="MA10" s="4"/>
      <c r="MB10" s="4"/>
      <c r="MC10" s="69"/>
      <c r="MD10" s="69"/>
      <c r="ME10" s="4"/>
      <c r="MF10" s="4"/>
      <c r="MG10" s="4"/>
      <c r="MH10" s="4"/>
      <c r="MI10" s="69"/>
      <c r="MJ10" s="69"/>
      <c r="MK10" s="4" t="str">
        <f>IFERROR(INDEX(t_social_jours[Conduite],MATCH(MK$4&amp;t_datas[[#This Row],[Matricule]],t_social_jours[Date &amp; Matricule perso],0)),"/")</f>
        <v>/</v>
      </c>
      <c r="ML10" s="4" t="str">
        <f>IFERROR(INDEX(t_social_jours[Travail],MATCH(ML$4&amp;t_datas[[#This Row],[Matricule]],t_social_jours[Date &amp; Matricule perso],0)),"/")</f>
        <v>/</v>
      </c>
      <c r="MM10" s="4" t="str">
        <f>IFERROR(INDEX(t_social_jours[Dispo],MATCH(MM$4&amp;t_datas[[#This Row],[Matricule]],t_social_jours[Date &amp; Matricule perso],0)),"/")</f>
        <v>/</v>
      </c>
      <c r="MN10" s="69" t="str">
        <f t="shared" si="953"/>
        <v>/</v>
      </c>
      <c r="MO10" s="4"/>
      <c r="MP10" s="4"/>
      <c r="MQ10" s="4"/>
      <c r="MR10" s="4" t="str">
        <f>IFERROR(INDEX(t_social_jours[Départ remake],MATCH(MR$4&amp;t_datas[[#This Row],[Matricule]],t_social_jours[Date &amp; Matricule perso],0)),"/")</f>
        <v>/</v>
      </c>
      <c r="MS10" s="4" t="str">
        <f>IFERROR(INDEX(t_social_jours[Arrivée remake],MATCH(MS$4&amp;t_datas[[#This Row],[Matricule]],t_social_jours[Date &amp; Matricule perso],0)),"/")</f>
        <v>/</v>
      </c>
      <c r="MT10" s="69" t="str">
        <f>IFERROR(IF(INDEX(t_social_jours[Kilomètres],MATCH(MT$4&amp;t_datas[[#This Row],[Matricule]],t_social_jours[Date &amp; Matricule perso],0))="","",INDEX(t_social_jours[Kilomètres],MATCH(MT$4&amp;t_datas[[#This Row],[Matricule]],t_social_jours[Date &amp; Matricule perso],0))),"/")</f>
        <v>/</v>
      </c>
      <c r="MU10" s="41" t="str">
        <f t="shared" si="954"/>
        <v/>
      </c>
      <c r="MV10" s="89" t="str">
        <f>IF(t_datas[[#This Row],[Immatriculation tracteur]]="","",t_datas[[#This Row],[Immatriculation tracteur]])</f>
        <v>VHL 4</v>
      </c>
      <c r="MX10" s="4" t="str">
        <f>IF(t_datas[[#This Row],[Immatriculation SEMI]]="","",t_datas[[#This Row],[Immatriculation SEMI]])</f>
        <v>RMQ 4</v>
      </c>
      <c r="MY10" s="4" t="str">
        <f>IF(t_datas[[#This Row],[Client affecté]]="","",t_datas[[#This Row],[Client affecté]])</f>
        <v>ddd</v>
      </c>
      <c r="MZ10" s="4"/>
      <c r="NA10" s="4">
        <f t="shared" si="955"/>
        <v>-1</v>
      </c>
      <c r="NB10" s="4"/>
      <c r="NC10" s="4"/>
      <c r="ND10" s="4"/>
      <c r="NE10" s="4"/>
      <c r="NF10" s="4"/>
      <c r="NG10" s="4"/>
      <c r="NH10" s="69"/>
      <c r="NI10" s="69"/>
      <c r="NJ10" s="4"/>
      <c r="NK10" s="4"/>
      <c r="NL10" s="4"/>
      <c r="NM10" s="4"/>
      <c r="NN10" s="69"/>
      <c r="NO10" s="69"/>
      <c r="NP10" s="4" t="str">
        <f>IFERROR(INDEX(t_social_jours[Conduite],MATCH(NP$4&amp;t_datas[[#This Row],[Matricule]],t_social_jours[Date &amp; Matricule perso],0)),"/")</f>
        <v>/</v>
      </c>
      <c r="NQ10" s="4" t="str">
        <f>IFERROR(INDEX(t_social_jours[Travail],MATCH(NQ$4&amp;t_datas[[#This Row],[Matricule]],t_social_jours[Date &amp; Matricule perso],0)),"/")</f>
        <v>/</v>
      </c>
      <c r="NR10" s="4" t="str">
        <f>IFERROR(INDEX(t_social_jours[Dispo],MATCH(NR$4&amp;t_datas[[#This Row],[Matricule]],t_social_jours[Date &amp; Matricule perso],0)),"/")</f>
        <v>/</v>
      </c>
      <c r="NS10" s="69" t="str">
        <f t="shared" si="956"/>
        <v>/</v>
      </c>
      <c r="NT10" s="4"/>
      <c r="NU10" s="4"/>
      <c r="NV10" s="4"/>
      <c r="NW10" s="4" t="str">
        <f>IFERROR(INDEX(t_social_jours[Départ remake],MATCH(NW$4&amp;t_datas[[#This Row],[Matricule]],t_social_jours[Date &amp; Matricule perso],0)),"/")</f>
        <v>/</v>
      </c>
      <c r="NX10" s="4" t="str">
        <f>IFERROR(INDEX(t_social_jours[Arrivée remake],MATCH(NX$4&amp;t_datas[[#This Row],[Matricule]],t_social_jours[Date &amp; Matricule perso],0)),"/")</f>
        <v>/</v>
      </c>
      <c r="NY10" s="69" t="str">
        <f>IFERROR(IF(INDEX(t_social_jours[Kilomètres],MATCH(NY$4&amp;t_datas[[#This Row],[Matricule]],t_social_jours[Date &amp; Matricule perso],0))="","",INDEX(t_social_jours[Kilomètres],MATCH(NY$4&amp;t_datas[[#This Row],[Matricule]],t_social_jours[Date &amp; Matricule perso],0))),"/")</f>
        <v>/</v>
      </c>
      <c r="NZ10" s="41" t="str">
        <f t="shared" si="957"/>
        <v/>
      </c>
      <c r="OA10" s="89" t="str">
        <f>IF(t_datas[[#This Row],[Immatriculation tracteur]]="","",t_datas[[#This Row],[Immatriculation tracteur]])</f>
        <v>VHL 4</v>
      </c>
      <c r="OC10" s="4" t="str">
        <f>IF(t_datas[[#This Row],[Immatriculation SEMI]]="","",t_datas[[#This Row],[Immatriculation SEMI]])</f>
        <v>RMQ 4</v>
      </c>
      <c r="OD10" s="4" t="str">
        <f>IF(t_datas[[#This Row],[Client affecté]]="","",t_datas[[#This Row],[Client affecté]])</f>
        <v>ddd</v>
      </c>
      <c r="OE10" s="4" t="str">
        <f>IF(t_datas[[#This Row],[Site/ville]]="","",t_datas[[#This Row],[Site/ville]])</f>
        <v/>
      </c>
      <c r="OF10" s="4">
        <f t="shared" si="958"/>
        <v>-1</v>
      </c>
      <c r="OG10" s="4"/>
      <c r="OH10" s="4"/>
      <c r="OI10" s="4"/>
      <c r="OJ10" s="4"/>
      <c r="OK10" s="4"/>
      <c r="OL10" s="4"/>
      <c r="OM10" s="69"/>
      <c r="ON10" s="69"/>
      <c r="OO10" s="4"/>
      <c r="OP10" s="4"/>
      <c r="OQ10" s="4"/>
      <c r="OR10" s="4"/>
      <c r="OS10" s="69"/>
      <c r="OT10" s="69"/>
      <c r="OU10" s="4" t="str">
        <f>IFERROR(INDEX(t_social_jours[Conduite],MATCH(OU$4&amp;t_datas[[#This Row],[Matricule]],t_social_jours[Date &amp; Matricule perso],0)),"/")</f>
        <v>/</v>
      </c>
      <c r="OV10" s="4" t="str">
        <f>IFERROR(INDEX(t_social_jours[Travail],MATCH(OV$4&amp;t_datas[[#This Row],[Matricule]],t_social_jours[Date &amp; Matricule perso],0)),"/")</f>
        <v>/</v>
      </c>
      <c r="OW10" s="4" t="str">
        <f>IFERROR(INDEX(t_social_jours[Dispo],MATCH(OW$4&amp;t_datas[[#This Row],[Matricule]],t_social_jours[Date &amp; Matricule perso],0)),"/")</f>
        <v>/</v>
      </c>
      <c r="OX10" s="69" t="str">
        <f t="shared" si="959"/>
        <v>/</v>
      </c>
      <c r="OY10" s="4"/>
      <c r="OZ10" s="4"/>
      <c r="PA10" s="4"/>
      <c r="PB10" s="4" t="str">
        <f>IFERROR(INDEX(t_social_jours[Départ remake],MATCH(PB$4&amp;t_datas[[#This Row],[Matricule]],t_social_jours[Date &amp; Matricule perso],0)),"/")</f>
        <v>/</v>
      </c>
      <c r="PC10" s="4" t="str">
        <f>IFERROR(INDEX(t_social_jours[Arrivée remake],MATCH(PC$4&amp;t_datas[[#This Row],[Matricule]],t_social_jours[Date &amp; Matricule perso],0)),"/")</f>
        <v>/</v>
      </c>
      <c r="PD10" s="69" t="str">
        <f>IFERROR(IF(INDEX(t_social_jours[Kilomètres],MATCH(PD$4&amp;t_datas[[#This Row],[Matricule]],t_social_jours[Date &amp; Matricule perso],0))="","",INDEX(t_social_jours[Kilomètres],MATCH(PD$4&amp;t_datas[[#This Row],[Matricule]],t_social_jours[Date &amp; Matricule perso],0))),"/")</f>
        <v>/</v>
      </c>
      <c r="PE10" s="41" t="str">
        <f t="shared" si="960"/>
        <v/>
      </c>
      <c r="PF10" s="89" t="str">
        <f>IF(t_datas[[#This Row],[Immatriculation tracteur]]="","",t_datas[[#This Row],[Immatriculation tracteur]])</f>
        <v>VHL 4</v>
      </c>
      <c r="PH10" s="4" t="str">
        <f>IF(t_datas[[#This Row],[Immatriculation SEMI]]="","",t_datas[[#This Row],[Immatriculation SEMI]])</f>
        <v>RMQ 4</v>
      </c>
      <c r="PI10" s="4" t="str">
        <f>IF(t_datas[[#This Row],[Client affecté]]="","",t_datas[[#This Row],[Client affecté]])</f>
        <v>ddd</v>
      </c>
      <c r="PJ10" s="4" t="str">
        <f>IF(t_datas[[#This Row],[Site/ville]]="","",t_datas[[#This Row],[Site/ville]])</f>
        <v/>
      </c>
      <c r="PK10" s="4">
        <f t="shared" si="961"/>
        <v>-1</v>
      </c>
      <c r="PL10" s="4"/>
      <c r="PM10" s="4"/>
      <c r="PN10" s="4"/>
      <c r="PO10" s="4"/>
      <c r="PP10" s="4"/>
      <c r="PQ10" s="4"/>
      <c r="PR10" s="69"/>
      <c r="PS10" s="69"/>
      <c r="PT10" s="4"/>
      <c r="PU10" s="4"/>
      <c r="PV10" s="4"/>
      <c r="PW10" s="4"/>
      <c r="PX10" s="69"/>
      <c r="PY10" s="69"/>
      <c r="PZ10" s="4" t="str">
        <f>IFERROR(INDEX(t_social_jours[Conduite],MATCH(PZ$4&amp;t_datas[[#This Row],[Matricule]],t_social_jours[Date &amp; Matricule perso],0)),"/")</f>
        <v>/</v>
      </c>
      <c r="QA10" s="4" t="str">
        <f>IFERROR(INDEX(t_social_jours[Travail],MATCH(QA$4&amp;t_datas[[#This Row],[Matricule]],t_social_jours[Date &amp; Matricule perso],0)),"/")</f>
        <v>/</v>
      </c>
      <c r="QB10" s="4" t="str">
        <f>IFERROR(INDEX(t_social_jours[Dispo],MATCH(QB$4&amp;t_datas[[#This Row],[Matricule]],t_social_jours[Date &amp; Matricule perso],0)),"/")</f>
        <v>/</v>
      </c>
      <c r="QC10" s="69" t="str">
        <f t="shared" si="962"/>
        <v>/</v>
      </c>
      <c r="QD10" s="4"/>
      <c r="QE10" s="4"/>
      <c r="QF10" s="4"/>
      <c r="QG10" s="4" t="str">
        <f>IFERROR(INDEX(t_social_jours[Départ remake],MATCH(QG$4&amp;t_datas[[#This Row],[Matricule]],t_social_jours[Date &amp; Matricule perso],0)),"/")</f>
        <v>/</v>
      </c>
      <c r="QH10" s="4" t="str">
        <f>IFERROR(INDEX(t_social_jours[Arrivée remake],MATCH(QH$4&amp;t_datas[[#This Row],[Matricule]],t_social_jours[Date &amp; Matricule perso],0)),"/")</f>
        <v>/</v>
      </c>
      <c r="QI10" s="69" t="str">
        <f>IFERROR(IF(INDEX(t_social_jours[Kilomètres],MATCH(QI$4&amp;t_datas[[#This Row],[Matricule]],t_social_jours[Date &amp; Matricule perso],0))="","",INDEX(t_social_jours[Kilomètres],MATCH(QI$4&amp;t_datas[[#This Row],[Matricule]],t_social_jours[Date &amp; Matricule perso],0))),"/")</f>
        <v>/</v>
      </c>
      <c r="QJ10" s="41" t="str">
        <f t="shared" si="963"/>
        <v/>
      </c>
      <c r="QK10" s="89" t="str">
        <f>IF(t_datas[[#This Row],[Immatriculation tracteur]]="","",t_datas[[#This Row],[Immatriculation tracteur]])</f>
        <v>VHL 4</v>
      </c>
      <c r="QM10" s="4" t="str">
        <f>IF(t_datas[[#This Row],[Immatriculation SEMI]]="","",t_datas[[#This Row],[Immatriculation SEMI]])</f>
        <v>RMQ 4</v>
      </c>
      <c r="QN10" s="4" t="str">
        <f>IF(t_datas[[#This Row],[Client affecté]]="","",t_datas[[#This Row],[Client affecté]])</f>
        <v>ddd</v>
      </c>
      <c r="QO10" s="4" t="str">
        <f>IF(t_datas[[#This Row],[Site/ville]]="","",t_datas[[#This Row],[Site/ville]])</f>
        <v/>
      </c>
      <c r="QP10" s="4">
        <f t="shared" si="964"/>
        <v>-1</v>
      </c>
      <c r="QQ10" s="4"/>
      <c r="QR10" s="4"/>
      <c r="QS10" s="4"/>
      <c r="QT10" s="4"/>
      <c r="QU10" s="4"/>
      <c r="QV10" s="4"/>
      <c r="QW10" s="69"/>
      <c r="QX10" s="69"/>
      <c r="QY10" s="4"/>
      <c r="QZ10" s="4"/>
      <c r="RA10" s="4"/>
      <c r="RB10" s="4"/>
      <c r="RC10" s="69"/>
      <c r="RD10" s="69"/>
      <c r="RE10" s="4" t="str">
        <f>IFERROR(INDEX(t_social_jours[Conduite],MATCH(RE$4&amp;t_datas[[#This Row],[Matricule]],t_social_jours[Date &amp; Matricule perso],0)),"/")</f>
        <v>/</v>
      </c>
      <c r="RF10" s="4" t="str">
        <f>IFERROR(INDEX(t_social_jours[Travail],MATCH(RF$4&amp;t_datas[[#This Row],[Matricule]],t_social_jours[Date &amp; Matricule perso],0)),"/")</f>
        <v>/</v>
      </c>
      <c r="RG10" s="4" t="str">
        <f>IFERROR(INDEX(t_social_jours[Dispo],MATCH(RG$4&amp;t_datas[[#This Row],[Matricule]],t_social_jours[Date &amp; Matricule perso],0)),"/")</f>
        <v>/</v>
      </c>
      <c r="RH10" s="69" t="str">
        <f t="shared" si="965"/>
        <v>/</v>
      </c>
      <c r="RI10" s="4"/>
      <c r="RJ10" s="4"/>
      <c r="RK10" s="4"/>
      <c r="RL10" s="4" t="str">
        <f>IFERROR(INDEX(t_social_jours[Départ remake],MATCH(RL$4&amp;t_datas[[#This Row],[Matricule]],t_social_jours[Date &amp; Matricule perso],0)),"/")</f>
        <v>/</v>
      </c>
      <c r="RM10" s="4" t="str">
        <f>IFERROR(INDEX(t_social_jours[Arrivée remake],MATCH(RM$4&amp;t_datas[[#This Row],[Matricule]],t_social_jours[Date &amp; Matricule perso],0)),"/")</f>
        <v>/</v>
      </c>
      <c r="RN10" s="69" t="str">
        <f>IFERROR(IF(INDEX(t_social_jours[Kilomètres],MATCH(RN$4&amp;t_datas[[#This Row],[Matricule]],t_social_jours[Date &amp; Matricule perso],0))="","",INDEX(t_social_jours[Kilomètres],MATCH(RN$4&amp;t_datas[[#This Row],[Matricule]],t_social_jours[Date &amp; Matricule perso],0))),"/")</f>
        <v>/</v>
      </c>
      <c r="RO10" s="41" t="str">
        <f t="shared" si="966"/>
        <v/>
      </c>
      <c r="RP10" s="89" t="str">
        <f>IF(t_datas[[#This Row],[Immatriculation tracteur]]="","",t_datas[[#This Row],[Immatriculation tracteur]])</f>
        <v>VHL 4</v>
      </c>
      <c r="RR10" s="4" t="str">
        <f>IF(t_datas[[#This Row],[Immatriculation SEMI]]="","",t_datas[[#This Row],[Immatriculation SEMI]])</f>
        <v>RMQ 4</v>
      </c>
      <c r="RS10" s="4" t="str">
        <f>IF(t_datas[[#This Row],[Client affecté]]="","",t_datas[[#This Row],[Client affecté]])</f>
        <v>ddd</v>
      </c>
      <c r="RT10" s="4" t="str">
        <f>IF(t_datas[[#This Row],[Site/ville]]="","",t_datas[[#This Row],[Site/ville]])</f>
        <v/>
      </c>
      <c r="RU10" s="4">
        <f t="shared" si="967"/>
        <v>-1</v>
      </c>
      <c r="RV10" s="4"/>
      <c r="RW10" s="4"/>
      <c r="RX10" s="4"/>
      <c r="RY10" s="4"/>
      <c r="RZ10" s="4"/>
      <c r="SA10" s="4"/>
      <c r="SB10" s="69"/>
      <c r="SC10" s="69"/>
      <c r="SD10" s="4"/>
      <c r="SE10" s="4"/>
      <c r="SF10" s="4"/>
      <c r="SG10" s="4"/>
      <c r="SH10" s="69"/>
      <c r="SI10" s="69"/>
      <c r="SJ10" s="4" t="str">
        <f>IFERROR(INDEX(t_social_jours[Conduite],MATCH(SJ$4&amp;t_datas[[#This Row],[Matricule]],t_social_jours[Date &amp; Matricule perso],0)),"/")</f>
        <v>/</v>
      </c>
      <c r="SK10" s="4" t="str">
        <f>IFERROR(INDEX(t_social_jours[Travail],MATCH(SK$4&amp;t_datas[[#This Row],[Matricule]],t_social_jours[Date &amp; Matricule perso],0)),"/")</f>
        <v>/</v>
      </c>
      <c r="SL10" s="4" t="str">
        <f>IFERROR(INDEX(t_social_jours[Dispo],MATCH(SL$4&amp;t_datas[[#This Row],[Matricule]],t_social_jours[Date &amp; Matricule perso],0)),"/")</f>
        <v>/</v>
      </c>
      <c r="SM10" s="69" t="str">
        <f t="shared" si="968"/>
        <v>/</v>
      </c>
      <c r="SN10" s="4"/>
      <c r="SO10" s="4"/>
      <c r="SP10" s="4"/>
      <c r="SQ10" s="4" t="str">
        <f>IFERROR(INDEX(t_social_jours[Départ remake],MATCH(SQ$4&amp;t_datas[[#This Row],[Matricule]],t_social_jours[Date &amp; Matricule perso],0)),"/")</f>
        <v>/</v>
      </c>
      <c r="SR10" s="4" t="str">
        <f>IFERROR(INDEX(t_social_jours[Arrivée remake],MATCH(SR$4&amp;t_datas[[#This Row],[Matricule]],t_social_jours[Date &amp; Matricule perso],0)),"/")</f>
        <v>/</v>
      </c>
      <c r="SS10" s="69" t="str">
        <f>IFERROR(IF(INDEX(t_social_jours[Kilomètres],MATCH(SS$4&amp;t_datas[[#This Row],[Matricule]],t_social_jours[Date &amp; Matricule perso],0))="","",INDEX(t_social_jours[Kilomètres],MATCH(SS$4&amp;t_datas[[#This Row],[Matricule]],t_social_jours[Date &amp; Matricule perso],0))),"/")</f>
        <v>/</v>
      </c>
      <c r="ST10" s="70"/>
      <c r="SU10" s="89" t="str">
        <f>IF(t_datas[[#This Row],[Immatriculation tracteur]]="","",t_datas[[#This Row],[Immatriculation tracteur]])</f>
        <v>VHL 4</v>
      </c>
      <c r="SW10" s="4" t="str">
        <f>IF(t_datas[[#This Row],[Immatriculation SEMI]]="","",t_datas[[#This Row],[Immatriculation SEMI]])</f>
        <v>RMQ 4</v>
      </c>
      <c r="SX10" s="4" t="str">
        <f>IF(t_datas[[#This Row],[Client affecté]]="","",t_datas[[#This Row],[Client affecté]])</f>
        <v>ddd</v>
      </c>
      <c r="SY10" s="4" t="str">
        <f>IF(t_datas[[#This Row],[Site/ville]]="","",t_datas[[#This Row],[Site/ville]])</f>
        <v/>
      </c>
      <c r="SZ10" s="4">
        <f t="shared" si="969"/>
        <v>-1</v>
      </c>
      <c r="TA10" s="4"/>
      <c r="TB10" s="4"/>
      <c r="TC10" s="4"/>
      <c r="TD10" s="4"/>
      <c r="TE10" s="4"/>
      <c r="TF10" s="4"/>
      <c r="TG10" s="69"/>
      <c r="TH10" s="69"/>
      <c r="TI10" s="4"/>
      <c r="TJ10" s="4"/>
      <c r="TK10" s="4"/>
      <c r="TL10" s="4"/>
      <c r="TM10" s="69"/>
      <c r="TN10" s="69"/>
      <c r="TO10" s="4" t="str">
        <f>IFERROR(INDEX(t_social_jours[Conduite],MATCH(TO$4&amp;t_datas[[#This Row],[Matricule]],t_social_jours[Date &amp; Matricule perso],0)),"/")</f>
        <v>/</v>
      </c>
      <c r="TP10" s="4" t="str">
        <f>IFERROR(INDEX(t_social_jours[Travail],MATCH(TP$4&amp;t_datas[[#This Row],[Matricule]],t_social_jours[Date &amp; Matricule perso],0)),"/")</f>
        <v>/</v>
      </c>
      <c r="TQ10" s="4" t="str">
        <f>IFERROR(INDEX(t_social_jours[Dispo],MATCH(TQ$4&amp;t_datas[[#This Row],[Matricule]],t_social_jours[Date &amp; Matricule perso],0)),"/")</f>
        <v>/</v>
      </c>
      <c r="TR10" s="69" t="str">
        <f t="shared" si="970"/>
        <v>/</v>
      </c>
      <c r="TS10" s="4"/>
      <c r="TT10" s="4"/>
      <c r="TU10" s="4"/>
      <c r="TV10" s="4" t="str">
        <f>IFERROR(INDEX(t_social_jours[Départ remake],MATCH(TV$4&amp;t_datas[[#This Row],[Matricule]],t_social_jours[Date &amp; Matricule perso],0)),"/")</f>
        <v>/</v>
      </c>
      <c r="TW10" s="4" t="str">
        <f>IFERROR(INDEX(t_social_jours[Arrivée remake],MATCH(TW$4&amp;t_datas[[#This Row],[Matricule]],t_social_jours[Date &amp; Matricule perso],0)),"/")</f>
        <v>/</v>
      </c>
      <c r="TX10" s="69" t="str">
        <f>IFERROR(IF(INDEX(t_social_jours[Kilomètres],MATCH(TX$4&amp;t_datas[[#This Row],[Matricule]],t_social_jours[Date &amp; Matricule perso],0))="","",INDEX(t_social_jours[Kilomètres],MATCH(TX$4&amp;t_datas[[#This Row],[Matricule]],t_social_jours[Date &amp; Matricule perso],0))),"/")</f>
        <v>/</v>
      </c>
      <c r="TY10" s="41" t="str">
        <f t="shared" si="971"/>
        <v/>
      </c>
      <c r="TZ10" s="89" t="str">
        <f>IF(t_datas[[#This Row],[Immatriculation tracteur]]="","",t_datas[[#This Row],[Immatriculation tracteur]])</f>
        <v>VHL 4</v>
      </c>
      <c r="UB10" s="4" t="str">
        <f>IF(t_datas[[#This Row],[Immatriculation SEMI]]="","",t_datas[[#This Row],[Immatriculation SEMI]])</f>
        <v>RMQ 4</v>
      </c>
      <c r="UC10" s="4" t="str">
        <f>IF(t_datas[[#This Row],[Client affecté]]="","",t_datas[[#This Row],[Client affecté]])</f>
        <v>ddd</v>
      </c>
      <c r="UD10" s="4" t="str">
        <f>IF(t_datas[[#This Row],[Site/ville]]="","",t_datas[[#This Row],[Site/ville]])</f>
        <v/>
      </c>
      <c r="UE10" s="4">
        <f t="shared" si="972"/>
        <v>-1</v>
      </c>
      <c r="UF10" s="4"/>
      <c r="UG10" s="4"/>
      <c r="UH10" s="4"/>
      <c r="UI10" s="4"/>
      <c r="UJ10" s="4"/>
      <c r="UK10" s="4"/>
      <c r="UL10" s="69"/>
      <c r="UM10" s="69"/>
      <c r="UN10" s="4"/>
      <c r="UO10" s="4"/>
      <c r="UP10" s="4"/>
      <c r="UQ10" s="4"/>
      <c r="UR10" s="69"/>
      <c r="US10" s="69"/>
      <c r="UT10" s="4" t="str">
        <f>IFERROR(INDEX(t_social_jours[Conduite],MATCH(UT$4&amp;t_datas[[#This Row],[Matricule]],t_social_jours[Date &amp; Matricule perso],0)),"/")</f>
        <v>/</v>
      </c>
      <c r="UU10" s="4" t="str">
        <f>IFERROR(INDEX(t_social_jours[Travail],MATCH(UU$4&amp;t_datas[[#This Row],[Matricule]],t_social_jours[Date &amp; Matricule perso],0)),"/")</f>
        <v>/</v>
      </c>
      <c r="UV10" s="4" t="str">
        <f>IFERROR(INDEX(t_social_jours[Dispo],MATCH(UV$4&amp;t_datas[[#This Row],[Matricule]],t_social_jours[Date &amp; Matricule perso],0)),"/")</f>
        <v>/</v>
      </c>
      <c r="UW10" s="69" t="str">
        <f t="shared" si="973"/>
        <v>/</v>
      </c>
      <c r="UX10" s="4"/>
      <c r="UY10" s="4"/>
      <c r="UZ10" s="4"/>
      <c r="VA10" s="4" t="str">
        <f>IFERROR(INDEX(t_social_jours[Départ remake],MATCH(VA$4&amp;t_datas[[#This Row],[Matricule]],t_social_jours[Date &amp; Matricule perso],0)),"/")</f>
        <v>/</v>
      </c>
      <c r="VB10" s="4" t="str">
        <f>IFERROR(INDEX(t_social_jours[Arrivée remake],MATCH(VB$4&amp;t_datas[[#This Row],[Matricule]],t_social_jours[Date &amp; Matricule perso],0)),"/")</f>
        <v>/</v>
      </c>
      <c r="VC10" s="69" t="str">
        <f>IFERROR(IF(INDEX(t_social_jours[Kilomètres],MATCH(VC$4&amp;t_datas[[#This Row],[Matricule]],t_social_jours[Date &amp; Matricule perso],0))="","",INDEX(t_social_jours[Kilomètres],MATCH(VC$4&amp;t_datas[[#This Row],[Matricule]],t_social_jours[Date &amp; Matricule perso],0))),"/")</f>
        <v>/</v>
      </c>
      <c r="VD10" s="41" t="str">
        <f t="shared" si="974"/>
        <v/>
      </c>
      <c r="VE10" s="89" t="str">
        <f>IF(t_datas[[#This Row],[Immatriculation tracteur]]="","",t_datas[[#This Row],[Immatriculation tracteur]])</f>
        <v>VHL 4</v>
      </c>
      <c r="VG10" s="4" t="str">
        <f>IF(t_datas[[#This Row],[Immatriculation SEMI]]="","",t_datas[[#This Row],[Immatriculation SEMI]])</f>
        <v>RMQ 4</v>
      </c>
      <c r="VH10" s="4" t="str">
        <f>IF(t_datas[[#This Row],[Client affecté]]="","",t_datas[[#This Row],[Client affecté]])</f>
        <v>ddd</v>
      </c>
      <c r="VI10" s="4"/>
      <c r="VJ10" s="4">
        <f t="shared" si="975"/>
        <v>-1</v>
      </c>
      <c r="VK10" s="4"/>
      <c r="VL10" s="4"/>
      <c r="VM10" s="4"/>
      <c r="VN10" s="4"/>
      <c r="VO10" s="4"/>
      <c r="VP10" s="4"/>
      <c r="VQ10" s="69"/>
      <c r="VR10" s="69"/>
      <c r="VS10" s="4"/>
      <c r="VT10" s="4"/>
      <c r="VU10" s="4"/>
      <c r="VV10" s="4"/>
      <c r="VW10" s="69"/>
      <c r="VX10" s="69"/>
      <c r="VY10" s="4" t="str">
        <f>IFERROR(INDEX(t_social_jours[Conduite],MATCH(VY$4&amp;t_datas[[#This Row],[Matricule]],t_social_jours[Date &amp; Matricule perso],0)),"/")</f>
        <v>/</v>
      </c>
      <c r="VZ10" s="4" t="str">
        <f>IFERROR(INDEX(t_social_jours[Travail],MATCH(VZ$4&amp;t_datas[[#This Row],[Matricule]],t_social_jours[Date &amp; Matricule perso],0)),"/")</f>
        <v>/</v>
      </c>
      <c r="WA10" s="4" t="str">
        <f>IFERROR(INDEX(t_social_jours[Dispo],MATCH(WA$4&amp;t_datas[[#This Row],[Matricule]],t_social_jours[Date &amp; Matricule perso],0)),"/")</f>
        <v>/</v>
      </c>
      <c r="WB10" s="69" t="str">
        <f t="shared" si="976"/>
        <v>/</v>
      </c>
      <c r="WC10" s="4"/>
      <c r="WD10" s="4"/>
      <c r="WE10" s="4"/>
      <c r="WF10" s="4" t="str">
        <f>IFERROR(INDEX(t_social_jours[Départ remake],MATCH(WF$4&amp;t_datas[[#This Row],[Matricule]],t_social_jours[Date &amp; Matricule perso],0)),"/")</f>
        <v>/</v>
      </c>
      <c r="WG10" s="4" t="str">
        <f>IFERROR(INDEX(t_social_jours[Arrivée remake],MATCH(WG$4&amp;t_datas[[#This Row],[Matricule]],t_social_jours[Date &amp; Matricule perso],0)),"/")</f>
        <v>/</v>
      </c>
      <c r="WH10" s="69" t="str">
        <f>IFERROR(IF(INDEX(t_social_jours[Kilomètres],MATCH(WH$4&amp;t_datas[[#This Row],[Matricule]],t_social_jours[Date &amp; Matricule perso],0))="","",INDEX(t_social_jours[Kilomètres],MATCH(WH$4&amp;t_datas[[#This Row],[Matricule]],t_social_jours[Date &amp; Matricule perso],0))),"/")</f>
        <v>/</v>
      </c>
      <c r="WI10" s="41" t="str">
        <f t="shared" si="977"/>
        <v/>
      </c>
      <c r="WJ10" s="89" t="str">
        <f>IF(t_datas[[#This Row],[Immatriculation tracteur]]="","",t_datas[[#This Row],[Immatriculation tracteur]])</f>
        <v>VHL 4</v>
      </c>
      <c r="WL10" s="4" t="str">
        <f>IF(t_datas[[#This Row],[Immatriculation SEMI]]="","",t_datas[[#This Row],[Immatriculation SEMI]])</f>
        <v>RMQ 4</v>
      </c>
      <c r="WM10" s="4" t="str">
        <f>IF(t_datas[[#This Row],[Client affecté]]="","",t_datas[[#This Row],[Client affecté]])</f>
        <v>ddd</v>
      </c>
      <c r="WN10" s="4"/>
      <c r="WO10" s="4">
        <f t="shared" si="978"/>
        <v>-1</v>
      </c>
      <c r="WP10" s="4"/>
      <c r="WQ10" s="4"/>
      <c r="WR10" s="4"/>
      <c r="WS10" s="4"/>
      <c r="WT10" s="4"/>
      <c r="WU10" s="4"/>
      <c r="WV10" s="69"/>
      <c r="WW10" s="69"/>
      <c r="WX10" s="4"/>
      <c r="WY10" s="4"/>
      <c r="WZ10" s="4"/>
      <c r="XA10" s="4"/>
      <c r="XB10" s="69"/>
      <c r="XC10" s="69"/>
      <c r="XD10" s="4" t="str">
        <f>IFERROR(INDEX(t_social_jours[Conduite],MATCH(XD$4&amp;t_datas[[#This Row],[Matricule]],t_social_jours[Date &amp; Matricule perso],0)),"/")</f>
        <v>/</v>
      </c>
      <c r="XE10" s="4" t="str">
        <f>IFERROR(INDEX(t_social_jours[Travail],MATCH(XE$4&amp;t_datas[[#This Row],[Matricule]],t_social_jours[Date &amp; Matricule perso],0)),"/")</f>
        <v>/</v>
      </c>
      <c r="XF10" s="4" t="str">
        <f>IFERROR(INDEX(t_social_jours[Dispo],MATCH(XF$4&amp;t_datas[[#This Row],[Matricule]],t_social_jours[Date &amp; Matricule perso],0)),"/")</f>
        <v>/</v>
      </c>
      <c r="XG10" s="69" t="str">
        <f t="shared" si="979"/>
        <v>/</v>
      </c>
      <c r="XH10" s="4"/>
      <c r="XI10" s="4"/>
      <c r="XJ10" s="4"/>
      <c r="XK10" s="4" t="str">
        <f>IFERROR(INDEX(t_social_jours[Départ remake],MATCH(XK$4&amp;t_datas[[#This Row],[Matricule]],t_social_jours[Date &amp; Matricule perso],0)),"/")</f>
        <v>/</v>
      </c>
      <c r="XL10" s="4" t="str">
        <f>IFERROR(INDEX(t_social_jours[Arrivée remake],MATCH(XL$4&amp;t_datas[[#This Row],[Matricule]],t_social_jours[Date &amp; Matricule perso],0)),"/")</f>
        <v>/</v>
      </c>
      <c r="XM10" s="69" t="str">
        <f>IFERROR(IF(INDEX(t_social_jours[Kilomètres],MATCH(XM$4&amp;t_datas[[#This Row],[Matricule]],t_social_jours[Date &amp; Matricule perso],0))="","",INDEX(t_social_jours[Kilomètres],MATCH(XM$4&amp;t_datas[[#This Row],[Matricule]],t_social_jours[Date &amp; Matricule perso],0))),"/")</f>
        <v>/</v>
      </c>
      <c r="XN10" s="41" t="str">
        <f t="shared" si="980"/>
        <v/>
      </c>
      <c r="XO10" s="89" t="str">
        <f>IF(t_datas[[#This Row],[Immatriculation tracteur]]="","",t_datas[[#This Row],[Immatriculation tracteur]])</f>
        <v>VHL 4</v>
      </c>
      <c r="XQ10" s="4" t="str">
        <f>IF(t_datas[[#This Row],[Immatriculation SEMI]]="","",t_datas[[#This Row],[Immatriculation SEMI]])</f>
        <v>RMQ 4</v>
      </c>
      <c r="XR10" s="4" t="str">
        <f>IF(t_datas[[#This Row],[Client affecté]]="","",t_datas[[#This Row],[Client affecté]])</f>
        <v>ddd</v>
      </c>
      <c r="XS10" s="4" t="str">
        <f>IF(t_datas[[#This Row],[Site/ville]]="","",t_datas[[#This Row],[Site/ville]])</f>
        <v/>
      </c>
      <c r="XT10" s="4">
        <f t="shared" si="981"/>
        <v>-1</v>
      </c>
      <c r="XU10" s="4"/>
      <c r="XV10" s="4"/>
      <c r="XW10" s="4"/>
      <c r="XX10" s="4"/>
      <c r="XY10" s="4"/>
      <c r="XZ10" s="4"/>
      <c r="YA10" s="69"/>
      <c r="YB10" s="69"/>
      <c r="YC10" s="4"/>
      <c r="YD10" s="4"/>
      <c r="YE10" s="4"/>
      <c r="YF10" s="4"/>
      <c r="YG10" s="69"/>
      <c r="YH10" s="69"/>
      <c r="YI10" s="4" t="str">
        <f>IFERROR(INDEX(t_social_jours[Conduite],MATCH(YI$4&amp;t_datas[[#This Row],[Matricule]],t_social_jours[Date &amp; Matricule perso],0)),"/")</f>
        <v>/</v>
      </c>
      <c r="YJ10" s="4" t="str">
        <f>IFERROR(INDEX(t_social_jours[Travail],MATCH(YJ$4&amp;t_datas[[#This Row],[Matricule]],t_social_jours[Date &amp; Matricule perso],0)),"/")</f>
        <v>/</v>
      </c>
      <c r="YK10" s="4" t="str">
        <f>IFERROR(INDEX(t_social_jours[Dispo],MATCH(YK$4&amp;t_datas[[#This Row],[Matricule]],t_social_jours[Date &amp; Matricule perso],0)),"/")</f>
        <v>/</v>
      </c>
      <c r="YL10" s="69" t="str">
        <f t="shared" si="982"/>
        <v>/</v>
      </c>
      <c r="YM10" s="4"/>
      <c r="YN10" s="4"/>
      <c r="YO10" s="4"/>
      <c r="YP10" s="4" t="str">
        <f>IFERROR(INDEX(t_social_jours[Départ remake],MATCH(YP$4&amp;t_datas[[#This Row],[Matricule]],t_social_jours[Date &amp; Matricule perso],0)),"/")</f>
        <v>/</v>
      </c>
      <c r="YQ10" s="4" t="str">
        <f>IFERROR(INDEX(t_social_jours[Arrivée remake],MATCH(YQ$4&amp;t_datas[[#This Row],[Matricule]],t_social_jours[Date &amp; Matricule perso],0)),"/")</f>
        <v>/</v>
      </c>
      <c r="YR10" s="69" t="str">
        <f>IFERROR(IF(INDEX(t_social_jours[Kilomètres],MATCH(YR$4&amp;t_datas[[#This Row],[Matricule]],t_social_jours[Date &amp; Matricule perso],0))="","",INDEX(t_social_jours[Kilomètres],MATCH(YR$4&amp;t_datas[[#This Row],[Matricule]],t_social_jours[Date &amp; Matricule perso],0))),"/")</f>
        <v>/</v>
      </c>
      <c r="YS10" s="41" t="str">
        <f t="shared" si="983"/>
        <v/>
      </c>
      <c r="YT10" s="89" t="str">
        <f>IF(t_datas[[#This Row],[Immatriculation tracteur]]="","",t_datas[[#This Row],[Immatriculation tracteur]])</f>
        <v>VHL 4</v>
      </c>
      <c r="YV10" s="4" t="str">
        <f>IF(t_datas[[#This Row],[Immatriculation SEMI]]="","",t_datas[[#This Row],[Immatriculation SEMI]])</f>
        <v>RMQ 4</v>
      </c>
      <c r="YW10" s="4" t="str">
        <f>IF(t_datas[[#This Row],[Client affecté]]="","",t_datas[[#This Row],[Client affecté]])</f>
        <v>ddd</v>
      </c>
      <c r="YX10" s="4" t="str">
        <f>IF(t_datas[[#This Row],[Site/ville]]="","",t_datas[[#This Row],[Site/ville]])</f>
        <v/>
      </c>
      <c r="YY10" s="4">
        <f t="shared" si="984"/>
        <v>-1</v>
      </c>
      <c r="YZ10" s="4"/>
      <c r="ZA10" s="4"/>
      <c r="ZB10" s="4"/>
      <c r="ZC10" s="4"/>
      <c r="ZD10" s="4"/>
      <c r="ZE10" s="4"/>
      <c r="ZF10" s="69"/>
      <c r="ZG10" s="69"/>
      <c r="ZH10" s="4"/>
      <c r="ZI10" s="4"/>
      <c r="ZJ10" s="4"/>
      <c r="ZK10" s="4"/>
      <c r="ZL10" s="69"/>
      <c r="ZM10" s="69"/>
      <c r="ZN10" s="4" t="str">
        <f>IFERROR(INDEX(t_social_jours[Conduite],MATCH(ZN$4&amp;t_datas[[#This Row],[Matricule]],t_social_jours[Date &amp; Matricule perso],0)),"/")</f>
        <v>/</v>
      </c>
      <c r="ZO10" s="4" t="str">
        <f>IFERROR(INDEX(t_social_jours[Travail],MATCH(ZO$4&amp;t_datas[[#This Row],[Matricule]],t_social_jours[Date &amp; Matricule perso],0)),"/")</f>
        <v>/</v>
      </c>
      <c r="ZP10" s="4" t="str">
        <f>IFERROR(INDEX(t_social_jours[Dispo],MATCH(ZP$4&amp;t_datas[[#This Row],[Matricule]],t_social_jours[Date &amp; Matricule perso],0)),"/")</f>
        <v>/</v>
      </c>
      <c r="ZQ10" s="69" t="str">
        <f t="shared" si="985"/>
        <v>/</v>
      </c>
      <c r="ZR10" s="4"/>
      <c r="ZS10" s="4"/>
      <c r="ZT10" s="4"/>
      <c r="ZU10" s="4" t="str">
        <f>IFERROR(INDEX(t_social_jours[Départ remake],MATCH(ZU$4&amp;t_datas[[#This Row],[Matricule]],t_social_jours[Date &amp; Matricule perso],0)),"/")</f>
        <v>/</v>
      </c>
      <c r="ZV10" s="4" t="str">
        <f>IFERROR(INDEX(t_social_jours[Arrivée remake],MATCH(ZV$4&amp;t_datas[[#This Row],[Matricule]],t_social_jours[Date &amp; Matricule perso],0)),"/")</f>
        <v>/</v>
      </c>
      <c r="ZW10" s="69" t="str">
        <f>IFERROR(IF(INDEX(t_social_jours[Kilomètres],MATCH(ZW$4&amp;t_datas[[#This Row],[Matricule]],t_social_jours[Date &amp; Matricule perso],0))="","",INDEX(t_social_jours[Kilomètres],MATCH(ZW$4&amp;t_datas[[#This Row],[Matricule]],t_social_jours[Date &amp; Matricule perso],0))),"/")</f>
        <v>/</v>
      </c>
      <c r="ZX10" s="41" t="str">
        <f t="shared" si="986"/>
        <v/>
      </c>
      <c r="ZY10" s="89" t="str">
        <f>IF(t_datas[[#This Row],[Immatriculation tracteur]]="","",t_datas[[#This Row],[Immatriculation tracteur]])</f>
        <v>VHL 4</v>
      </c>
      <c r="AAA10" s="4" t="str">
        <f>IF(t_datas[[#This Row],[Immatriculation SEMI]]="","",t_datas[[#This Row],[Immatriculation SEMI]])</f>
        <v>RMQ 4</v>
      </c>
      <c r="AAB10" s="4" t="str">
        <f>IF(t_datas[[#This Row],[Client affecté]]="","",t_datas[[#This Row],[Client affecté]])</f>
        <v>ddd</v>
      </c>
      <c r="AAC10" s="4" t="str">
        <f>IF(t_datas[[#This Row],[Site/ville]]="","",t_datas[[#This Row],[Site/ville]])</f>
        <v/>
      </c>
      <c r="AAD10" s="4">
        <f t="shared" si="987"/>
        <v>-1</v>
      </c>
      <c r="AAE10" s="4"/>
      <c r="AAF10" s="4"/>
      <c r="AAG10" s="4"/>
      <c r="AAH10" s="4"/>
      <c r="AAI10" s="4"/>
      <c r="AAJ10" s="4"/>
      <c r="AAK10" s="69"/>
      <c r="AAL10" s="69"/>
      <c r="AAM10" s="4"/>
      <c r="AAN10" s="4"/>
      <c r="AAO10" s="4"/>
      <c r="AAP10" s="4"/>
      <c r="AAQ10" s="69"/>
      <c r="AAR10" s="69"/>
      <c r="AAS10" s="4" t="str">
        <f>IFERROR(INDEX(t_social_jours[Conduite],MATCH(AAS$4&amp;t_datas[[#This Row],[Matricule]],t_social_jours[Date &amp; Matricule perso],0)),"/")</f>
        <v>/</v>
      </c>
      <c r="AAT10" s="4" t="str">
        <f>IFERROR(INDEX(t_social_jours[Travail],MATCH(AAT$4&amp;t_datas[[#This Row],[Matricule]],t_social_jours[Date &amp; Matricule perso],0)),"/")</f>
        <v>/</v>
      </c>
      <c r="AAU10" s="4" t="str">
        <f>IFERROR(INDEX(t_social_jours[Dispo],MATCH(AAU$4&amp;t_datas[[#This Row],[Matricule]],t_social_jours[Date &amp; Matricule perso],0)),"/")</f>
        <v>/</v>
      </c>
      <c r="AAV10" s="69" t="str">
        <f t="shared" si="988"/>
        <v>/</v>
      </c>
      <c r="AAW10" s="4"/>
      <c r="AAX10" s="4"/>
      <c r="AAY10" s="4"/>
      <c r="AAZ10" s="4" t="str">
        <f>IFERROR(INDEX(t_social_jours[Départ remake],MATCH(AAZ$4&amp;t_datas[[#This Row],[Matricule]],t_social_jours[Date &amp; Matricule perso],0)),"/")</f>
        <v>/</v>
      </c>
      <c r="ABA10" s="4" t="str">
        <f>IFERROR(INDEX(t_social_jours[Arrivée remake],MATCH(ABA$4&amp;t_datas[[#This Row],[Matricule]],t_social_jours[Date &amp; Matricule perso],0)),"/")</f>
        <v>/</v>
      </c>
      <c r="ABB10" s="69" t="str">
        <f>IFERROR(IF(INDEX(t_social_jours[Kilomètres],MATCH(ABB$4&amp;t_datas[[#This Row],[Matricule]],t_social_jours[Date &amp; Matricule perso],0))="","",INDEX(t_social_jours[Kilomètres],MATCH(ABB$4&amp;t_datas[[#This Row],[Matricule]],t_social_jours[Date &amp; Matricule perso],0))),"/")</f>
        <v>/</v>
      </c>
      <c r="ABC10" s="41" t="str">
        <f t="shared" si="989"/>
        <v/>
      </c>
      <c r="ABD10" s="89" t="str">
        <f>IF(t_datas[[#This Row],[Immatriculation tracteur]]="","",t_datas[[#This Row],[Immatriculation tracteur]])</f>
        <v>VHL 4</v>
      </c>
      <c r="ABF10" s="4" t="str">
        <f>IF(t_datas[[#This Row],[Immatriculation SEMI]]="","",t_datas[[#This Row],[Immatriculation SEMI]])</f>
        <v>RMQ 4</v>
      </c>
      <c r="ABG10" s="4" t="str">
        <f>IF(t_datas[[#This Row],[Client affecté]]="","",t_datas[[#This Row],[Client affecté]])</f>
        <v>ddd</v>
      </c>
      <c r="ABH10" s="4"/>
      <c r="ABI10" s="4">
        <f t="shared" si="990"/>
        <v>-1</v>
      </c>
      <c r="ABJ10" s="4"/>
      <c r="ABK10" s="4"/>
      <c r="ABL10" s="4"/>
      <c r="ABM10" s="4"/>
      <c r="ABN10" s="4"/>
      <c r="ABO10" s="4"/>
      <c r="ABP10" s="69"/>
      <c r="ABQ10" s="69"/>
      <c r="ABR10" s="4"/>
      <c r="ABS10" s="4"/>
      <c r="ABT10" s="4"/>
      <c r="ABU10" s="4"/>
      <c r="ABV10" s="69"/>
      <c r="ABW10" s="69"/>
      <c r="ABX10" s="4" t="str">
        <f>IFERROR(INDEX(t_social_jours[Conduite],MATCH(ABX$4&amp;t_datas[[#This Row],[Matricule]],t_social_jours[Date &amp; Matricule perso],0)),"/")</f>
        <v>/</v>
      </c>
      <c r="ABY10" s="4" t="str">
        <f>IFERROR(INDEX(t_social_jours[Travail],MATCH(ABY$4&amp;t_datas[[#This Row],[Matricule]],t_social_jours[Date &amp; Matricule perso],0)),"/")</f>
        <v>/</v>
      </c>
      <c r="ABZ10" s="4" t="str">
        <f>IFERROR(INDEX(t_social_jours[Dispo],MATCH(ABZ$4&amp;t_datas[[#This Row],[Matricule]],t_social_jours[Date &amp; Matricule perso],0)),"/")</f>
        <v>/</v>
      </c>
      <c r="ACA10" s="69" t="str">
        <f t="shared" si="991"/>
        <v>/</v>
      </c>
      <c r="ACB10" s="4"/>
      <c r="ACC10" s="4"/>
      <c r="ACD10" s="4"/>
      <c r="ACE10" s="4" t="str">
        <f>IFERROR(INDEX(t_social_jours[Départ remake],MATCH(ACE$4&amp;t_datas[[#This Row],[Matricule]],t_social_jours[Date &amp; Matricule perso],0)),"/")</f>
        <v>/</v>
      </c>
      <c r="ACF10" s="4" t="str">
        <f>IFERROR(INDEX(t_social_jours[Arrivée remake],MATCH(ACF$4&amp;t_datas[[#This Row],[Matricule]],t_social_jours[Date &amp; Matricule perso],0)),"/")</f>
        <v>/</v>
      </c>
      <c r="ACG10" s="69" t="str">
        <f>IFERROR(IF(INDEX(t_social_jours[Kilomètres],MATCH(ACG$4&amp;t_datas[[#This Row],[Matricule]],t_social_jours[Date &amp; Matricule perso],0))="","",INDEX(t_social_jours[Kilomètres],MATCH(ACG$4&amp;t_datas[[#This Row],[Matricule]],t_social_jours[Date &amp; Matricule perso],0))),"/")</f>
        <v>/</v>
      </c>
      <c r="ACH10" s="41" t="str">
        <f t="shared" si="992"/>
        <v/>
      </c>
      <c r="ACI10" s="89" t="str">
        <f>IF(t_datas[[#This Row],[Immatriculation tracteur]]="","",t_datas[[#This Row],[Immatriculation tracteur]])</f>
        <v>VHL 4</v>
      </c>
      <c r="ACK10" s="4" t="str">
        <f>IF(t_datas[[#This Row],[Immatriculation SEMI]]="","",t_datas[[#This Row],[Immatriculation SEMI]])</f>
        <v>RMQ 4</v>
      </c>
      <c r="ACL10" s="4" t="str">
        <f>IF(t_datas[[#This Row],[Client affecté]]="","",t_datas[[#This Row],[Client affecté]])</f>
        <v>ddd</v>
      </c>
      <c r="ACM10" s="4"/>
      <c r="ACN10" s="4">
        <f t="shared" si="993"/>
        <v>-1</v>
      </c>
      <c r="ACO10" s="4"/>
      <c r="ACP10" s="4"/>
      <c r="ACQ10" s="4"/>
      <c r="ACR10" s="4"/>
      <c r="ACS10" s="4"/>
      <c r="ACT10" s="4"/>
      <c r="ACU10" s="69"/>
      <c r="ACV10" s="69"/>
      <c r="ACW10" s="4"/>
      <c r="ACX10" s="4"/>
      <c r="ACY10" s="4"/>
      <c r="ACZ10" s="4"/>
      <c r="ADA10" s="69"/>
      <c r="ADB10" s="69"/>
      <c r="ADC10" s="4" t="str">
        <f>IFERROR(INDEX(t_social_jours[Conduite],MATCH(ADC$4&amp;t_datas[[#This Row],[Matricule]],t_social_jours[Date &amp; Matricule perso],0)),"/")</f>
        <v>/</v>
      </c>
      <c r="ADD10" s="4" t="str">
        <f>IFERROR(INDEX(t_social_jours[Travail],MATCH(ADD$4&amp;t_datas[[#This Row],[Matricule]],t_social_jours[Date &amp; Matricule perso],0)),"/")</f>
        <v>/</v>
      </c>
      <c r="ADE10" s="4" t="str">
        <f>IFERROR(INDEX(t_social_jours[Dispo],MATCH(ADE$4&amp;t_datas[[#This Row],[Matricule]],t_social_jours[Date &amp; Matricule perso],0)),"/")</f>
        <v>/</v>
      </c>
      <c r="ADF10" s="69" t="str">
        <f t="shared" si="994"/>
        <v>/</v>
      </c>
      <c r="ADG10" s="4" t="s">
        <v>80</v>
      </c>
      <c r="ADH10" s="4"/>
      <c r="ADI10" s="4"/>
      <c r="ADJ10" s="4" t="str">
        <f>IFERROR(INDEX(t_social_jours[Départ remake],MATCH(ADJ$4&amp;t_datas[[#This Row],[Matricule]],t_social_jours[Date &amp; Matricule perso],0)),"/")</f>
        <v>/</v>
      </c>
      <c r="ADK10" s="4" t="str">
        <f>IFERROR(INDEX(t_social_jours[Arrivée remake],MATCH(ADK$4&amp;t_datas[[#This Row],[Matricule]],t_social_jours[Date &amp; Matricule perso],0)),"/")</f>
        <v>/</v>
      </c>
      <c r="ADL10" s="69" t="str">
        <f>IFERROR(IF(INDEX(t_social_jours[Kilomètres],MATCH(ADL$4&amp;t_datas[[#This Row],[Matricule]],t_social_jours[Date &amp; Matricule perso],0))="","",INDEX(t_social_jours[Kilomètres],MATCH(ADL$4&amp;t_datas[[#This Row],[Matricule]],t_social_jours[Date &amp; Matricule perso],0))),"/")</f>
        <v>/</v>
      </c>
      <c r="ADM10" s="41" t="str">
        <f t="shared" si="995"/>
        <v/>
      </c>
      <c r="ADN10" s="89" t="str">
        <f>IF(t_datas[[#This Row],[Immatriculation tracteur]]="","",t_datas[[#This Row],[Immatriculation tracteur]])</f>
        <v>VHL 4</v>
      </c>
      <c r="ADP10" s="4" t="str">
        <f>IF(t_datas[[#This Row],[Immatriculation SEMI]]="","",t_datas[[#This Row],[Immatriculation SEMI]])</f>
        <v>RMQ 4</v>
      </c>
      <c r="ADQ10" s="4" t="str">
        <f>IF(t_datas[[#This Row],[Client affecté]]="","",t_datas[[#This Row],[Client affecté]])</f>
        <v>ddd</v>
      </c>
      <c r="ADR10" s="4" t="s">
        <v>1032</v>
      </c>
      <c r="ADS10" s="4">
        <f t="shared" si="996"/>
        <v>-1</v>
      </c>
      <c r="ADT10" s="4"/>
      <c r="ADU10" s="4"/>
      <c r="ADV10" s="4"/>
      <c r="ADW10" s="4"/>
      <c r="ADX10" s="4"/>
      <c r="ADY10" s="4"/>
      <c r="ADZ10" s="69"/>
      <c r="AEA10" s="69"/>
      <c r="AEB10" s="4"/>
      <c r="AEC10" s="4"/>
      <c r="AED10" s="4"/>
      <c r="AEE10" s="4"/>
      <c r="AEF10" s="69"/>
      <c r="AEG10" s="69"/>
      <c r="AEH10" s="4" t="str">
        <f>IFERROR(INDEX(t_social_jours[Conduite],MATCH(AEH$4&amp;t_datas[[#This Row],[Matricule]],t_social_jours[Date &amp; Matricule perso],0)),"/")</f>
        <v>/</v>
      </c>
      <c r="AEI10" s="4" t="str">
        <f>IFERROR(INDEX(t_social_jours[Travail],MATCH(AEI$4&amp;t_datas[[#This Row],[Matricule]],t_social_jours[Date &amp; Matricule perso],0)),"/")</f>
        <v>/</v>
      </c>
      <c r="AEJ10" s="4" t="str">
        <f>IFERROR(INDEX(t_social_jours[Dispo],MATCH(AEJ$4&amp;t_datas[[#This Row],[Matricule]],t_social_jours[Date &amp; Matricule perso],0)),"/")</f>
        <v>/</v>
      </c>
      <c r="AEK10" s="69" t="str">
        <f t="shared" si="997"/>
        <v>/</v>
      </c>
      <c r="AEL10" s="4" t="s">
        <v>80</v>
      </c>
      <c r="AEM10" s="4"/>
      <c r="AEN10" s="4"/>
      <c r="AEO10" s="4" t="str">
        <f>IFERROR(INDEX(t_social_jours[Départ remake],MATCH(AEO$4&amp;t_datas[[#This Row],[Matricule]],t_social_jours[Date &amp; Matricule perso],0)),"/")</f>
        <v>/</v>
      </c>
      <c r="AEP10" s="4" t="str">
        <f>IFERROR(INDEX(t_social_jours[Arrivée remake],MATCH(AEP$4&amp;t_datas[[#This Row],[Matricule]],t_social_jours[Date &amp; Matricule perso],0)),"/")</f>
        <v>/</v>
      </c>
      <c r="AEQ10" s="69" t="str">
        <f>IFERROR(IF(INDEX(t_social_jours[Kilomètres],MATCH(AEQ$4&amp;t_datas[[#This Row],[Matricule]],t_social_jours[Date &amp; Matricule perso],0))="","",INDEX(t_social_jours[Kilomètres],MATCH(AEQ$4&amp;t_datas[[#This Row],[Matricule]],t_social_jours[Date &amp; Matricule perso],0))),"/")</f>
        <v>/</v>
      </c>
      <c r="AER10" s="41" t="str">
        <f t="shared" si="998"/>
        <v/>
      </c>
      <c r="AES10" s="89" t="str">
        <f>IF(t_datas[[#This Row],[Immatriculation tracteur]]="","",t_datas[[#This Row],[Immatriculation tracteur]])</f>
        <v>VHL 4</v>
      </c>
      <c r="AEU10" s="4" t="str">
        <f>IF(t_datas[[#This Row],[Immatriculation SEMI]]="","",t_datas[[#This Row],[Immatriculation SEMI]])</f>
        <v>RMQ 4</v>
      </c>
      <c r="AEV10" s="4" t="str">
        <f>IF(t_datas[[#This Row],[Client affecté]]="","",t_datas[[#This Row],[Client affecté]])</f>
        <v>ddd</v>
      </c>
      <c r="AEW10" s="4"/>
      <c r="AEX10" s="4">
        <f t="shared" si="999"/>
        <v>-1</v>
      </c>
      <c r="AEY10" s="4"/>
      <c r="AEZ10" s="4"/>
      <c r="AFA10" s="4"/>
      <c r="AFB10" s="4"/>
      <c r="AFC10" s="4"/>
      <c r="AFD10" s="4"/>
      <c r="AFE10" s="69"/>
      <c r="AFF10" s="69"/>
      <c r="AFG10" s="4"/>
      <c r="AFH10" s="4"/>
      <c r="AFI10" s="4"/>
      <c r="AFJ10" s="4"/>
      <c r="AFK10" s="69"/>
      <c r="AFL10" s="69"/>
      <c r="AFM10" s="4" t="str">
        <f>IFERROR(INDEX(t_social_jours[Conduite],MATCH(AFM$4&amp;t_datas[[#This Row],[Matricule]],t_social_jours[Date &amp; Matricule perso],0)),"/")</f>
        <v>/</v>
      </c>
      <c r="AFN10" s="4" t="str">
        <f>IFERROR(INDEX(t_social_jours[Travail],MATCH(AFN$4&amp;t_datas[[#This Row],[Matricule]],t_social_jours[Date &amp; Matricule perso],0)),"/")</f>
        <v>/</v>
      </c>
      <c r="AFO10" s="4" t="str">
        <f>IFERROR(INDEX(t_social_jours[Dispo],MATCH(AFO$4&amp;t_datas[[#This Row],[Matricule]],t_social_jours[Date &amp; Matricule perso],0)),"/")</f>
        <v>/</v>
      </c>
      <c r="AFP10" s="69" t="str">
        <f t="shared" si="1000"/>
        <v>/</v>
      </c>
      <c r="AFQ10" s="4" t="s">
        <v>80</v>
      </c>
      <c r="AFR10" s="4"/>
      <c r="AFS10" s="4"/>
      <c r="AFT10" s="4" t="str">
        <f>IFERROR(INDEX(t_social_jours[Départ remake],MATCH(AFT$4&amp;t_datas[[#This Row],[Matricule]],t_social_jours[Date &amp; Matricule perso],0)),"/")</f>
        <v>/</v>
      </c>
      <c r="AFU10" s="4" t="str">
        <f>IFERROR(INDEX(t_social_jours[Arrivée remake],MATCH(AFU$4&amp;t_datas[[#This Row],[Matricule]],t_social_jours[Date &amp; Matricule perso],0)),"/")</f>
        <v>/</v>
      </c>
      <c r="AFV10" s="69" t="str">
        <f>IFERROR(IF(INDEX(t_social_jours[Kilomètres],MATCH(AFV$4&amp;t_datas[[#This Row],[Matricule]],t_social_jours[Date &amp; Matricule perso],0))="","",INDEX(t_social_jours[Kilomètres],MATCH(AFV$4&amp;t_datas[[#This Row],[Matricule]],t_social_jours[Date &amp; Matricule perso],0))),"/")</f>
        <v>/</v>
      </c>
      <c r="AFW10" s="41" t="str">
        <f t="shared" si="1001"/>
        <v/>
      </c>
      <c r="AFX10" s="89" t="str">
        <f>IF(t_datas[[#This Row],[Immatriculation tracteur]]="","",t_datas[[#This Row],[Immatriculation tracteur]])</f>
        <v>VHL 4</v>
      </c>
      <c r="AFZ10" s="4" t="str">
        <f>IF(t_datas[[#This Row],[Immatriculation SEMI]]="","",t_datas[[#This Row],[Immatriculation SEMI]])</f>
        <v>RMQ 4</v>
      </c>
      <c r="AGA10" s="4" t="str">
        <f>IF(t_datas[[#This Row],[Client affecté]]="","",t_datas[[#This Row],[Client affecté]])</f>
        <v>ddd</v>
      </c>
      <c r="AGB10" s="4"/>
      <c r="AGC10" s="4">
        <f t="shared" si="1002"/>
        <v>-1</v>
      </c>
      <c r="AGD10" s="4"/>
      <c r="AGE10" s="4"/>
      <c r="AGF10" s="4"/>
      <c r="AGG10" s="4"/>
      <c r="AGH10" s="4"/>
      <c r="AGI10" s="4"/>
      <c r="AGJ10" s="69"/>
      <c r="AGK10" s="69"/>
      <c r="AGL10" s="4"/>
      <c r="AGM10" s="4"/>
      <c r="AGN10" s="4"/>
      <c r="AGO10" s="4"/>
      <c r="AGP10" s="69"/>
      <c r="AGQ10" s="69"/>
      <c r="AGR10" s="4" t="str">
        <f>IFERROR(INDEX(t_social_jours[Conduite],MATCH(AGR$4&amp;t_datas[[#This Row],[Matricule]],t_social_jours[Date &amp; Matricule perso],0)),"/")</f>
        <v>/</v>
      </c>
      <c r="AGS10" s="4" t="str">
        <f>IFERROR(INDEX(t_social_jours[Travail],MATCH(AGS$4&amp;t_datas[[#This Row],[Matricule]],t_social_jours[Date &amp; Matricule perso],0)),"/")</f>
        <v>/</v>
      </c>
      <c r="AGT10" s="4" t="str">
        <f>IFERROR(INDEX(t_social_jours[Dispo],MATCH(AGT$4&amp;t_datas[[#This Row],[Matricule]],t_social_jours[Date &amp; Matricule perso],0)),"/")</f>
        <v>/</v>
      </c>
      <c r="AGU10" s="69" t="str">
        <f t="shared" si="1003"/>
        <v>/</v>
      </c>
      <c r="AGV10" s="4" t="s">
        <v>80</v>
      </c>
      <c r="AGW10" s="4"/>
      <c r="AGX10" s="4"/>
      <c r="AGY10" s="4" t="str">
        <f>IFERROR(INDEX(t_social_jours[Départ remake],MATCH(AGY$4&amp;t_datas[[#This Row],[Matricule]],t_social_jours[Date &amp; Matricule perso],0)),"/")</f>
        <v>/</v>
      </c>
      <c r="AGZ10" s="4" t="str">
        <f>IFERROR(INDEX(t_social_jours[Arrivée remake],MATCH(AGZ$4&amp;t_datas[[#This Row],[Matricule]],t_social_jours[Date &amp; Matricule perso],0)),"/")</f>
        <v>/</v>
      </c>
      <c r="AHA10" s="69" t="str">
        <f>IFERROR(IF(INDEX(t_social_jours[Kilomètres],MATCH(AHA$4&amp;t_datas[[#This Row],[Matricule]],t_social_jours[Date &amp; Matricule perso],0))="","",INDEX(t_social_jours[Kilomètres],MATCH(AHA$4&amp;t_datas[[#This Row],[Matricule]],t_social_jours[Date &amp; Matricule perso],0))),"/")</f>
        <v>/</v>
      </c>
      <c r="AHB10" s="41" t="str">
        <f t="shared" si="1004"/>
        <v/>
      </c>
      <c r="AHC10" s="89" t="str">
        <f>IF(t_datas[[#This Row],[Immatriculation tracteur]]="","",t_datas[[#This Row],[Immatriculation tracteur]])</f>
        <v>VHL 4</v>
      </c>
      <c r="AHE10" s="4" t="str">
        <f>IF(t_datas[[#This Row],[Immatriculation SEMI]]="","",t_datas[[#This Row],[Immatriculation SEMI]])</f>
        <v>RMQ 4</v>
      </c>
      <c r="AHF10" s="4" t="str">
        <f>IF(t_datas[[#This Row],[Client affecté]]="","",t_datas[[#This Row],[Client affecté]])</f>
        <v>ddd</v>
      </c>
      <c r="AHG10" s="4"/>
      <c r="AHH10" s="4">
        <f t="shared" si="1005"/>
        <v>-1</v>
      </c>
      <c r="AHI10" s="4"/>
      <c r="AHJ10" s="4"/>
      <c r="AHK10" s="4"/>
      <c r="AHL10" s="4"/>
      <c r="AHM10" s="4"/>
      <c r="AHN10" s="4"/>
      <c r="AHO10" s="69"/>
      <c r="AHP10" s="69"/>
      <c r="AHQ10" s="4"/>
      <c r="AHR10" s="4"/>
      <c r="AHS10" s="4"/>
      <c r="AHT10" s="4"/>
      <c r="AHU10" s="69"/>
      <c r="AHV10" s="69"/>
      <c r="AHW10" s="4" t="str">
        <f>IFERROR(INDEX(t_social_jours[Conduite],MATCH(AHW$4&amp;t_datas[[#This Row],[Matricule]],t_social_jours[Date &amp; Matricule perso],0)),"/")</f>
        <v>/</v>
      </c>
      <c r="AHX10" s="4" t="str">
        <f>IFERROR(INDEX(t_social_jours[Travail],MATCH(AHX$4&amp;t_datas[[#This Row],[Matricule]],t_social_jours[Date &amp; Matricule perso],0)),"/")</f>
        <v>/</v>
      </c>
      <c r="AHY10" s="4" t="str">
        <f>IFERROR(INDEX(t_social_jours[Dispo],MATCH(AHY$4&amp;t_datas[[#This Row],[Matricule]],t_social_jours[Date &amp; Matricule perso],0)),"/")</f>
        <v>/</v>
      </c>
      <c r="AHZ10" s="69" t="str">
        <f t="shared" si="1006"/>
        <v>/</v>
      </c>
      <c r="AIA10" s="4"/>
      <c r="AIB10" s="4"/>
      <c r="AIC10" s="4"/>
      <c r="AID10" s="4" t="str">
        <f>IFERROR(INDEX(t_social_jours[Départ remake],MATCH(AID$4&amp;t_datas[[#This Row],[Matricule]],t_social_jours[Date &amp; Matricule perso],0)),"/")</f>
        <v>/</v>
      </c>
      <c r="AIE10" s="4" t="str">
        <f>IFERROR(INDEX(t_social_jours[Arrivée remake],MATCH(AIE$4&amp;t_datas[[#This Row],[Matricule]],t_social_jours[Date &amp; Matricule perso],0)),"/")</f>
        <v>/</v>
      </c>
      <c r="AIF10" s="69" t="str">
        <f>IFERROR(IF(INDEX(t_social_jours[Kilomètres],MATCH(AIF$4&amp;t_datas[[#This Row],[Matricule]],t_social_jours[Date &amp; Matricule perso],0))="","",INDEX(t_social_jours[Kilomètres],MATCH(AIF$4&amp;t_datas[[#This Row],[Matricule]],t_social_jours[Date &amp; Matricule perso],0))),"/")</f>
        <v>/</v>
      </c>
      <c r="AIG10" s="41" t="str">
        <f t="shared" si="1007"/>
        <v/>
      </c>
      <c r="AIH10" s="89" t="str">
        <f>IF(t_datas[[#This Row],[Immatriculation tracteur]]="","",t_datas[[#This Row],[Immatriculation tracteur]])</f>
        <v>VHL 4</v>
      </c>
      <c r="AIJ10" s="4" t="str">
        <f>IF(t_datas[[#This Row],[Immatriculation SEMI]]="","",t_datas[[#This Row],[Immatriculation SEMI]])</f>
        <v>RMQ 4</v>
      </c>
      <c r="AIK10" s="4" t="str">
        <f>IF(t_datas[[#This Row],[Client affecté]]="","",t_datas[[#This Row],[Client affecté]])</f>
        <v>ddd</v>
      </c>
      <c r="AIL10" s="4" t="str">
        <f>IF(t_datas[[#This Row],[Site/ville]]="","",t_datas[[#This Row],[Site/ville]])</f>
        <v/>
      </c>
      <c r="AIM10" s="4">
        <f t="shared" si="1008"/>
        <v>-1</v>
      </c>
      <c r="AIN10" s="4"/>
      <c r="AIO10" s="4"/>
      <c r="AIP10" s="4"/>
      <c r="AIQ10" s="4"/>
      <c r="AIR10" s="4"/>
      <c r="AIS10" s="4"/>
      <c r="AIT10" s="69"/>
      <c r="AIU10" s="69"/>
      <c r="AIV10" s="4"/>
      <c r="AIW10" s="4"/>
      <c r="AIX10" s="4"/>
      <c r="AIY10" s="4"/>
      <c r="AIZ10" s="69"/>
      <c r="AJA10" s="69"/>
      <c r="AJB10" s="4" t="str">
        <f>IFERROR(INDEX(t_social_jours[Conduite],MATCH(AJB$4&amp;t_datas[[#This Row],[Matricule]],t_social_jours[Date &amp; Matricule perso],0)),"/")</f>
        <v>/</v>
      </c>
      <c r="AJC10" s="4" t="str">
        <f>IFERROR(INDEX(t_social_jours[Travail],MATCH(AJC$4&amp;t_datas[[#This Row],[Matricule]],t_social_jours[Date &amp; Matricule perso],0)),"/")</f>
        <v>/</v>
      </c>
      <c r="AJD10" s="4" t="str">
        <f>IFERROR(INDEX(t_social_jours[Dispo],MATCH(AJD$4&amp;t_datas[[#This Row],[Matricule]],t_social_jours[Date &amp; Matricule perso],0)),"/")</f>
        <v>/</v>
      </c>
      <c r="AJE10" s="69" t="str">
        <f t="shared" si="1009"/>
        <v>/</v>
      </c>
      <c r="AJF10" s="4"/>
      <c r="AJG10" s="4"/>
      <c r="AJH10" s="4"/>
      <c r="AJI10" s="4" t="str">
        <f>IFERROR(INDEX(t_social_jours[Départ remake],MATCH(AJI$4&amp;t_datas[[#This Row],[Matricule]],t_social_jours[Date &amp; Matricule perso],0)),"/")</f>
        <v>/</v>
      </c>
      <c r="AJJ10" s="4" t="str">
        <f>IFERROR(INDEX(t_social_jours[Arrivée remake],MATCH(AJJ$4&amp;t_datas[[#This Row],[Matricule]],t_social_jours[Date &amp; Matricule perso],0)),"/")</f>
        <v>/</v>
      </c>
      <c r="AJK10" s="69" t="str">
        <f>IFERROR(IF(INDEX(t_social_jours[Kilomètres],MATCH(AJK$4&amp;t_datas[[#This Row],[Matricule]],t_social_jours[Date &amp; Matricule perso],0))="","",INDEX(t_social_jours[Kilomètres],MATCH(AJK$4&amp;t_datas[[#This Row],[Matricule]],t_social_jours[Date &amp; Matricule perso],0))),"/")</f>
        <v>/</v>
      </c>
      <c r="AJL10" s="41" t="str">
        <f t="shared" si="1010"/>
        <v/>
      </c>
      <c r="AJM10" s="89" t="str">
        <f>IF(t_datas[[#This Row],[Immatriculation tracteur]]="","",t_datas[[#This Row],[Immatriculation tracteur]])</f>
        <v>VHL 4</v>
      </c>
      <c r="AJO10" s="4" t="str">
        <f>IF(t_datas[[#This Row],[Immatriculation SEMI]]="","",t_datas[[#This Row],[Immatriculation SEMI]])</f>
        <v>RMQ 4</v>
      </c>
      <c r="AJP10" s="4" t="str">
        <f>IF(t_datas[[#This Row],[Client affecté]]="","",t_datas[[#This Row],[Client affecté]])</f>
        <v>ddd</v>
      </c>
      <c r="AJQ10" s="4" t="str">
        <f>IF(t_datas[[#This Row],[Site/ville]]="","",t_datas[[#This Row],[Site/ville]])</f>
        <v/>
      </c>
      <c r="AJR10" s="4">
        <f t="shared" si="1011"/>
        <v>-1</v>
      </c>
      <c r="AJS10" s="4"/>
      <c r="AJT10" s="4"/>
      <c r="AJU10" s="4"/>
      <c r="AJV10" s="4"/>
      <c r="AJW10" s="4"/>
      <c r="AJX10" s="4"/>
      <c r="AJY10" s="69"/>
      <c r="AJZ10" s="69"/>
      <c r="AKA10" s="4"/>
      <c r="AKB10" s="4"/>
      <c r="AKC10" s="4"/>
      <c r="AKD10" s="4"/>
      <c r="AKE10" s="69"/>
      <c r="AKF10" s="69"/>
      <c r="AKG10" s="4" t="str">
        <f>IFERROR(INDEX(t_social_jours[Conduite],MATCH(AKG$4&amp;t_datas[[#This Row],[Matricule]],t_social_jours[Date &amp; Matricule perso],0)),"/")</f>
        <v>/</v>
      </c>
      <c r="AKH10" s="4" t="str">
        <f>IFERROR(INDEX(t_social_jours[Travail],MATCH(AKH$4&amp;t_datas[[#This Row],[Matricule]],t_social_jours[Date &amp; Matricule perso],0)),"/")</f>
        <v>/</v>
      </c>
      <c r="AKI10" s="4" t="str">
        <f>IFERROR(INDEX(t_social_jours[Dispo],MATCH(AKI$4&amp;t_datas[[#This Row],[Matricule]],t_social_jours[Date &amp; Matricule perso],0)),"/")</f>
        <v>/</v>
      </c>
      <c r="AKJ10" s="69" t="str">
        <f t="shared" si="1012"/>
        <v>/</v>
      </c>
      <c r="AKK10" s="4"/>
      <c r="AKL10" s="4"/>
      <c r="AKM10" s="4"/>
      <c r="AKN10" s="4" t="str">
        <f>IFERROR(INDEX(t_social_jours[Départ remake],MATCH(AKN$4&amp;t_datas[[#This Row],[Matricule]],t_social_jours[Date &amp; Matricule perso],0)),"/")</f>
        <v>/</v>
      </c>
      <c r="AKO10" s="4" t="str">
        <f>IFERROR(INDEX(t_social_jours[Arrivée remake],MATCH(AKO$4&amp;t_datas[[#This Row],[Matricule]],t_social_jours[Date &amp; Matricule perso],0)),"/")</f>
        <v>/</v>
      </c>
      <c r="AKP10" s="69" t="str">
        <f>IFERROR(IF(INDEX(t_social_jours[Kilomètres],MATCH(AKP$4&amp;t_datas[[#This Row],[Matricule]],t_social_jours[Date &amp; Matricule perso],0))="","",INDEX(t_social_jours[Kilomètres],MATCH(AKP$4&amp;t_datas[[#This Row],[Matricule]],t_social_jours[Date &amp; Matricule perso],0))),"/")</f>
        <v>/</v>
      </c>
      <c r="AKQ10" s="41" t="str">
        <f t="shared" si="1013"/>
        <v/>
      </c>
    </row>
    <row r="11" spans="1:979" x14ac:dyDescent="0.25">
      <c r="A11" s="11" t="s">
        <v>1114</v>
      </c>
      <c r="B11" s="5" t="s">
        <v>1116</v>
      </c>
      <c r="C11" s="5">
        <f>IF(AND(t_datas[[#This Row],[Société tracteur]]&lt;&gt;"",t_datas[[#This Row],[Société conducteur]]&lt;&gt;t_datas[[#This Row],[Société tracteur]],t_datas[[#This Row],[Colonne63]]&lt;&gt;"Yes"),-1,1)</f>
        <v>1</v>
      </c>
      <c r="D11" s="5"/>
      <c r="E11" s="88">
        <v>555</v>
      </c>
      <c r="F11" s="52" t="s">
        <v>87</v>
      </c>
      <c r="G11" s="90" t="str">
        <f>IFERROR(VLOOKUP(t_datas[[#This Row],[Matricule]],KMS_service_Mois[],15,0),"")</f>
        <v/>
      </c>
      <c r="H11" s="90" t="str">
        <f>IFERROR(IF(t_datas[[#This Row],[Base contrat]]-t_datas[[#This Row],[Colonne12]]&lt;0,t_datas[[#This Row],[Colonne12]]-t_datas[[#This Row],[Base contrat]],0),"")</f>
        <v/>
      </c>
      <c r="I11" s="91" t="str">
        <f>IFERROR(IF(t_datas[[#This Row],[Base contrat]]="","",IF((t_datas[[#This Row],[Colonne12]]-t_datas[[#This Row],[Base contrat]])/t_datas[[#This Row],[Base contrat]]&lt;0,"/",(t_datas[[#This Row],[Colonne12]]-t_datas[[#This Row],[Base contrat]])/t_datas[[#This Row],[Base contrat]])),"")</f>
        <v/>
      </c>
      <c r="J11" s="5" t="s">
        <v>1030</v>
      </c>
      <c r="K11" s="3" t="s">
        <v>1119</v>
      </c>
      <c r="M11" s="3" t="s">
        <v>1126</v>
      </c>
      <c r="N11" s="3" t="s">
        <v>1116</v>
      </c>
      <c r="O11" s="3" t="s">
        <v>1116</v>
      </c>
      <c r="P11" s="3" t="s">
        <v>1116</v>
      </c>
      <c r="Q11" s="3" t="s">
        <v>1132</v>
      </c>
      <c r="R11" s="3" t="s">
        <v>0</v>
      </c>
      <c r="S11" s="13" t="str">
        <f>IF(t_datas[[#This Row],[Immatriculation tracteur]]="","",t_datas[[#This Row],[Immatriculation tracteur]])</f>
        <v>VHL 5</v>
      </c>
      <c r="U11" s="3" t="str">
        <f>IF(t_datas[[#This Row],[Immatriculation SEMI]]="","",t_datas[[#This Row],[Immatriculation SEMI]])</f>
        <v>RMQ 5</v>
      </c>
      <c r="V11" s="3" t="str">
        <f>IF(t_datas[[#This Row],[Client affecté]]="","",t_datas[[#This Row],[Client affecté]])</f>
        <v>eee</v>
      </c>
      <c r="X11" s="3">
        <f t="shared" si="922"/>
        <v>-1</v>
      </c>
      <c r="AE11" s="69"/>
      <c r="AF11" s="69"/>
      <c r="AK11" s="69"/>
      <c r="AL11" s="69"/>
      <c r="AM11" s="3" t="str">
        <f>IFERROR(INDEX(t_social_jours[Conduite],MATCH(AM$4&amp;t_datas[[#This Row],[Matricule]],t_social_jours[Date &amp; Matricule perso],0)),"/")</f>
        <v>/</v>
      </c>
      <c r="AN11" s="3" t="str">
        <f>IFERROR(INDEX(t_social_jours[Travail],MATCH(AN$4&amp;t_datas[[#This Row],[Matricule]],t_social_jours[Date &amp; Matricule perso],0)),"/")</f>
        <v>/</v>
      </c>
      <c r="AO11" s="3" t="str">
        <f>IFERROR(INDEX(t_social_jours[Dispo],MATCH(AO$4&amp;t_datas[[#This Row],[Matricule]],t_social_jours[Date &amp; Matricule perso],0)),"/")</f>
        <v>/</v>
      </c>
      <c r="AP11" s="69" t="str">
        <f t="shared" si="923"/>
        <v>/</v>
      </c>
      <c r="AR11" s="4"/>
      <c r="AS11" s="4"/>
      <c r="AT11" s="4" t="str">
        <f>IFERROR(INDEX(t_social_jours[Départ remake],MATCH(AT$4&amp;t_datas[[#This Row],[Matricule]],t_social_jours[Date &amp; Matricule perso],0)),"/")</f>
        <v>/</v>
      </c>
      <c r="AU11" s="4" t="str">
        <f>IFERROR(INDEX(t_social_jours[Arrivée remake],MATCH(AU$4&amp;t_datas[[#This Row],[Matricule]],t_social_jours[Date &amp; Matricule perso],0)),"/")</f>
        <v>/</v>
      </c>
      <c r="AV11" s="69" t="str">
        <f>IFERROR(IF(INDEX(t_social_jours[Kilomètres],MATCH(AV$4&amp;t_datas[[#This Row],[Matricule]],t_social_jours[Date &amp; Matricule perso],0))="","",INDEX(t_social_jours[Kilomètres],MATCH(AV$4&amp;t_datas[[#This Row],[Matricule]],t_social_jours[Date &amp; Matricule perso],0))),"/")</f>
        <v>/</v>
      </c>
      <c r="AW11" s="4" t="str">
        <f t="shared" si="924"/>
        <v/>
      </c>
      <c r="AX11" s="13" t="str">
        <f>IF(t_datas[[#This Row],[Immatriculation tracteur]]="","",t_datas[[#This Row],[Immatriculation tracteur]])</f>
        <v>VHL 5</v>
      </c>
      <c r="AZ11" s="3" t="str">
        <f>IF(t_datas[[#This Row],[Immatriculation SEMI]]="","",t_datas[[#This Row],[Immatriculation SEMI]])</f>
        <v>RMQ 5</v>
      </c>
      <c r="BA11" s="3" t="str">
        <f>IF(t_datas[[#This Row],[Client affecté]]="","",t_datas[[#This Row],[Client affecté]])</f>
        <v>eee</v>
      </c>
      <c r="BB11" s="4"/>
      <c r="BC11" s="3">
        <f t="shared" si="925"/>
        <v>-1</v>
      </c>
      <c r="BJ11" s="69"/>
      <c r="BK11" s="69"/>
      <c r="BP11" s="69"/>
      <c r="BQ11" s="69"/>
      <c r="BR11" s="3" t="str">
        <f>IFERROR(INDEX(t_social_jours[Conduite],MATCH(BR$4&amp;t_datas[[#This Row],[Matricule]],t_social_jours[Date &amp; Matricule perso],0)),"/")</f>
        <v>/</v>
      </c>
      <c r="BS11" s="4" t="str">
        <f>IFERROR(INDEX(t_social_jours[Travail],MATCH(BS$4&amp;t_datas[[#This Row],[Matricule]],t_social_jours[Date &amp; Matricule perso],0)),"/")</f>
        <v>/</v>
      </c>
      <c r="BT11" s="4" t="str">
        <f>IFERROR(INDEX(t_social_jours[Dispo],MATCH(BT$4&amp;t_datas[[#This Row],[Matricule]],t_social_jours[Date &amp; Matricule perso],0)),"/")</f>
        <v>/</v>
      </c>
      <c r="BU11" s="69" t="str">
        <f t="shared" si="926"/>
        <v>/</v>
      </c>
      <c r="BV11" s="4"/>
      <c r="BW11" s="4">
        <v>0.20833333333333334</v>
      </c>
      <c r="BX11" s="4"/>
      <c r="BY11" s="4" t="str">
        <f>IFERROR(INDEX(t_social_jours[Départ remake],MATCH(BY$4&amp;t_datas[[#This Row],[Matricule]],t_social_jours[Date &amp; Matricule perso],0)),"/")</f>
        <v>/</v>
      </c>
      <c r="BZ11" s="4" t="str">
        <f>IFERROR(INDEX(t_social_jours[Arrivée remake],MATCH(BZ$4&amp;t_datas[[#This Row],[Matricule]],t_social_jours[Date &amp; Matricule perso],0)),"/")</f>
        <v>/</v>
      </c>
      <c r="CA11" s="69" t="str">
        <f>IFERROR(IF(INDEX(t_social_jours[Kilomètres],MATCH(CA$4&amp;t_datas[[#This Row],[Matricule]],t_social_jours[Date &amp; Matricule perso],0))="","",INDEX(t_social_jours[Kilomètres],MATCH(CA$4&amp;t_datas[[#This Row],[Matricule]],t_social_jours[Date &amp; Matricule perso],0))),"/")</f>
        <v>/</v>
      </c>
      <c r="CB11" s="41" t="str">
        <f t="shared" si="927"/>
        <v/>
      </c>
      <c r="CC11" s="89" t="str">
        <f>IF(t_datas[[#This Row],[Immatriculation tracteur]]="","",t_datas[[#This Row],[Immatriculation tracteur]])</f>
        <v>VHL 5</v>
      </c>
      <c r="CE11" s="4" t="str">
        <f>IF(t_datas[[#This Row],[Immatriculation SEMI]]="","",t_datas[[#This Row],[Immatriculation SEMI]])</f>
        <v>RMQ 5</v>
      </c>
      <c r="CF11" s="4" t="str">
        <f>IF(t_datas[[#This Row],[Client affecté]]="","",t_datas[[#This Row],[Client affecté]])</f>
        <v>eee</v>
      </c>
      <c r="CG11" s="4" t="str">
        <f>IF(t_datas[[#This Row],[Site/ville]]="","",t_datas[[#This Row],[Site/ville]])</f>
        <v/>
      </c>
      <c r="CH11" s="3">
        <f t="shared" si="928"/>
        <v>-1</v>
      </c>
      <c r="CI11" s="4"/>
      <c r="CJ11" s="4"/>
      <c r="CK11" s="4"/>
      <c r="CL11" s="4"/>
      <c r="CM11" s="4"/>
      <c r="CN11" s="4"/>
      <c r="CO11" s="69"/>
      <c r="CP11" s="69"/>
      <c r="CQ11" s="4"/>
      <c r="CR11" s="4"/>
      <c r="CS11" s="4"/>
      <c r="CT11" s="4"/>
      <c r="CU11" s="69"/>
      <c r="CV11" s="69"/>
      <c r="CW11" s="4" t="str">
        <f>IFERROR(INDEX(t_social_jours[Conduite],MATCH(CW$4&amp;t_datas[[#This Row],[Matricule]],t_social_jours[Date &amp; Matricule perso],0)),"/")</f>
        <v>/</v>
      </c>
      <c r="CX11" s="4" t="str">
        <f>IFERROR(INDEX(t_social_jours[Travail],MATCH(CX$4&amp;t_datas[[#This Row],[Matricule]],t_social_jours[Date &amp; Matricule perso],0)),"/")</f>
        <v>/</v>
      </c>
      <c r="CY11" s="4" t="str">
        <f>IFERROR(INDEX(t_social_jours[Dispo],MATCH(CY$4&amp;t_datas[[#This Row],[Matricule]],t_social_jours[Date &amp; Matricule perso],0)),"/")</f>
        <v>/</v>
      </c>
      <c r="CZ11" s="69" t="str">
        <f t="shared" si="929"/>
        <v>/</v>
      </c>
      <c r="DA11" s="4"/>
      <c r="DB11" s="4"/>
      <c r="DC11" s="4"/>
      <c r="DD11" s="4" t="str">
        <f>IFERROR(INDEX(t_social_jours[Départ remake],MATCH(DD$4&amp;t_datas[[#This Row],[Matricule]],t_social_jours[Date &amp; Matricule perso],0)),"/")</f>
        <v>/</v>
      </c>
      <c r="DE11" s="4" t="str">
        <f>IFERROR(INDEX(t_social_jours[Arrivée remake],MATCH(DE$4&amp;t_datas[[#This Row],[Matricule]],t_social_jours[Date &amp; Matricule perso],0)),"/")</f>
        <v>/</v>
      </c>
      <c r="DF11" s="69" t="str">
        <f>IFERROR(IF(INDEX(t_social_jours[Kilomètres],MATCH(DF$4&amp;t_datas[[#This Row],[Matricule]],t_social_jours[Date &amp; Matricule perso],0))="","",INDEX(t_social_jours[Kilomètres],MATCH(DF$4&amp;t_datas[[#This Row],[Matricule]],t_social_jours[Date &amp; Matricule perso],0))),"/")</f>
        <v>/</v>
      </c>
      <c r="DG11" s="41" t="str">
        <f t="shared" si="930"/>
        <v/>
      </c>
      <c r="DH11" s="89" t="str">
        <f>IF(t_datas[[#This Row],[Immatriculation tracteur]]="","",t_datas[[#This Row],[Immatriculation tracteur]])</f>
        <v>VHL 5</v>
      </c>
      <c r="DJ11" s="4" t="str">
        <f>IF(t_datas[[#This Row],[Immatriculation SEMI]]="","",t_datas[[#This Row],[Immatriculation SEMI]])</f>
        <v>RMQ 5</v>
      </c>
      <c r="DK11" s="4" t="str">
        <f>IF(t_datas[[#This Row],[Client affecté]]="","",t_datas[[#This Row],[Client affecté]])</f>
        <v>eee</v>
      </c>
      <c r="DL11" s="4" t="s">
        <v>1021</v>
      </c>
      <c r="DM11" s="4">
        <f t="shared" si="931"/>
        <v>-1</v>
      </c>
      <c r="DN11" s="4"/>
      <c r="DO11" s="4"/>
      <c r="DP11" s="4"/>
      <c r="DQ11" s="4"/>
      <c r="DR11" s="4"/>
      <c r="DS11" s="4"/>
      <c r="DT11" s="69"/>
      <c r="DU11" s="69"/>
      <c r="DV11" s="4"/>
      <c r="DW11" s="4"/>
      <c r="DX11" s="4"/>
      <c r="DY11" s="4"/>
      <c r="DZ11" s="69"/>
      <c r="EA11" s="69"/>
      <c r="EB11" s="4" t="str">
        <f>IFERROR(INDEX(t_social_jours[Conduite],MATCH(EB$4&amp;t_datas[[#This Row],[Matricule]],t_social_jours[Date &amp; Matricule perso],0)),"/")</f>
        <v>/</v>
      </c>
      <c r="EC11" s="4" t="str">
        <f>IFERROR(INDEX(t_social_jours[Travail],MATCH(EC$4&amp;t_datas[[#This Row],[Matricule]],t_social_jours[Date &amp; Matricule perso],0)),"/")</f>
        <v>/</v>
      </c>
      <c r="ED11" s="4" t="str">
        <f>IFERROR(INDEX(t_social_jours[Dispo],MATCH(ED$4&amp;t_datas[[#This Row],[Matricule]],t_social_jours[Date &amp; Matricule perso],0)),"/")</f>
        <v>/</v>
      </c>
      <c r="EE11" s="69" t="str">
        <f t="shared" si="932"/>
        <v>/</v>
      </c>
      <c r="EF11" s="4"/>
      <c r="EG11" s="4"/>
      <c r="EH11" s="4"/>
      <c r="EI11" s="4" t="str">
        <f>IFERROR(INDEX(t_social_jours[Départ remake],MATCH(EI$4&amp;t_datas[[#This Row],[Matricule]],t_social_jours[Date &amp; Matricule perso],0)),"/")</f>
        <v>/</v>
      </c>
      <c r="EJ11" s="4" t="str">
        <f>IFERROR(INDEX(t_social_jours[Arrivée remake],MATCH(EJ$4&amp;t_datas[[#This Row],[Matricule]],t_social_jours[Date &amp; Matricule perso],0)),"/")</f>
        <v>/</v>
      </c>
      <c r="EK11" s="69" t="str">
        <f>IFERROR(IF(INDEX(t_social_jours[Kilomètres],MATCH(EK$4&amp;t_datas[[#This Row],[Matricule]],t_social_jours[Date &amp; Matricule perso],0))="","",INDEX(t_social_jours[Kilomètres],MATCH(EK$4&amp;t_datas[[#This Row],[Matricule]],t_social_jours[Date &amp; Matricule perso],0))),"/")</f>
        <v>/</v>
      </c>
      <c r="EL11" s="41" t="str">
        <f t="shared" si="933"/>
        <v/>
      </c>
      <c r="EM11" s="89" t="str">
        <f>IF(t_datas[[#This Row],[Immatriculation tracteur]]="","",t_datas[[#This Row],[Immatriculation tracteur]])</f>
        <v>VHL 5</v>
      </c>
      <c r="EO11" s="4" t="str">
        <f>IF(t_datas[[#This Row],[Immatriculation SEMI]]="","",t_datas[[#This Row],[Immatriculation SEMI]])</f>
        <v>RMQ 5</v>
      </c>
      <c r="EP11" s="4" t="str">
        <f>IF(t_datas[[#This Row],[Client affecté]]="","",t_datas[[#This Row],[Client affecté]])</f>
        <v>eee</v>
      </c>
      <c r="EQ11" s="4" t="s">
        <v>1021</v>
      </c>
      <c r="ER11" s="4">
        <f t="shared" si="934"/>
        <v>-1</v>
      </c>
      <c r="ES11" s="4"/>
      <c r="ET11" s="4"/>
      <c r="EU11" s="4"/>
      <c r="EV11" s="4"/>
      <c r="EW11" s="4"/>
      <c r="EX11" s="4"/>
      <c r="EY11" s="69"/>
      <c r="EZ11" s="69"/>
      <c r="FA11" s="4"/>
      <c r="FB11" s="4"/>
      <c r="FC11" s="4"/>
      <c r="FD11" s="4"/>
      <c r="FE11" s="69"/>
      <c r="FF11" s="69"/>
      <c r="FG11" s="4" t="str">
        <f>IFERROR(INDEX(t_social_jours[Conduite],MATCH(FG$4&amp;t_datas[[#This Row],[Matricule]],t_social_jours[Date &amp; Matricule perso],0)),"/")</f>
        <v>/</v>
      </c>
      <c r="FH11" s="4" t="str">
        <f>IFERROR(INDEX(t_social_jours[Travail],MATCH(FH$4&amp;t_datas[[#This Row],[Matricule]],t_social_jours[Date &amp; Matricule perso],0)),"/")</f>
        <v>/</v>
      </c>
      <c r="FI11" s="4" t="str">
        <f>IFERROR(INDEX(t_social_jours[Dispo],MATCH(FI$4&amp;t_datas[[#This Row],[Matricule]],t_social_jours[Date &amp; Matricule perso],0)),"/")</f>
        <v>/</v>
      </c>
      <c r="FJ11" s="69" t="str">
        <f t="shared" si="935"/>
        <v>/</v>
      </c>
      <c r="FK11" s="4"/>
      <c r="FL11" s="4"/>
      <c r="FM11" s="4"/>
      <c r="FN11" s="4" t="str">
        <f>IFERROR(INDEX(t_social_jours[Départ remake],MATCH(FN$4&amp;t_datas[[#This Row],[Matricule]],t_social_jours[Date &amp; Matricule perso],0)),"/")</f>
        <v>/</v>
      </c>
      <c r="FO11" s="4" t="str">
        <f>IFERROR(INDEX(t_social_jours[Arrivée remake],MATCH(FO$4&amp;t_datas[[#This Row],[Matricule]],t_social_jours[Date &amp; Matricule perso],0)),"/")</f>
        <v>/</v>
      </c>
      <c r="FP11" s="69" t="str">
        <f>IFERROR(IF(INDEX(t_social_jours[Kilomètres],MATCH(FP$4&amp;t_datas[[#This Row],[Matricule]],t_social_jours[Date &amp; Matricule perso],0))="","",INDEX(t_social_jours[Kilomètres],MATCH(FP$4&amp;t_datas[[#This Row],[Matricule]],t_social_jours[Date &amp; Matricule perso],0))),"/")</f>
        <v>/</v>
      </c>
      <c r="FQ11" s="41" t="str">
        <f t="shared" si="936"/>
        <v/>
      </c>
      <c r="FR11" s="89" t="str">
        <f>IF(t_datas[[#This Row],[Immatriculation tracteur]]="","",t_datas[[#This Row],[Immatriculation tracteur]])</f>
        <v>VHL 5</v>
      </c>
      <c r="FT11" s="4" t="str">
        <f>IF(t_datas[[#This Row],[Immatriculation SEMI]]="","",t_datas[[#This Row],[Immatriculation SEMI]])</f>
        <v>RMQ 5</v>
      </c>
      <c r="FU11" s="4" t="str">
        <f>IF(t_datas[[#This Row],[Client affecté]]="","",t_datas[[#This Row],[Client affecté]])</f>
        <v>eee</v>
      </c>
      <c r="FV11" s="4"/>
      <c r="FW11" s="4">
        <f t="shared" si="937"/>
        <v>-1</v>
      </c>
      <c r="FX11" s="4"/>
      <c r="FY11" s="4"/>
      <c r="FZ11" s="4"/>
      <c r="GA11" s="4"/>
      <c r="GB11" s="4"/>
      <c r="GC11" s="4"/>
      <c r="GD11" s="69"/>
      <c r="GE11" s="69"/>
      <c r="GF11" s="4"/>
      <c r="GG11" s="4"/>
      <c r="GH11" s="4"/>
      <c r="GI11" s="4"/>
      <c r="GJ11" s="69"/>
      <c r="GK11" s="69"/>
      <c r="GL11" s="4" t="str">
        <f>IFERROR(INDEX(t_social_jours[Conduite],MATCH(GL$4&amp;t_datas[[#This Row],[Matricule]],t_social_jours[Date &amp; Matricule perso],0)),"/")</f>
        <v>/</v>
      </c>
      <c r="GM11" s="4" t="str">
        <f>IFERROR(INDEX(t_social_jours[Travail],MATCH(GM$4&amp;t_datas[[#This Row],[Matricule]],t_social_jours[Date &amp; Matricule perso],0)),"/")</f>
        <v>/</v>
      </c>
      <c r="GN11" s="4" t="str">
        <f>IFERROR(INDEX(t_social_jours[Dispo],MATCH(GN$4&amp;t_datas[[#This Row],[Matricule]],t_social_jours[Date &amp; Matricule perso],0)),"/")</f>
        <v>/</v>
      </c>
      <c r="GO11" s="69" t="str">
        <f t="shared" si="938"/>
        <v>/</v>
      </c>
      <c r="GP11" s="4"/>
      <c r="GQ11" s="4"/>
      <c r="GR11" s="4"/>
      <c r="GS11" s="4" t="str">
        <f>IFERROR(INDEX(t_social_jours[Départ remake],MATCH(GS$4&amp;t_datas[[#This Row],[Matricule]],t_social_jours[Date &amp; Matricule perso],0)),"/")</f>
        <v>/</v>
      </c>
      <c r="GT11" s="4" t="str">
        <f>IFERROR(INDEX(t_social_jours[Arrivée remake],MATCH(GT$4&amp;t_datas[[#This Row],[Matricule]],t_social_jours[Date &amp; Matricule perso],0)),"/")</f>
        <v>/</v>
      </c>
      <c r="GU11" s="69" t="str">
        <f>IFERROR(IF(INDEX(t_social_jours[Kilomètres],MATCH(GU$4&amp;t_datas[[#This Row],[Matricule]],t_social_jours[Date &amp; Matricule perso],0))="","",INDEX(t_social_jours[Kilomètres],MATCH(GU$4&amp;t_datas[[#This Row],[Matricule]],t_social_jours[Date &amp; Matricule perso],0))),"/")</f>
        <v>/</v>
      </c>
      <c r="GV11" s="41" t="str">
        <f t="shared" si="939"/>
        <v/>
      </c>
      <c r="GW11" s="89" t="str">
        <f>IF(t_datas[[#This Row],[Immatriculation tracteur]]="","",t_datas[[#This Row],[Immatriculation tracteur]])</f>
        <v>VHL 5</v>
      </c>
      <c r="GY11" s="4" t="str">
        <f>IF(t_datas[[#This Row],[Immatriculation SEMI]]="","",t_datas[[#This Row],[Immatriculation SEMI]])</f>
        <v>RMQ 5</v>
      </c>
      <c r="GZ11" s="4" t="str">
        <f>IF(t_datas[[#This Row],[Client affecté]]="","",t_datas[[#This Row],[Client affecté]])</f>
        <v>eee</v>
      </c>
      <c r="HA11" s="4" t="str">
        <f>IF(t_datas[[#This Row],[Site/ville]]="","",t_datas[[#This Row],[Site/ville]])</f>
        <v/>
      </c>
      <c r="HB11" s="4">
        <f t="shared" si="940"/>
        <v>-1</v>
      </c>
      <c r="HC11" s="4"/>
      <c r="HD11" s="4"/>
      <c r="HE11" s="4"/>
      <c r="HF11" s="4"/>
      <c r="HG11" s="4"/>
      <c r="HH11" s="4"/>
      <c r="HI11" s="69"/>
      <c r="HJ11" s="69"/>
      <c r="HK11" s="4"/>
      <c r="HL11" s="4"/>
      <c r="HM11" s="4"/>
      <c r="HN11" s="4"/>
      <c r="HO11" s="69"/>
      <c r="HP11" s="69"/>
      <c r="HQ11" s="4" t="str">
        <f>IFERROR(INDEX(t_social_jours[Conduite],MATCH(HQ$4&amp;t_datas[[#This Row],[Matricule]],t_social_jours[Date &amp; Matricule perso],0)),"/")</f>
        <v>/</v>
      </c>
      <c r="HR11" s="4" t="str">
        <f>IFERROR(INDEX(t_social_jours[Travail],MATCH(HR$4&amp;t_datas[[#This Row],[Matricule]],t_social_jours[Date &amp; Matricule perso],0)),"/")</f>
        <v>/</v>
      </c>
      <c r="HS11" s="4" t="str">
        <f>IFERROR(INDEX(t_social_jours[Dispo],MATCH(HS$4&amp;t_datas[[#This Row],[Matricule]],t_social_jours[Date &amp; Matricule perso],0)),"/")</f>
        <v>/</v>
      </c>
      <c r="HT11" s="69" t="str">
        <f t="shared" si="941"/>
        <v>/</v>
      </c>
      <c r="HU11" s="4"/>
      <c r="HV11" s="4"/>
      <c r="HW11" s="4"/>
      <c r="HX11" s="4" t="str">
        <f>IFERROR(INDEX(t_social_jours[Départ remake],MATCH(HX$4&amp;t_datas[[#This Row],[Matricule]],t_social_jours[Date &amp; Matricule perso],0)),"/")</f>
        <v>/</v>
      </c>
      <c r="HY11" s="4" t="str">
        <f>IFERROR(INDEX(t_social_jours[Arrivée remake],MATCH(HY$4&amp;t_datas[[#This Row],[Matricule]],t_social_jours[Date &amp; Matricule perso],0)),"/")</f>
        <v>/</v>
      </c>
      <c r="HZ11" s="69" t="str">
        <f>IFERROR(IF(INDEX(t_social_jours[Kilomètres],MATCH(HZ$4&amp;t_datas[[#This Row],[Matricule]],t_social_jours[Date &amp; Matricule perso],0))="","",INDEX(t_social_jours[Kilomètres],MATCH(HZ$4&amp;t_datas[[#This Row],[Matricule]],t_social_jours[Date &amp; Matricule perso],0))),"/")</f>
        <v>/</v>
      </c>
      <c r="IA11" s="41" t="str">
        <f t="shared" si="942"/>
        <v/>
      </c>
      <c r="IB11" s="89" t="str">
        <f>IF(t_datas[[#This Row],[Immatriculation tracteur]]="","",t_datas[[#This Row],[Immatriculation tracteur]])</f>
        <v>VHL 5</v>
      </c>
      <c r="ID11" s="4" t="str">
        <f>IF(t_datas[[#This Row],[Immatriculation SEMI]]="","",t_datas[[#This Row],[Immatriculation SEMI]])</f>
        <v>RMQ 5</v>
      </c>
      <c r="IE11" s="4" t="str">
        <f>IF(t_datas[[#This Row],[Client affecté]]="","",t_datas[[#This Row],[Client affecté]])</f>
        <v>eee</v>
      </c>
      <c r="IF11" s="4"/>
      <c r="IG11" s="4">
        <f t="shared" si="943"/>
        <v>-1</v>
      </c>
      <c r="IH11" s="4"/>
      <c r="II11" s="4"/>
      <c r="IJ11" s="4"/>
      <c r="IK11" s="4"/>
      <c r="IL11" s="4"/>
      <c r="IM11" s="4"/>
      <c r="IN11" s="69"/>
      <c r="IO11" s="69"/>
      <c r="IP11" s="4"/>
      <c r="IQ11" s="4"/>
      <c r="IR11" s="4"/>
      <c r="IS11" s="4"/>
      <c r="IT11" s="69"/>
      <c r="IU11" s="69"/>
      <c r="IV11" s="4" t="str">
        <f>IFERROR(INDEX(t_social_jours[Conduite],MATCH(IV$4&amp;t_datas[[#This Row],[Matricule]],t_social_jours[Date &amp; Matricule perso],0)),"/")</f>
        <v>/</v>
      </c>
      <c r="IW11" s="4" t="str">
        <f>IFERROR(INDEX(t_social_jours[Travail],MATCH(IW$4&amp;t_datas[[#This Row],[Matricule]],t_social_jours[Date &amp; Matricule perso],0)),"/")</f>
        <v>/</v>
      </c>
      <c r="IX11" s="4" t="str">
        <f>IFERROR(INDEX(t_social_jours[Dispo],MATCH(IX$4&amp;t_datas[[#This Row],[Matricule]],t_social_jours[Date &amp; Matricule perso],0)),"/")</f>
        <v>/</v>
      </c>
      <c r="IY11" s="69" t="str">
        <f t="shared" si="944"/>
        <v>/</v>
      </c>
      <c r="IZ11" s="4"/>
      <c r="JA11" s="4"/>
      <c r="JB11" s="4"/>
      <c r="JC11" s="4" t="str">
        <f>IFERROR(INDEX(t_social_jours[Départ remake],MATCH(JC$4&amp;t_datas[[#This Row],[Matricule]],t_social_jours[Date &amp; Matricule perso],0)),"/")</f>
        <v>/</v>
      </c>
      <c r="JD11" s="4" t="str">
        <f>IFERROR(INDEX(t_social_jours[Arrivée remake],MATCH(JD$4&amp;t_datas[[#This Row],[Matricule]],t_social_jours[Date &amp; Matricule perso],0)),"/")</f>
        <v>/</v>
      </c>
      <c r="JE11" s="69" t="str">
        <f>IFERROR(IF(INDEX(t_social_jours[Kilomètres],MATCH(JE$4&amp;t_datas[[#This Row],[Matricule]],t_social_jours[Date &amp; Matricule perso],0))="","",INDEX(t_social_jours[Kilomètres],MATCH(JE$4&amp;t_datas[[#This Row],[Matricule]],t_social_jours[Date &amp; Matricule perso],0))),"/")</f>
        <v>/</v>
      </c>
      <c r="JF11" s="41" t="str">
        <f t="shared" si="945"/>
        <v/>
      </c>
      <c r="JG11" s="89" t="str">
        <f>IF(t_datas[[#This Row],[Immatriculation tracteur]]="","",t_datas[[#This Row],[Immatriculation tracteur]])</f>
        <v>VHL 5</v>
      </c>
      <c r="JI11" s="4" t="str">
        <f>IF(t_datas[[#This Row],[Immatriculation SEMI]]="","",t_datas[[#This Row],[Immatriculation SEMI]])</f>
        <v>RMQ 5</v>
      </c>
      <c r="JJ11" s="4" t="str">
        <f>IF(t_datas[[#This Row],[Client affecté]]="","",t_datas[[#This Row],[Client affecté]])</f>
        <v>eee</v>
      </c>
      <c r="JK11" s="4" t="s">
        <v>1021</v>
      </c>
      <c r="JL11" s="4">
        <f t="shared" si="946"/>
        <v>-1</v>
      </c>
      <c r="JM11" s="4"/>
      <c r="JN11" s="4"/>
      <c r="JO11" s="4"/>
      <c r="JP11" s="4"/>
      <c r="JQ11" s="4"/>
      <c r="JR11" s="4"/>
      <c r="JS11" s="69"/>
      <c r="JT11" s="69"/>
      <c r="JU11" s="4"/>
      <c r="JV11" s="4"/>
      <c r="JW11" s="4"/>
      <c r="JX11" s="4"/>
      <c r="JY11" s="69"/>
      <c r="JZ11" s="69"/>
      <c r="KA11" s="4" t="str">
        <f>IFERROR(INDEX(t_social_jours[Conduite],MATCH(KA$4&amp;t_datas[[#This Row],[Matricule]],t_social_jours[Date &amp; Matricule perso],0)),"/")</f>
        <v>/</v>
      </c>
      <c r="KB11" s="4" t="str">
        <f>IFERROR(INDEX(t_social_jours[Travail],MATCH(KB$4&amp;t_datas[[#This Row],[Matricule]],t_social_jours[Date &amp; Matricule perso],0)),"/")</f>
        <v>/</v>
      </c>
      <c r="KC11" s="4" t="str">
        <f>IFERROR(INDEX(t_social_jours[Dispo],MATCH(KC$4&amp;t_datas[[#This Row],[Matricule]],t_social_jours[Date &amp; Matricule perso],0)),"/")</f>
        <v>/</v>
      </c>
      <c r="KD11" s="69" t="str">
        <f t="shared" si="947"/>
        <v>/</v>
      </c>
      <c r="KE11" s="4"/>
      <c r="KF11" s="4"/>
      <c r="KG11" s="4"/>
      <c r="KH11" s="4" t="str">
        <f>IFERROR(INDEX(t_social_jours[Départ remake],MATCH(KH$4&amp;t_datas[[#This Row],[Matricule]],t_social_jours[Date &amp; Matricule perso],0)),"/")</f>
        <v>/</v>
      </c>
      <c r="KI11" s="4" t="str">
        <f>IFERROR(INDEX(t_social_jours[Arrivée remake],MATCH(KI$4&amp;t_datas[[#This Row],[Matricule]],t_social_jours[Date &amp; Matricule perso],0)),"/")</f>
        <v>/</v>
      </c>
      <c r="KJ11" s="69" t="str">
        <f>IFERROR(IF(INDEX(t_social_jours[Kilomètres],MATCH(KJ$4&amp;t_datas[[#This Row],[Matricule]],t_social_jours[Date &amp; Matricule perso],0))="","",INDEX(t_social_jours[Kilomètres],MATCH(KJ$4&amp;t_datas[[#This Row],[Matricule]],t_social_jours[Date &amp; Matricule perso],0))),"/")</f>
        <v>/</v>
      </c>
      <c r="KK11" s="41" t="str">
        <f t="shared" si="948"/>
        <v/>
      </c>
      <c r="KL11" s="89" t="str">
        <f>IF(t_datas[[#This Row],[Immatriculation tracteur]]="","",t_datas[[#This Row],[Immatriculation tracteur]])</f>
        <v>VHL 5</v>
      </c>
      <c r="KN11" s="4" t="str">
        <f>IF(t_datas[[#This Row],[Immatriculation SEMI]]="","",t_datas[[#This Row],[Immatriculation SEMI]])</f>
        <v>RMQ 5</v>
      </c>
      <c r="KO11" s="4" t="str">
        <f>IF(t_datas[[#This Row],[Client affecté]]="","",t_datas[[#This Row],[Client affecté]])</f>
        <v>eee</v>
      </c>
      <c r="KP11" s="4" t="s">
        <v>1021</v>
      </c>
      <c r="KQ11" s="4">
        <f t="shared" si="949"/>
        <v>-1</v>
      </c>
      <c r="KR11" s="4"/>
      <c r="KS11" s="4"/>
      <c r="KT11" s="4"/>
      <c r="KU11" s="4"/>
      <c r="KV11" s="4"/>
      <c r="KW11" s="4"/>
      <c r="KX11" s="69"/>
      <c r="KY11" s="69"/>
      <c r="KZ11" s="4"/>
      <c r="LA11" s="4"/>
      <c r="LB11" s="4"/>
      <c r="LC11" s="4"/>
      <c r="LD11" s="69"/>
      <c r="LE11" s="69"/>
      <c r="LF11" s="4" t="str">
        <f>IFERROR(INDEX(t_social_jours[Conduite],MATCH(LF$4&amp;t_datas[[#This Row],[Matricule]],t_social_jours[Date &amp; Matricule perso],0)),"/")</f>
        <v>/</v>
      </c>
      <c r="LG11" s="4" t="str">
        <f>IFERROR(INDEX(t_social_jours[Travail],MATCH(LG$4&amp;t_datas[[#This Row],[Matricule]],t_social_jours[Date &amp; Matricule perso],0)),"/")</f>
        <v>/</v>
      </c>
      <c r="LH11" s="4" t="str">
        <f>IFERROR(INDEX(t_social_jours[Dispo],MATCH(LH$4&amp;t_datas[[#This Row],[Matricule]],t_social_jours[Date &amp; Matricule perso],0)),"/")</f>
        <v>/</v>
      </c>
      <c r="LI11" s="69" t="str">
        <f t="shared" si="950"/>
        <v>/</v>
      </c>
      <c r="LJ11" s="4"/>
      <c r="LK11" s="4"/>
      <c r="LL11" s="4"/>
      <c r="LM11" s="4" t="str">
        <f>IFERROR(INDEX(t_social_jours[Départ remake],MATCH(LM$4&amp;t_datas[[#This Row],[Matricule]],t_social_jours[Date &amp; Matricule perso],0)),"/")</f>
        <v>/</v>
      </c>
      <c r="LN11" s="4" t="str">
        <f>IFERROR(INDEX(t_social_jours[Arrivée remake],MATCH(LN$4&amp;t_datas[[#This Row],[Matricule]],t_social_jours[Date &amp; Matricule perso],0)),"/")</f>
        <v>/</v>
      </c>
      <c r="LO11" s="69" t="str">
        <f>IFERROR(IF(INDEX(t_social_jours[Kilomètres],MATCH(LO$4&amp;t_datas[[#This Row],[Matricule]],t_social_jours[Date &amp; Matricule perso],0))="","",INDEX(t_social_jours[Kilomètres],MATCH(LO$4&amp;t_datas[[#This Row],[Matricule]],t_social_jours[Date &amp; Matricule perso],0))),"/")</f>
        <v>/</v>
      </c>
      <c r="LP11" s="41" t="str">
        <f t="shared" si="951"/>
        <v/>
      </c>
      <c r="LQ11" s="89" t="str">
        <f>IF(t_datas[[#This Row],[Immatriculation tracteur]]="","",t_datas[[#This Row],[Immatriculation tracteur]])</f>
        <v>VHL 5</v>
      </c>
      <c r="LS11" s="4" t="str">
        <f>IF(t_datas[[#This Row],[Immatriculation SEMI]]="","",t_datas[[#This Row],[Immatriculation SEMI]])</f>
        <v>RMQ 5</v>
      </c>
      <c r="LT11" s="4" t="str">
        <f>IF(t_datas[[#This Row],[Client affecté]]="","",t_datas[[#This Row],[Client affecté]])</f>
        <v>eee</v>
      </c>
      <c r="LU11" s="4" t="s">
        <v>1021</v>
      </c>
      <c r="LV11" s="4">
        <f t="shared" si="952"/>
        <v>-1</v>
      </c>
      <c r="LW11" s="4"/>
      <c r="LX11" s="4"/>
      <c r="LY11" s="4"/>
      <c r="LZ11" s="4"/>
      <c r="MA11" s="4"/>
      <c r="MB11" s="4"/>
      <c r="MC11" s="69"/>
      <c r="MD11" s="69"/>
      <c r="ME11" s="4"/>
      <c r="MF11" s="4"/>
      <c r="MG11" s="4"/>
      <c r="MH11" s="4"/>
      <c r="MI11" s="69"/>
      <c r="MJ11" s="69"/>
      <c r="MK11" s="4" t="str">
        <f>IFERROR(INDEX(t_social_jours[Conduite],MATCH(MK$4&amp;t_datas[[#This Row],[Matricule]],t_social_jours[Date &amp; Matricule perso],0)),"/")</f>
        <v>/</v>
      </c>
      <c r="ML11" s="4" t="str">
        <f>IFERROR(INDEX(t_social_jours[Travail],MATCH(ML$4&amp;t_datas[[#This Row],[Matricule]],t_social_jours[Date &amp; Matricule perso],0)),"/")</f>
        <v>/</v>
      </c>
      <c r="MM11" s="4" t="str">
        <f>IFERROR(INDEX(t_social_jours[Dispo],MATCH(MM$4&amp;t_datas[[#This Row],[Matricule]],t_social_jours[Date &amp; Matricule perso],0)),"/")</f>
        <v>/</v>
      </c>
      <c r="MN11" s="69" t="str">
        <f t="shared" si="953"/>
        <v>/</v>
      </c>
      <c r="MO11" s="4"/>
      <c r="MP11" s="4"/>
      <c r="MQ11" s="4"/>
      <c r="MR11" s="4" t="str">
        <f>IFERROR(INDEX(t_social_jours[Départ remake],MATCH(MR$4&amp;t_datas[[#This Row],[Matricule]],t_social_jours[Date &amp; Matricule perso],0)),"/")</f>
        <v>/</v>
      </c>
      <c r="MS11" s="4" t="str">
        <f>IFERROR(INDEX(t_social_jours[Arrivée remake],MATCH(MS$4&amp;t_datas[[#This Row],[Matricule]],t_social_jours[Date &amp; Matricule perso],0)),"/")</f>
        <v>/</v>
      </c>
      <c r="MT11" s="69" t="str">
        <f>IFERROR(IF(INDEX(t_social_jours[Kilomètres],MATCH(MT$4&amp;t_datas[[#This Row],[Matricule]],t_social_jours[Date &amp; Matricule perso],0))="","",INDEX(t_social_jours[Kilomètres],MATCH(MT$4&amp;t_datas[[#This Row],[Matricule]],t_social_jours[Date &amp; Matricule perso],0))),"/")</f>
        <v>/</v>
      </c>
      <c r="MU11" s="41" t="str">
        <f t="shared" si="954"/>
        <v/>
      </c>
      <c r="MV11" s="89" t="str">
        <f>IF(t_datas[[#This Row],[Immatriculation tracteur]]="","",t_datas[[#This Row],[Immatriculation tracteur]])</f>
        <v>VHL 5</v>
      </c>
      <c r="MX11" s="4" t="str">
        <f>IF(t_datas[[#This Row],[Immatriculation SEMI]]="","",t_datas[[#This Row],[Immatriculation SEMI]])</f>
        <v>RMQ 5</v>
      </c>
      <c r="MY11" s="4" t="str">
        <f>IF(t_datas[[#This Row],[Client affecté]]="","",t_datas[[#This Row],[Client affecté]])</f>
        <v>eee</v>
      </c>
      <c r="MZ11" s="4"/>
      <c r="NA11" s="4">
        <f t="shared" si="955"/>
        <v>-1</v>
      </c>
      <c r="NB11" s="4"/>
      <c r="NC11" s="4"/>
      <c r="ND11" s="4"/>
      <c r="NE11" s="4"/>
      <c r="NF11" s="4"/>
      <c r="NG11" s="4"/>
      <c r="NH11" s="69"/>
      <c r="NI11" s="69"/>
      <c r="NJ11" s="4"/>
      <c r="NK11" s="4"/>
      <c r="NL11" s="4"/>
      <c r="NM11" s="4"/>
      <c r="NN11" s="69"/>
      <c r="NO11" s="69"/>
      <c r="NP11" s="4" t="str">
        <f>IFERROR(INDEX(t_social_jours[Conduite],MATCH(NP$4&amp;t_datas[[#This Row],[Matricule]],t_social_jours[Date &amp; Matricule perso],0)),"/")</f>
        <v>/</v>
      </c>
      <c r="NQ11" s="4" t="str">
        <f>IFERROR(INDEX(t_social_jours[Travail],MATCH(NQ$4&amp;t_datas[[#This Row],[Matricule]],t_social_jours[Date &amp; Matricule perso],0)),"/")</f>
        <v>/</v>
      </c>
      <c r="NR11" s="4" t="str">
        <f>IFERROR(INDEX(t_social_jours[Dispo],MATCH(NR$4&amp;t_datas[[#This Row],[Matricule]],t_social_jours[Date &amp; Matricule perso],0)),"/")</f>
        <v>/</v>
      </c>
      <c r="NS11" s="69" t="str">
        <f t="shared" si="956"/>
        <v>/</v>
      </c>
      <c r="NT11" s="4"/>
      <c r="NU11" s="4"/>
      <c r="NV11" s="4"/>
      <c r="NW11" s="4" t="str">
        <f>IFERROR(INDEX(t_social_jours[Départ remake],MATCH(NW$4&amp;t_datas[[#This Row],[Matricule]],t_social_jours[Date &amp; Matricule perso],0)),"/")</f>
        <v>/</v>
      </c>
      <c r="NX11" s="4" t="str">
        <f>IFERROR(INDEX(t_social_jours[Arrivée remake],MATCH(NX$4&amp;t_datas[[#This Row],[Matricule]],t_social_jours[Date &amp; Matricule perso],0)),"/")</f>
        <v>/</v>
      </c>
      <c r="NY11" s="69" t="str">
        <f>IFERROR(IF(INDEX(t_social_jours[Kilomètres],MATCH(NY$4&amp;t_datas[[#This Row],[Matricule]],t_social_jours[Date &amp; Matricule perso],0))="","",INDEX(t_social_jours[Kilomètres],MATCH(NY$4&amp;t_datas[[#This Row],[Matricule]],t_social_jours[Date &amp; Matricule perso],0))),"/")</f>
        <v>/</v>
      </c>
      <c r="NZ11" s="41" t="str">
        <f t="shared" si="957"/>
        <v/>
      </c>
      <c r="OA11" s="89" t="str">
        <f>IF(t_datas[[#This Row],[Immatriculation tracteur]]="","",t_datas[[#This Row],[Immatriculation tracteur]])</f>
        <v>VHL 5</v>
      </c>
      <c r="OC11" s="4" t="str">
        <f>IF(t_datas[[#This Row],[Immatriculation SEMI]]="","",t_datas[[#This Row],[Immatriculation SEMI]])</f>
        <v>RMQ 5</v>
      </c>
      <c r="OD11" s="4" t="str">
        <f>IF(t_datas[[#This Row],[Client affecté]]="","",t_datas[[#This Row],[Client affecté]])</f>
        <v>eee</v>
      </c>
      <c r="OE11" s="4" t="str">
        <f>IF(t_datas[[#This Row],[Site/ville]]="","",t_datas[[#This Row],[Site/ville]])</f>
        <v/>
      </c>
      <c r="OF11" s="4">
        <f t="shared" si="958"/>
        <v>-1</v>
      </c>
      <c r="OG11" s="4"/>
      <c r="OH11" s="4"/>
      <c r="OI11" s="4"/>
      <c r="OJ11" s="4"/>
      <c r="OK11" s="4"/>
      <c r="OL11" s="4"/>
      <c r="OM11" s="69"/>
      <c r="ON11" s="69"/>
      <c r="OO11" s="4"/>
      <c r="OP11" s="4"/>
      <c r="OQ11" s="4"/>
      <c r="OR11" s="4"/>
      <c r="OS11" s="69"/>
      <c r="OT11" s="69"/>
      <c r="OU11" s="4" t="str">
        <f>IFERROR(INDEX(t_social_jours[Conduite],MATCH(OU$4&amp;t_datas[[#This Row],[Matricule]],t_social_jours[Date &amp; Matricule perso],0)),"/")</f>
        <v>/</v>
      </c>
      <c r="OV11" s="4" t="str">
        <f>IFERROR(INDEX(t_social_jours[Travail],MATCH(OV$4&amp;t_datas[[#This Row],[Matricule]],t_social_jours[Date &amp; Matricule perso],0)),"/")</f>
        <v>/</v>
      </c>
      <c r="OW11" s="4" t="str">
        <f>IFERROR(INDEX(t_social_jours[Dispo],MATCH(OW$4&amp;t_datas[[#This Row],[Matricule]],t_social_jours[Date &amp; Matricule perso],0)),"/")</f>
        <v>/</v>
      </c>
      <c r="OX11" s="69" t="str">
        <f t="shared" si="959"/>
        <v>/</v>
      </c>
      <c r="OY11" s="4"/>
      <c r="OZ11" s="4"/>
      <c r="PA11" s="4"/>
      <c r="PB11" s="4" t="str">
        <f>IFERROR(INDEX(t_social_jours[Départ remake],MATCH(PB$4&amp;t_datas[[#This Row],[Matricule]],t_social_jours[Date &amp; Matricule perso],0)),"/")</f>
        <v>/</v>
      </c>
      <c r="PC11" s="4" t="str">
        <f>IFERROR(INDEX(t_social_jours[Arrivée remake],MATCH(PC$4&amp;t_datas[[#This Row],[Matricule]],t_social_jours[Date &amp; Matricule perso],0)),"/")</f>
        <v>/</v>
      </c>
      <c r="PD11" s="69" t="str">
        <f>IFERROR(IF(INDEX(t_social_jours[Kilomètres],MATCH(PD$4&amp;t_datas[[#This Row],[Matricule]],t_social_jours[Date &amp; Matricule perso],0))="","",INDEX(t_social_jours[Kilomètres],MATCH(PD$4&amp;t_datas[[#This Row],[Matricule]],t_social_jours[Date &amp; Matricule perso],0))),"/")</f>
        <v>/</v>
      </c>
      <c r="PE11" s="41" t="str">
        <f t="shared" si="960"/>
        <v/>
      </c>
      <c r="PF11" s="89" t="str">
        <f>IF(t_datas[[#This Row],[Immatriculation tracteur]]="","",t_datas[[#This Row],[Immatriculation tracteur]])</f>
        <v>VHL 5</v>
      </c>
      <c r="PH11" s="4" t="str">
        <f>IF(t_datas[[#This Row],[Immatriculation SEMI]]="","",t_datas[[#This Row],[Immatriculation SEMI]])</f>
        <v>RMQ 5</v>
      </c>
      <c r="PI11" s="4" t="str">
        <f>IF(t_datas[[#This Row],[Client affecté]]="","",t_datas[[#This Row],[Client affecté]])</f>
        <v>eee</v>
      </c>
      <c r="PJ11" s="4" t="str">
        <f>IF(t_datas[[#This Row],[Site/ville]]="","",t_datas[[#This Row],[Site/ville]])</f>
        <v/>
      </c>
      <c r="PK11" s="4">
        <f t="shared" si="961"/>
        <v>-1</v>
      </c>
      <c r="PL11" s="4"/>
      <c r="PM11" s="4"/>
      <c r="PN11" s="4"/>
      <c r="PO11" s="4"/>
      <c r="PP11" s="4"/>
      <c r="PQ11" s="4"/>
      <c r="PR11" s="69"/>
      <c r="PS11" s="69"/>
      <c r="PT11" s="4"/>
      <c r="PU11" s="4"/>
      <c r="PV11" s="4"/>
      <c r="PW11" s="4"/>
      <c r="PX11" s="69"/>
      <c r="PY11" s="69"/>
      <c r="PZ11" s="4" t="str">
        <f>IFERROR(INDEX(t_social_jours[Conduite],MATCH(PZ$4&amp;t_datas[[#This Row],[Matricule]],t_social_jours[Date &amp; Matricule perso],0)),"/")</f>
        <v>/</v>
      </c>
      <c r="QA11" s="4" t="str">
        <f>IFERROR(INDEX(t_social_jours[Travail],MATCH(QA$4&amp;t_datas[[#This Row],[Matricule]],t_social_jours[Date &amp; Matricule perso],0)),"/")</f>
        <v>/</v>
      </c>
      <c r="QB11" s="4" t="str">
        <f>IFERROR(INDEX(t_social_jours[Dispo],MATCH(QB$4&amp;t_datas[[#This Row],[Matricule]],t_social_jours[Date &amp; Matricule perso],0)),"/")</f>
        <v>/</v>
      </c>
      <c r="QC11" s="69" t="str">
        <f t="shared" si="962"/>
        <v>/</v>
      </c>
      <c r="QD11" s="4"/>
      <c r="QE11" s="4"/>
      <c r="QF11" s="4"/>
      <c r="QG11" s="4" t="str">
        <f>IFERROR(INDEX(t_social_jours[Départ remake],MATCH(QG$4&amp;t_datas[[#This Row],[Matricule]],t_social_jours[Date &amp; Matricule perso],0)),"/")</f>
        <v>/</v>
      </c>
      <c r="QH11" s="4" t="str">
        <f>IFERROR(INDEX(t_social_jours[Arrivée remake],MATCH(QH$4&amp;t_datas[[#This Row],[Matricule]],t_social_jours[Date &amp; Matricule perso],0)),"/")</f>
        <v>/</v>
      </c>
      <c r="QI11" s="69" t="str">
        <f>IFERROR(IF(INDEX(t_social_jours[Kilomètres],MATCH(QI$4&amp;t_datas[[#This Row],[Matricule]],t_social_jours[Date &amp; Matricule perso],0))="","",INDEX(t_social_jours[Kilomètres],MATCH(QI$4&amp;t_datas[[#This Row],[Matricule]],t_social_jours[Date &amp; Matricule perso],0))),"/")</f>
        <v>/</v>
      </c>
      <c r="QJ11" s="41" t="str">
        <f t="shared" si="963"/>
        <v/>
      </c>
      <c r="QK11" s="89" t="str">
        <f>IF(t_datas[[#This Row],[Immatriculation tracteur]]="","",t_datas[[#This Row],[Immatriculation tracteur]])</f>
        <v>VHL 5</v>
      </c>
      <c r="QM11" s="4" t="str">
        <f>IF(t_datas[[#This Row],[Immatriculation SEMI]]="","",t_datas[[#This Row],[Immatriculation SEMI]])</f>
        <v>RMQ 5</v>
      </c>
      <c r="QN11" s="4" t="str">
        <f>IF(t_datas[[#This Row],[Client affecté]]="","",t_datas[[#This Row],[Client affecté]])</f>
        <v>eee</v>
      </c>
      <c r="QO11" s="4" t="str">
        <f>IF(t_datas[[#This Row],[Site/ville]]="","",t_datas[[#This Row],[Site/ville]])</f>
        <v/>
      </c>
      <c r="QP11" s="4">
        <f t="shared" si="964"/>
        <v>-1</v>
      </c>
      <c r="QQ11" s="4"/>
      <c r="QR11" s="4"/>
      <c r="QS11" s="4"/>
      <c r="QT11" s="4"/>
      <c r="QU11" s="4"/>
      <c r="QV11" s="4"/>
      <c r="QW11" s="69"/>
      <c r="QX11" s="69"/>
      <c r="QY11" s="4"/>
      <c r="QZ11" s="4"/>
      <c r="RA11" s="4"/>
      <c r="RB11" s="4"/>
      <c r="RC11" s="69"/>
      <c r="RD11" s="69"/>
      <c r="RE11" s="4" t="str">
        <f>IFERROR(INDEX(t_social_jours[Conduite],MATCH(RE$4&amp;t_datas[[#This Row],[Matricule]],t_social_jours[Date &amp; Matricule perso],0)),"/")</f>
        <v>/</v>
      </c>
      <c r="RF11" s="4" t="str">
        <f>IFERROR(INDEX(t_social_jours[Travail],MATCH(RF$4&amp;t_datas[[#This Row],[Matricule]],t_social_jours[Date &amp; Matricule perso],0)),"/")</f>
        <v>/</v>
      </c>
      <c r="RG11" s="4" t="str">
        <f>IFERROR(INDEX(t_social_jours[Dispo],MATCH(RG$4&amp;t_datas[[#This Row],[Matricule]],t_social_jours[Date &amp; Matricule perso],0)),"/")</f>
        <v>/</v>
      </c>
      <c r="RH11" s="69" t="str">
        <f t="shared" si="965"/>
        <v>/</v>
      </c>
      <c r="RI11" s="4"/>
      <c r="RJ11" s="4"/>
      <c r="RK11" s="4"/>
      <c r="RL11" s="4" t="str">
        <f>IFERROR(INDEX(t_social_jours[Départ remake],MATCH(RL$4&amp;t_datas[[#This Row],[Matricule]],t_social_jours[Date &amp; Matricule perso],0)),"/")</f>
        <v>/</v>
      </c>
      <c r="RM11" s="4" t="str">
        <f>IFERROR(INDEX(t_social_jours[Arrivée remake],MATCH(RM$4&amp;t_datas[[#This Row],[Matricule]],t_social_jours[Date &amp; Matricule perso],0)),"/")</f>
        <v>/</v>
      </c>
      <c r="RN11" s="69" t="str">
        <f>IFERROR(IF(INDEX(t_social_jours[Kilomètres],MATCH(RN$4&amp;t_datas[[#This Row],[Matricule]],t_social_jours[Date &amp; Matricule perso],0))="","",INDEX(t_social_jours[Kilomètres],MATCH(RN$4&amp;t_datas[[#This Row],[Matricule]],t_social_jours[Date &amp; Matricule perso],0))),"/")</f>
        <v>/</v>
      </c>
      <c r="RO11" s="41" t="str">
        <f t="shared" si="966"/>
        <v/>
      </c>
      <c r="RP11" s="89" t="str">
        <f>IF(t_datas[[#This Row],[Immatriculation tracteur]]="","",t_datas[[#This Row],[Immatriculation tracteur]])</f>
        <v>VHL 5</v>
      </c>
      <c r="RR11" s="4" t="str">
        <f>IF(t_datas[[#This Row],[Immatriculation SEMI]]="","",t_datas[[#This Row],[Immatriculation SEMI]])</f>
        <v>RMQ 5</v>
      </c>
      <c r="RS11" s="4" t="str">
        <f>IF(t_datas[[#This Row],[Client affecté]]="","",t_datas[[#This Row],[Client affecté]])</f>
        <v>eee</v>
      </c>
      <c r="RT11" s="4" t="str">
        <f>IF(t_datas[[#This Row],[Site/ville]]="","",t_datas[[#This Row],[Site/ville]])</f>
        <v/>
      </c>
      <c r="RU11" s="4">
        <f t="shared" si="967"/>
        <v>-1</v>
      </c>
      <c r="RV11" s="4"/>
      <c r="RW11" s="4"/>
      <c r="RX11" s="4"/>
      <c r="RY11" s="4"/>
      <c r="RZ11" s="4"/>
      <c r="SA11" s="4"/>
      <c r="SB11" s="69"/>
      <c r="SC11" s="69"/>
      <c r="SD11" s="4"/>
      <c r="SE11" s="4"/>
      <c r="SF11" s="4"/>
      <c r="SG11" s="4"/>
      <c r="SH11" s="69"/>
      <c r="SI11" s="69"/>
      <c r="SJ11" s="4" t="str">
        <f>IFERROR(INDEX(t_social_jours[Conduite],MATCH(SJ$4&amp;t_datas[[#This Row],[Matricule]],t_social_jours[Date &amp; Matricule perso],0)),"/")</f>
        <v>/</v>
      </c>
      <c r="SK11" s="4" t="str">
        <f>IFERROR(INDEX(t_social_jours[Travail],MATCH(SK$4&amp;t_datas[[#This Row],[Matricule]],t_social_jours[Date &amp; Matricule perso],0)),"/")</f>
        <v>/</v>
      </c>
      <c r="SL11" s="4" t="str">
        <f>IFERROR(INDEX(t_social_jours[Dispo],MATCH(SL$4&amp;t_datas[[#This Row],[Matricule]],t_social_jours[Date &amp; Matricule perso],0)),"/")</f>
        <v>/</v>
      </c>
      <c r="SM11" s="69" t="str">
        <f t="shared" si="968"/>
        <v>/</v>
      </c>
      <c r="SN11" s="4"/>
      <c r="SO11" s="4"/>
      <c r="SP11" s="4"/>
      <c r="SQ11" s="4" t="str">
        <f>IFERROR(INDEX(t_social_jours[Départ remake],MATCH(SQ$4&amp;t_datas[[#This Row],[Matricule]],t_social_jours[Date &amp; Matricule perso],0)),"/")</f>
        <v>/</v>
      </c>
      <c r="SR11" s="4" t="str">
        <f>IFERROR(INDEX(t_social_jours[Arrivée remake],MATCH(SR$4&amp;t_datas[[#This Row],[Matricule]],t_social_jours[Date &amp; Matricule perso],0)),"/")</f>
        <v>/</v>
      </c>
      <c r="SS11" s="69" t="str">
        <f>IFERROR(IF(INDEX(t_social_jours[Kilomètres],MATCH(SS$4&amp;t_datas[[#This Row],[Matricule]],t_social_jours[Date &amp; Matricule perso],0))="","",INDEX(t_social_jours[Kilomètres],MATCH(SS$4&amp;t_datas[[#This Row],[Matricule]],t_social_jours[Date &amp; Matricule perso],0))),"/")</f>
        <v>/</v>
      </c>
      <c r="ST11" s="70"/>
      <c r="SU11" s="89" t="str">
        <f>IF(t_datas[[#This Row],[Immatriculation tracteur]]="","",t_datas[[#This Row],[Immatriculation tracteur]])</f>
        <v>VHL 5</v>
      </c>
      <c r="SW11" s="4" t="str">
        <f>IF(t_datas[[#This Row],[Immatriculation SEMI]]="","",t_datas[[#This Row],[Immatriculation SEMI]])</f>
        <v>RMQ 5</v>
      </c>
      <c r="SX11" s="4" t="str">
        <f>IF(t_datas[[#This Row],[Client affecté]]="","",t_datas[[#This Row],[Client affecté]])</f>
        <v>eee</v>
      </c>
      <c r="SY11" s="4" t="str">
        <f>IF(t_datas[[#This Row],[Site/ville]]="","",t_datas[[#This Row],[Site/ville]])</f>
        <v/>
      </c>
      <c r="SZ11" s="4">
        <f t="shared" si="969"/>
        <v>-1</v>
      </c>
      <c r="TA11" s="4"/>
      <c r="TB11" s="4"/>
      <c r="TC11" s="4"/>
      <c r="TD11" s="4"/>
      <c r="TE11" s="4"/>
      <c r="TF11" s="4"/>
      <c r="TG11" s="69"/>
      <c r="TH11" s="69"/>
      <c r="TI11" s="4"/>
      <c r="TJ11" s="4"/>
      <c r="TK11" s="4"/>
      <c r="TL11" s="4"/>
      <c r="TM11" s="69"/>
      <c r="TN11" s="69"/>
      <c r="TO11" s="4" t="str">
        <f>IFERROR(INDEX(t_social_jours[Conduite],MATCH(TO$4&amp;t_datas[[#This Row],[Matricule]],t_social_jours[Date &amp; Matricule perso],0)),"/")</f>
        <v>/</v>
      </c>
      <c r="TP11" s="4" t="str">
        <f>IFERROR(INDEX(t_social_jours[Travail],MATCH(TP$4&amp;t_datas[[#This Row],[Matricule]],t_social_jours[Date &amp; Matricule perso],0)),"/")</f>
        <v>/</v>
      </c>
      <c r="TQ11" s="4" t="str">
        <f>IFERROR(INDEX(t_social_jours[Dispo],MATCH(TQ$4&amp;t_datas[[#This Row],[Matricule]],t_social_jours[Date &amp; Matricule perso],0)),"/")</f>
        <v>/</v>
      </c>
      <c r="TR11" s="69" t="str">
        <f t="shared" si="970"/>
        <v>/</v>
      </c>
      <c r="TS11" s="4"/>
      <c r="TT11" s="4"/>
      <c r="TU11" s="4"/>
      <c r="TV11" s="4" t="str">
        <f>IFERROR(INDEX(t_social_jours[Départ remake],MATCH(TV$4&amp;t_datas[[#This Row],[Matricule]],t_social_jours[Date &amp; Matricule perso],0)),"/")</f>
        <v>/</v>
      </c>
      <c r="TW11" s="4" t="str">
        <f>IFERROR(INDEX(t_social_jours[Arrivée remake],MATCH(TW$4&amp;t_datas[[#This Row],[Matricule]],t_social_jours[Date &amp; Matricule perso],0)),"/")</f>
        <v>/</v>
      </c>
      <c r="TX11" s="69" t="str">
        <f>IFERROR(IF(INDEX(t_social_jours[Kilomètres],MATCH(TX$4&amp;t_datas[[#This Row],[Matricule]],t_social_jours[Date &amp; Matricule perso],0))="","",INDEX(t_social_jours[Kilomètres],MATCH(TX$4&amp;t_datas[[#This Row],[Matricule]],t_social_jours[Date &amp; Matricule perso],0))),"/")</f>
        <v>/</v>
      </c>
      <c r="TY11" s="41" t="str">
        <f t="shared" si="971"/>
        <v/>
      </c>
      <c r="TZ11" s="89" t="str">
        <f>IF(t_datas[[#This Row],[Immatriculation tracteur]]="","",t_datas[[#This Row],[Immatriculation tracteur]])</f>
        <v>VHL 5</v>
      </c>
      <c r="UB11" s="4" t="str">
        <f>IF(t_datas[[#This Row],[Immatriculation SEMI]]="","",t_datas[[#This Row],[Immatriculation SEMI]])</f>
        <v>RMQ 5</v>
      </c>
      <c r="UC11" s="4" t="str">
        <f>IF(t_datas[[#This Row],[Client affecté]]="","",t_datas[[#This Row],[Client affecté]])</f>
        <v>eee</v>
      </c>
      <c r="UD11" s="4" t="str">
        <f>IF(t_datas[[#This Row],[Site/ville]]="","",t_datas[[#This Row],[Site/ville]])</f>
        <v/>
      </c>
      <c r="UE11" s="4">
        <f t="shared" si="972"/>
        <v>-1</v>
      </c>
      <c r="UF11" s="4"/>
      <c r="UG11" s="4"/>
      <c r="UH11" s="4"/>
      <c r="UI11" s="4"/>
      <c r="UJ11" s="4"/>
      <c r="UK11" s="4"/>
      <c r="UL11" s="69"/>
      <c r="UM11" s="69"/>
      <c r="UN11" s="4"/>
      <c r="UO11" s="4"/>
      <c r="UP11" s="4"/>
      <c r="UQ11" s="4"/>
      <c r="UR11" s="69"/>
      <c r="US11" s="69"/>
      <c r="UT11" s="4" t="str">
        <f>IFERROR(INDEX(t_social_jours[Conduite],MATCH(UT$4&amp;t_datas[[#This Row],[Matricule]],t_social_jours[Date &amp; Matricule perso],0)),"/")</f>
        <v>/</v>
      </c>
      <c r="UU11" s="4" t="str">
        <f>IFERROR(INDEX(t_social_jours[Travail],MATCH(UU$4&amp;t_datas[[#This Row],[Matricule]],t_social_jours[Date &amp; Matricule perso],0)),"/")</f>
        <v>/</v>
      </c>
      <c r="UV11" s="4" t="str">
        <f>IFERROR(INDEX(t_social_jours[Dispo],MATCH(UV$4&amp;t_datas[[#This Row],[Matricule]],t_social_jours[Date &amp; Matricule perso],0)),"/")</f>
        <v>/</v>
      </c>
      <c r="UW11" s="69" t="str">
        <f t="shared" si="973"/>
        <v>/</v>
      </c>
      <c r="UX11" s="4"/>
      <c r="UY11" s="4"/>
      <c r="UZ11" s="4"/>
      <c r="VA11" s="4" t="str">
        <f>IFERROR(INDEX(t_social_jours[Départ remake],MATCH(VA$4&amp;t_datas[[#This Row],[Matricule]],t_social_jours[Date &amp; Matricule perso],0)),"/")</f>
        <v>/</v>
      </c>
      <c r="VB11" s="4" t="str">
        <f>IFERROR(INDEX(t_social_jours[Arrivée remake],MATCH(VB$4&amp;t_datas[[#This Row],[Matricule]],t_social_jours[Date &amp; Matricule perso],0)),"/")</f>
        <v>/</v>
      </c>
      <c r="VC11" s="69" t="str">
        <f>IFERROR(IF(INDEX(t_social_jours[Kilomètres],MATCH(VC$4&amp;t_datas[[#This Row],[Matricule]],t_social_jours[Date &amp; Matricule perso],0))="","",INDEX(t_social_jours[Kilomètres],MATCH(VC$4&amp;t_datas[[#This Row],[Matricule]],t_social_jours[Date &amp; Matricule perso],0))),"/")</f>
        <v>/</v>
      </c>
      <c r="VD11" s="41" t="str">
        <f t="shared" si="974"/>
        <v/>
      </c>
      <c r="VE11" s="89" t="str">
        <f>IF(t_datas[[#This Row],[Immatriculation tracteur]]="","",t_datas[[#This Row],[Immatriculation tracteur]])</f>
        <v>VHL 5</v>
      </c>
      <c r="VG11" s="4" t="str">
        <f>IF(t_datas[[#This Row],[Immatriculation SEMI]]="","",t_datas[[#This Row],[Immatriculation SEMI]])</f>
        <v>RMQ 5</v>
      </c>
      <c r="VH11" s="4" t="str">
        <f>IF(t_datas[[#This Row],[Client affecté]]="","",t_datas[[#This Row],[Client affecté]])</f>
        <v>eee</v>
      </c>
      <c r="VI11" s="4"/>
      <c r="VJ11" s="4">
        <f t="shared" si="975"/>
        <v>-1</v>
      </c>
      <c r="VK11" s="4"/>
      <c r="VL11" s="4"/>
      <c r="VM11" s="4"/>
      <c r="VN11" s="4"/>
      <c r="VO11" s="4"/>
      <c r="VP11" s="4"/>
      <c r="VQ11" s="69"/>
      <c r="VR11" s="69"/>
      <c r="VS11" s="4"/>
      <c r="VT11" s="4"/>
      <c r="VU11" s="4"/>
      <c r="VV11" s="4"/>
      <c r="VW11" s="69"/>
      <c r="VX11" s="69"/>
      <c r="VY11" s="4" t="str">
        <f>IFERROR(INDEX(t_social_jours[Conduite],MATCH(VY$4&amp;t_datas[[#This Row],[Matricule]],t_social_jours[Date &amp; Matricule perso],0)),"/")</f>
        <v>/</v>
      </c>
      <c r="VZ11" s="4" t="str">
        <f>IFERROR(INDEX(t_social_jours[Travail],MATCH(VZ$4&amp;t_datas[[#This Row],[Matricule]],t_social_jours[Date &amp; Matricule perso],0)),"/")</f>
        <v>/</v>
      </c>
      <c r="WA11" s="4" t="str">
        <f>IFERROR(INDEX(t_social_jours[Dispo],MATCH(WA$4&amp;t_datas[[#This Row],[Matricule]],t_social_jours[Date &amp; Matricule perso],0)),"/")</f>
        <v>/</v>
      </c>
      <c r="WB11" s="69" t="str">
        <f t="shared" si="976"/>
        <v>/</v>
      </c>
      <c r="WC11" s="4"/>
      <c r="WD11" s="4"/>
      <c r="WE11" s="4"/>
      <c r="WF11" s="4" t="str">
        <f>IFERROR(INDEX(t_social_jours[Départ remake],MATCH(WF$4&amp;t_datas[[#This Row],[Matricule]],t_social_jours[Date &amp; Matricule perso],0)),"/")</f>
        <v>/</v>
      </c>
      <c r="WG11" s="4" t="str">
        <f>IFERROR(INDEX(t_social_jours[Arrivée remake],MATCH(WG$4&amp;t_datas[[#This Row],[Matricule]],t_social_jours[Date &amp; Matricule perso],0)),"/")</f>
        <v>/</v>
      </c>
      <c r="WH11" s="69" t="str">
        <f>IFERROR(IF(INDEX(t_social_jours[Kilomètres],MATCH(WH$4&amp;t_datas[[#This Row],[Matricule]],t_social_jours[Date &amp; Matricule perso],0))="","",INDEX(t_social_jours[Kilomètres],MATCH(WH$4&amp;t_datas[[#This Row],[Matricule]],t_social_jours[Date &amp; Matricule perso],0))),"/")</f>
        <v>/</v>
      </c>
      <c r="WI11" s="41" t="str">
        <f t="shared" si="977"/>
        <v/>
      </c>
      <c r="WJ11" s="89" t="str">
        <f>IF(t_datas[[#This Row],[Immatriculation tracteur]]="","",t_datas[[#This Row],[Immatriculation tracteur]])</f>
        <v>VHL 5</v>
      </c>
      <c r="WL11" s="4" t="str">
        <f>IF(t_datas[[#This Row],[Immatriculation SEMI]]="","",t_datas[[#This Row],[Immatriculation SEMI]])</f>
        <v>RMQ 5</v>
      </c>
      <c r="WM11" s="4" t="str">
        <f>IF(t_datas[[#This Row],[Client affecté]]="","",t_datas[[#This Row],[Client affecté]])</f>
        <v>eee</v>
      </c>
      <c r="WN11" s="4"/>
      <c r="WO11" s="4">
        <f t="shared" si="978"/>
        <v>-1</v>
      </c>
      <c r="WP11" s="4"/>
      <c r="WQ11" s="4"/>
      <c r="WR11" s="4"/>
      <c r="WS11" s="4"/>
      <c r="WT11" s="4"/>
      <c r="WU11" s="4"/>
      <c r="WV11" s="69"/>
      <c r="WW11" s="69"/>
      <c r="WX11" s="4"/>
      <c r="WY11" s="4"/>
      <c r="WZ11" s="4"/>
      <c r="XA11" s="4"/>
      <c r="XB11" s="69"/>
      <c r="XC11" s="69"/>
      <c r="XD11" s="4" t="str">
        <f>IFERROR(INDEX(t_social_jours[Conduite],MATCH(XD$4&amp;t_datas[[#This Row],[Matricule]],t_social_jours[Date &amp; Matricule perso],0)),"/")</f>
        <v>/</v>
      </c>
      <c r="XE11" s="4" t="str">
        <f>IFERROR(INDEX(t_social_jours[Travail],MATCH(XE$4&amp;t_datas[[#This Row],[Matricule]],t_social_jours[Date &amp; Matricule perso],0)),"/")</f>
        <v>/</v>
      </c>
      <c r="XF11" s="4" t="str">
        <f>IFERROR(INDEX(t_social_jours[Dispo],MATCH(XF$4&amp;t_datas[[#This Row],[Matricule]],t_social_jours[Date &amp; Matricule perso],0)),"/")</f>
        <v>/</v>
      </c>
      <c r="XG11" s="69" t="str">
        <f t="shared" si="979"/>
        <v>/</v>
      </c>
      <c r="XH11" s="4"/>
      <c r="XI11" s="4"/>
      <c r="XJ11" s="4"/>
      <c r="XK11" s="4" t="str">
        <f>IFERROR(INDEX(t_social_jours[Départ remake],MATCH(XK$4&amp;t_datas[[#This Row],[Matricule]],t_social_jours[Date &amp; Matricule perso],0)),"/")</f>
        <v>/</v>
      </c>
      <c r="XL11" s="4" t="str">
        <f>IFERROR(INDEX(t_social_jours[Arrivée remake],MATCH(XL$4&amp;t_datas[[#This Row],[Matricule]],t_social_jours[Date &amp; Matricule perso],0)),"/")</f>
        <v>/</v>
      </c>
      <c r="XM11" s="69" t="str">
        <f>IFERROR(IF(INDEX(t_social_jours[Kilomètres],MATCH(XM$4&amp;t_datas[[#This Row],[Matricule]],t_social_jours[Date &amp; Matricule perso],0))="","",INDEX(t_social_jours[Kilomètres],MATCH(XM$4&amp;t_datas[[#This Row],[Matricule]],t_social_jours[Date &amp; Matricule perso],0))),"/")</f>
        <v>/</v>
      </c>
      <c r="XN11" s="41" t="str">
        <f t="shared" si="980"/>
        <v/>
      </c>
      <c r="XO11" s="89" t="str">
        <f>IF(t_datas[[#This Row],[Immatriculation tracteur]]="","",t_datas[[#This Row],[Immatriculation tracteur]])</f>
        <v>VHL 5</v>
      </c>
      <c r="XQ11" s="4" t="str">
        <f>IF(t_datas[[#This Row],[Immatriculation SEMI]]="","",t_datas[[#This Row],[Immatriculation SEMI]])</f>
        <v>RMQ 5</v>
      </c>
      <c r="XR11" s="4" t="str">
        <f>IF(t_datas[[#This Row],[Client affecté]]="","",t_datas[[#This Row],[Client affecté]])</f>
        <v>eee</v>
      </c>
      <c r="XS11" s="4" t="str">
        <f>IF(t_datas[[#This Row],[Site/ville]]="","",t_datas[[#This Row],[Site/ville]])</f>
        <v/>
      </c>
      <c r="XT11" s="4">
        <f t="shared" si="981"/>
        <v>-1</v>
      </c>
      <c r="XU11" s="4"/>
      <c r="XV11" s="4"/>
      <c r="XW11" s="4"/>
      <c r="XX11" s="4"/>
      <c r="XY11" s="4"/>
      <c r="XZ11" s="4"/>
      <c r="YA11" s="69"/>
      <c r="YB11" s="69"/>
      <c r="YC11" s="4"/>
      <c r="YD11" s="4"/>
      <c r="YE11" s="4"/>
      <c r="YF11" s="4"/>
      <c r="YG11" s="69"/>
      <c r="YH11" s="69"/>
      <c r="YI11" s="4" t="str">
        <f>IFERROR(INDEX(t_social_jours[Conduite],MATCH(YI$4&amp;t_datas[[#This Row],[Matricule]],t_social_jours[Date &amp; Matricule perso],0)),"/")</f>
        <v>/</v>
      </c>
      <c r="YJ11" s="4" t="str">
        <f>IFERROR(INDEX(t_social_jours[Travail],MATCH(YJ$4&amp;t_datas[[#This Row],[Matricule]],t_social_jours[Date &amp; Matricule perso],0)),"/")</f>
        <v>/</v>
      </c>
      <c r="YK11" s="4" t="str">
        <f>IFERROR(INDEX(t_social_jours[Dispo],MATCH(YK$4&amp;t_datas[[#This Row],[Matricule]],t_social_jours[Date &amp; Matricule perso],0)),"/")</f>
        <v>/</v>
      </c>
      <c r="YL11" s="69" t="str">
        <f t="shared" si="982"/>
        <v>/</v>
      </c>
      <c r="YM11" s="4"/>
      <c r="YN11" s="4"/>
      <c r="YO11" s="4"/>
      <c r="YP11" s="4" t="str">
        <f>IFERROR(INDEX(t_social_jours[Départ remake],MATCH(YP$4&amp;t_datas[[#This Row],[Matricule]],t_social_jours[Date &amp; Matricule perso],0)),"/")</f>
        <v>/</v>
      </c>
      <c r="YQ11" s="4" t="str">
        <f>IFERROR(INDEX(t_social_jours[Arrivée remake],MATCH(YQ$4&amp;t_datas[[#This Row],[Matricule]],t_social_jours[Date &amp; Matricule perso],0)),"/")</f>
        <v>/</v>
      </c>
      <c r="YR11" s="69" t="str">
        <f>IFERROR(IF(INDEX(t_social_jours[Kilomètres],MATCH(YR$4&amp;t_datas[[#This Row],[Matricule]],t_social_jours[Date &amp; Matricule perso],0))="","",INDEX(t_social_jours[Kilomètres],MATCH(YR$4&amp;t_datas[[#This Row],[Matricule]],t_social_jours[Date &amp; Matricule perso],0))),"/")</f>
        <v>/</v>
      </c>
      <c r="YS11" s="41" t="str">
        <f t="shared" si="983"/>
        <v/>
      </c>
      <c r="YT11" s="89" t="str">
        <f>IF(t_datas[[#This Row],[Immatriculation tracteur]]="","",t_datas[[#This Row],[Immatriculation tracteur]])</f>
        <v>VHL 5</v>
      </c>
      <c r="YV11" s="4" t="str">
        <f>IF(t_datas[[#This Row],[Immatriculation SEMI]]="","",t_datas[[#This Row],[Immatriculation SEMI]])</f>
        <v>RMQ 5</v>
      </c>
      <c r="YW11" s="4" t="str">
        <f>IF(t_datas[[#This Row],[Client affecté]]="","",t_datas[[#This Row],[Client affecté]])</f>
        <v>eee</v>
      </c>
      <c r="YX11" s="4" t="str">
        <f>IF(t_datas[[#This Row],[Site/ville]]="","",t_datas[[#This Row],[Site/ville]])</f>
        <v/>
      </c>
      <c r="YY11" s="4">
        <f t="shared" si="984"/>
        <v>-1</v>
      </c>
      <c r="YZ11" s="4"/>
      <c r="ZA11" s="4"/>
      <c r="ZB11" s="4"/>
      <c r="ZC11" s="4"/>
      <c r="ZD11" s="4"/>
      <c r="ZE11" s="4"/>
      <c r="ZF11" s="69"/>
      <c r="ZG11" s="69"/>
      <c r="ZH11" s="4"/>
      <c r="ZI11" s="4"/>
      <c r="ZJ11" s="4"/>
      <c r="ZK11" s="4"/>
      <c r="ZL11" s="69"/>
      <c r="ZM11" s="69"/>
      <c r="ZN11" s="4" t="str">
        <f>IFERROR(INDEX(t_social_jours[Conduite],MATCH(ZN$4&amp;t_datas[[#This Row],[Matricule]],t_social_jours[Date &amp; Matricule perso],0)),"/")</f>
        <v>/</v>
      </c>
      <c r="ZO11" s="4" t="str">
        <f>IFERROR(INDEX(t_social_jours[Travail],MATCH(ZO$4&amp;t_datas[[#This Row],[Matricule]],t_social_jours[Date &amp; Matricule perso],0)),"/")</f>
        <v>/</v>
      </c>
      <c r="ZP11" s="4" t="str">
        <f>IFERROR(INDEX(t_social_jours[Dispo],MATCH(ZP$4&amp;t_datas[[#This Row],[Matricule]],t_social_jours[Date &amp; Matricule perso],0)),"/")</f>
        <v>/</v>
      </c>
      <c r="ZQ11" s="69" t="str">
        <f t="shared" si="985"/>
        <v>/</v>
      </c>
      <c r="ZR11" s="4"/>
      <c r="ZS11" s="4"/>
      <c r="ZT11" s="4"/>
      <c r="ZU11" s="4" t="str">
        <f>IFERROR(INDEX(t_social_jours[Départ remake],MATCH(ZU$4&amp;t_datas[[#This Row],[Matricule]],t_social_jours[Date &amp; Matricule perso],0)),"/")</f>
        <v>/</v>
      </c>
      <c r="ZV11" s="4" t="str">
        <f>IFERROR(INDEX(t_social_jours[Arrivée remake],MATCH(ZV$4&amp;t_datas[[#This Row],[Matricule]],t_social_jours[Date &amp; Matricule perso],0)),"/")</f>
        <v>/</v>
      </c>
      <c r="ZW11" s="69" t="str">
        <f>IFERROR(IF(INDEX(t_social_jours[Kilomètres],MATCH(ZW$4&amp;t_datas[[#This Row],[Matricule]],t_social_jours[Date &amp; Matricule perso],0))="","",INDEX(t_social_jours[Kilomètres],MATCH(ZW$4&amp;t_datas[[#This Row],[Matricule]],t_social_jours[Date &amp; Matricule perso],0))),"/")</f>
        <v>/</v>
      </c>
      <c r="ZX11" s="41" t="str">
        <f t="shared" si="986"/>
        <v/>
      </c>
      <c r="ZY11" s="89" t="str">
        <f>IF(t_datas[[#This Row],[Immatriculation tracteur]]="","",t_datas[[#This Row],[Immatriculation tracteur]])</f>
        <v>VHL 5</v>
      </c>
      <c r="AAA11" s="4" t="str">
        <f>IF(t_datas[[#This Row],[Immatriculation SEMI]]="","",t_datas[[#This Row],[Immatriculation SEMI]])</f>
        <v>RMQ 5</v>
      </c>
      <c r="AAB11" s="4" t="str">
        <f>IF(t_datas[[#This Row],[Client affecté]]="","",t_datas[[#This Row],[Client affecté]])</f>
        <v>eee</v>
      </c>
      <c r="AAC11" s="4" t="str">
        <f>IF(t_datas[[#This Row],[Site/ville]]="","",t_datas[[#This Row],[Site/ville]])</f>
        <v/>
      </c>
      <c r="AAD11" s="4">
        <f t="shared" si="987"/>
        <v>-1</v>
      </c>
      <c r="AAE11" s="4"/>
      <c r="AAF11" s="4"/>
      <c r="AAG11" s="4"/>
      <c r="AAH11" s="4"/>
      <c r="AAI11" s="4"/>
      <c r="AAJ11" s="4"/>
      <c r="AAK11" s="69"/>
      <c r="AAL11" s="69"/>
      <c r="AAM11" s="4"/>
      <c r="AAN11" s="4"/>
      <c r="AAO11" s="4"/>
      <c r="AAP11" s="4"/>
      <c r="AAQ11" s="69"/>
      <c r="AAR11" s="69"/>
      <c r="AAS11" s="4" t="str">
        <f>IFERROR(INDEX(t_social_jours[Conduite],MATCH(AAS$4&amp;t_datas[[#This Row],[Matricule]],t_social_jours[Date &amp; Matricule perso],0)),"/")</f>
        <v>/</v>
      </c>
      <c r="AAT11" s="4" t="str">
        <f>IFERROR(INDEX(t_social_jours[Travail],MATCH(AAT$4&amp;t_datas[[#This Row],[Matricule]],t_social_jours[Date &amp; Matricule perso],0)),"/")</f>
        <v>/</v>
      </c>
      <c r="AAU11" s="4" t="str">
        <f>IFERROR(INDEX(t_social_jours[Dispo],MATCH(AAU$4&amp;t_datas[[#This Row],[Matricule]],t_social_jours[Date &amp; Matricule perso],0)),"/")</f>
        <v>/</v>
      </c>
      <c r="AAV11" s="69" t="str">
        <f t="shared" si="988"/>
        <v>/</v>
      </c>
      <c r="AAW11" s="4"/>
      <c r="AAX11" s="4"/>
      <c r="AAY11" s="4"/>
      <c r="AAZ11" s="4" t="str">
        <f>IFERROR(INDEX(t_social_jours[Départ remake],MATCH(AAZ$4&amp;t_datas[[#This Row],[Matricule]],t_social_jours[Date &amp; Matricule perso],0)),"/")</f>
        <v>/</v>
      </c>
      <c r="ABA11" s="4" t="str">
        <f>IFERROR(INDEX(t_social_jours[Arrivée remake],MATCH(ABA$4&amp;t_datas[[#This Row],[Matricule]],t_social_jours[Date &amp; Matricule perso],0)),"/")</f>
        <v>/</v>
      </c>
      <c r="ABB11" s="69" t="str">
        <f>IFERROR(IF(INDEX(t_social_jours[Kilomètres],MATCH(ABB$4&amp;t_datas[[#This Row],[Matricule]],t_social_jours[Date &amp; Matricule perso],0))="","",INDEX(t_social_jours[Kilomètres],MATCH(ABB$4&amp;t_datas[[#This Row],[Matricule]],t_social_jours[Date &amp; Matricule perso],0))),"/")</f>
        <v>/</v>
      </c>
      <c r="ABC11" s="41" t="str">
        <f t="shared" si="989"/>
        <v/>
      </c>
      <c r="ABD11" s="89" t="str">
        <f>IF(t_datas[[#This Row],[Immatriculation tracteur]]="","",t_datas[[#This Row],[Immatriculation tracteur]])</f>
        <v>VHL 5</v>
      </c>
      <c r="ABF11" s="4" t="str">
        <f>IF(t_datas[[#This Row],[Immatriculation SEMI]]="","",t_datas[[#This Row],[Immatriculation SEMI]])</f>
        <v>RMQ 5</v>
      </c>
      <c r="ABG11" s="4" t="str">
        <f>IF(t_datas[[#This Row],[Client affecté]]="","",t_datas[[#This Row],[Client affecté]])</f>
        <v>eee</v>
      </c>
      <c r="ABH11" s="4"/>
      <c r="ABI11" s="4">
        <f t="shared" si="990"/>
        <v>-1</v>
      </c>
      <c r="ABJ11" s="4"/>
      <c r="ABK11" s="4"/>
      <c r="ABL11" s="4"/>
      <c r="ABM11" s="4"/>
      <c r="ABN11" s="4"/>
      <c r="ABO11" s="4"/>
      <c r="ABP11" s="69"/>
      <c r="ABQ11" s="69"/>
      <c r="ABR11" s="4"/>
      <c r="ABS11" s="4"/>
      <c r="ABT11" s="4"/>
      <c r="ABU11" s="4"/>
      <c r="ABV11" s="69"/>
      <c r="ABW11" s="69"/>
      <c r="ABX11" s="4" t="str">
        <f>IFERROR(INDEX(t_social_jours[Conduite],MATCH(ABX$4&amp;t_datas[[#This Row],[Matricule]],t_social_jours[Date &amp; Matricule perso],0)),"/")</f>
        <v>/</v>
      </c>
      <c r="ABY11" s="4" t="str">
        <f>IFERROR(INDEX(t_social_jours[Travail],MATCH(ABY$4&amp;t_datas[[#This Row],[Matricule]],t_social_jours[Date &amp; Matricule perso],0)),"/")</f>
        <v>/</v>
      </c>
      <c r="ABZ11" s="4" t="str">
        <f>IFERROR(INDEX(t_social_jours[Dispo],MATCH(ABZ$4&amp;t_datas[[#This Row],[Matricule]],t_social_jours[Date &amp; Matricule perso],0)),"/")</f>
        <v>/</v>
      </c>
      <c r="ACA11" s="69" t="str">
        <f t="shared" si="991"/>
        <v>/</v>
      </c>
      <c r="ACB11" s="4"/>
      <c r="ACC11" s="4"/>
      <c r="ACD11" s="4"/>
      <c r="ACE11" s="4" t="str">
        <f>IFERROR(INDEX(t_social_jours[Départ remake],MATCH(ACE$4&amp;t_datas[[#This Row],[Matricule]],t_social_jours[Date &amp; Matricule perso],0)),"/")</f>
        <v>/</v>
      </c>
      <c r="ACF11" s="4" t="str">
        <f>IFERROR(INDEX(t_social_jours[Arrivée remake],MATCH(ACF$4&amp;t_datas[[#This Row],[Matricule]],t_social_jours[Date &amp; Matricule perso],0)),"/")</f>
        <v>/</v>
      </c>
      <c r="ACG11" s="69" t="str">
        <f>IFERROR(IF(INDEX(t_social_jours[Kilomètres],MATCH(ACG$4&amp;t_datas[[#This Row],[Matricule]],t_social_jours[Date &amp; Matricule perso],0))="","",INDEX(t_social_jours[Kilomètres],MATCH(ACG$4&amp;t_datas[[#This Row],[Matricule]],t_social_jours[Date &amp; Matricule perso],0))),"/")</f>
        <v>/</v>
      </c>
      <c r="ACH11" s="41" t="str">
        <f t="shared" si="992"/>
        <v/>
      </c>
      <c r="ACI11" s="89" t="str">
        <f>IF(t_datas[[#This Row],[Immatriculation tracteur]]="","",t_datas[[#This Row],[Immatriculation tracteur]])</f>
        <v>VHL 5</v>
      </c>
      <c r="ACK11" s="4" t="str">
        <f>IF(t_datas[[#This Row],[Immatriculation SEMI]]="","",t_datas[[#This Row],[Immatriculation SEMI]])</f>
        <v>RMQ 5</v>
      </c>
      <c r="ACL11" s="4" t="str">
        <f>IF(t_datas[[#This Row],[Client affecté]]="","",t_datas[[#This Row],[Client affecté]])</f>
        <v>eee</v>
      </c>
      <c r="ACM11" s="4"/>
      <c r="ACN11" s="4">
        <f t="shared" si="993"/>
        <v>-1</v>
      </c>
      <c r="ACO11" s="4"/>
      <c r="ACP11" s="4"/>
      <c r="ACQ11" s="4"/>
      <c r="ACR11" s="4"/>
      <c r="ACS11" s="4"/>
      <c r="ACT11" s="4"/>
      <c r="ACU11" s="69"/>
      <c r="ACV11" s="69"/>
      <c r="ACW11" s="4"/>
      <c r="ACX11" s="4"/>
      <c r="ACY11" s="4"/>
      <c r="ACZ11" s="4"/>
      <c r="ADA11" s="69"/>
      <c r="ADB11" s="69"/>
      <c r="ADC11" s="4" t="str">
        <f>IFERROR(INDEX(t_social_jours[Conduite],MATCH(ADC$4&amp;t_datas[[#This Row],[Matricule]],t_social_jours[Date &amp; Matricule perso],0)),"/")</f>
        <v>/</v>
      </c>
      <c r="ADD11" s="4" t="str">
        <f>IFERROR(INDEX(t_social_jours[Travail],MATCH(ADD$4&amp;t_datas[[#This Row],[Matricule]],t_social_jours[Date &amp; Matricule perso],0)),"/")</f>
        <v>/</v>
      </c>
      <c r="ADE11" s="4" t="str">
        <f>IFERROR(INDEX(t_social_jours[Dispo],MATCH(ADE$4&amp;t_datas[[#This Row],[Matricule]],t_social_jours[Date &amp; Matricule perso],0)),"/")</f>
        <v>/</v>
      </c>
      <c r="ADF11" s="69" t="str">
        <f t="shared" si="994"/>
        <v>/</v>
      </c>
      <c r="ADG11" s="4"/>
      <c r="ADH11" s="4"/>
      <c r="ADI11" s="4"/>
      <c r="ADJ11" s="4" t="str">
        <f>IFERROR(INDEX(t_social_jours[Départ remake],MATCH(ADJ$4&amp;t_datas[[#This Row],[Matricule]],t_social_jours[Date &amp; Matricule perso],0)),"/")</f>
        <v>/</v>
      </c>
      <c r="ADK11" s="4" t="str">
        <f>IFERROR(INDEX(t_social_jours[Arrivée remake],MATCH(ADK$4&amp;t_datas[[#This Row],[Matricule]],t_social_jours[Date &amp; Matricule perso],0)),"/")</f>
        <v>/</v>
      </c>
      <c r="ADL11" s="69" t="str">
        <f>IFERROR(IF(INDEX(t_social_jours[Kilomètres],MATCH(ADL$4&amp;t_datas[[#This Row],[Matricule]],t_social_jours[Date &amp; Matricule perso],0))="","",INDEX(t_social_jours[Kilomètres],MATCH(ADL$4&amp;t_datas[[#This Row],[Matricule]],t_social_jours[Date &amp; Matricule perso],0))),"/")</f>
        <v>/</v>
      </c>
      <c r="ADM11" s="41" t="str">
        <f t="shared" si="995"/>
        <v/>
      </c>
      <c r="ADN11" s="89" t="str">
        <f>IF(t_datas[[#This Row],[Immatriculation tracteur]]="","",t_datas[[#This Row],[Immatriculation tracteur]])</f>
        <v>VHL 5</v>
      </c>
      <c r="ADP11" s="4" t="str">
        <f>IF(t_datas[[#This Row],[Immatriculation SEMI]]="","",t_datas[[#This Row],[Immatriculation SEMI]])</f>
        <v>RMQ 5</v>
      </c>
      <c r="ADQ11" s="4" t="str">
        <f>IF(t_datas[[#This Row],[Client affecté]]="","",t_datas[[#This Row],[Client affecté]])</f>
        <v>eee</v>
      </c>
      <c r="ADR11" s="4"/>
      <c r="ADS11" s="4">
        <f t="shared" si="996"/>
        <v>-1</v>
      </c>
      <c r="ADT11" s="4"/>
      <c r="ADU11" s="4"/>
      <c r="ADV11" s="4"/>
      <c r="ADW11" s="4"/>
      <c r="ADX11" s="4"/>
      <c r="ADY11" s="4"/>
      <c r="ADZ11" s="69"/>
      <c r="AEA11" s="69"/>
      <c r="AEB11" s="4"/>
      <c r="AEC11" s="4"/>
      <c r="AED11" s="4"/>
      <c r="AEE11" s="4"/>
      <c r="AEF11" s="69"/>
      <c r="AEG11" s="69"/>
      <c r="AEH11" s="4" t="str">
        <f>IFERROR(INDEX(t_social_jours[Conduite],MATCH(AEH$4&amp;t_datas[[#This Row],[Matricule]],t_social_jours[Date &amp; Matricule perso],0)),"/")</f>
        <v>/</v>
      </c>
      <c r="AEI11" s="4" t="str">
        <f>IFERROR(INDEX(t_social_jours[Travail],MATCH(AEI$4&amp;t_datas[[#This Row],[Matricule]],t_social_jours[Date &amp; Matricule perso],0)),"/")</f>
        <v>/</v>
      </c>
      <c r="AEJ11" s="4" t="str">
        <f>IFERROR(INDEX(t_social_jours[Dispo],MATCH(AEJ$4&amp;t_datas[[#This Row],[Matricule]],t_social_jours[Date &amp; Matricule perso],0)),"/")</f>
        <v>/</v>
      </c>
      <c r="AEK11" s="69" t="str">
        <f t="shared" si="997"/>
        <v>/</v>
      </c>
      <c r="AEL11" s="4"/>
      <c r="AEM11" s="4"/>
      <c r="AEN11" s="4"/>
      <c r="AEO11" s="4" t="str">
        <f>IFERROR(INDEX(t_social_jours[Départ remake],MATCH(AEO$4&amp;t_datas[[#This Row],[Matricule]],t_social_jours[Date &amp; Matricule perso],0)),"/")</f>
        <v>/</v>
      </c>
      <c r="AEP11" s="4" t="str">
        <f>IFERROR(INDEX(t_social_jours[Arrivée remake],MATCH(AEP$4&amp;t_datas[[#This Row],[Matricule]],t_social_jours[Date &amp; Matricule perso],0)),"/")</f>
        <v>/</v>
      </c>
      <c r="AEQ11" s="69" t="str">
        <f>IFERROR(IF(INDEX(t_social_jours[Kilomètres],MATCH(AEQ$4&amp;t_datas[[#This Row],[Matricule]],t_social_jours[Date &amp; Matricule perso],0))="","",INDEX(t_social_jours[Kilomètres],MATCH(AEQ$4&amp;t_datas[[#This Row],[Matricule]],t_social_jours[Date &amp; Matricule perso],0))),"/")</f>
        <v>/</v>
      </c>
      <c r="AER11" s="41" t="str">
        <f t="shared" si="998"/>
        <v/>
      </c>
      <c r="AES11" s="89" t="str">
        <f>IF(t_datas[[#This Row],[Immatriculation tracteur]]="","",t_datas[[#This Row],[Immatriculation tracteur]])</f>
        <v>VHL 5</v>
      </c>
      <c r="AEU11" s="4" t="str">
        <f>IF(t_datas[[#This Row],[Immatriculation SEMI]]="","",t_datas[[#This Row],[Immatriculation SEMI]])</f>
        <v>RMQ 5</v>
      </c>
      <c r="AEV11" s="4" t="str">
        <f>IF(t_datas[[#This Row],[Client affecté]]="","",t_datas[[#This Row],[Client affecté]])</f>
        <v>eee</v>
      </c>
      <c r="AEW11" s="4"/>
      <c r="AEX11" s="4">
        <f t="shared" si="999"/>
        <v>-1</v>
      </c>
      <c r="AEY11" s="4"/>
      <c r="AEZ11" s="4"/>
      <c r="AFA11" s="4"/>
      <c r="AFB11" s="4"/>
      <c r="AFC11" s="4"/>
      <c r="AFD11" s="4"/>
      <c r="AFE11" s="69"/>
      <c r="AFF11" s="69"/>
      <c r="AFG11" s="4"/>
      <c r="AFH11" s="4"/>
      <c r="AFI11" s="4"/>
      <c r="AFJ11" s="4"/>
      <c r="AFK11" s="69"/>
      <c r="AFL11" s="69"/>
      <c r="AFM11" s="4" t="str">
        <f>IFERROR(INDEX(t_social_jours[Conduite],MATCH(AFM$4&amp;t_datas[[#This Row],[Matricule]],t_social_jours[Date &amp; Matricule perso],0)),"/")</f>
        <v>/</v>
      </c>
      <c r="AFN11" s="4" t="str">
        <f>IFERROR(INDEX(t_social_jours[Travail],MATCH(AFN$4&amp;t_datas[[#This Row],[Matricule]],t_social_jours[Date &amp; Matricule perso],0)),"/")</f>
        <v>/</v>
      </c>
      <c r="AFO11" s="4" t="str">
        <f>IFERROR(INDEX(t_social_jours[Dispo],MATCH(AFO$4&amp;t_datas[[#This Row],[Matricule]],t_social_jours[Date &amp; Matricule perso],0)),"/")</f>
        <v>/</v>
      </c>
      <c r="AFP11" s="69" t="str">
        <f t="shared" si="1000"/>
        <v>/</v>
      </c>
      <c r="AFQ11" s="4"/>
      <c r="AFR11" s="4"/>
      <c r="AFS11" s="4"/>
      <c r="AFT11" s="4" t="str">
        <f>IFERROR(INDEX(t_social_jours[Départ remake],MATCH(AFT$4&amp;t_datas[[#This Row],[Matricule]],t_social_jours[Date &amp; Matricule perso],0)),"/")</f>
        <v>/</v>
      </c>
      <c r="AFU11" s="4" t="str">
        <f>IFERROR(INDEX(t_social_jours[Arrivée remake],MATCH(AFU$4&amp;t_datas[[#This Row],[Matricule]],t_social_jours[Date &amp; Matricule perso],0)),"/")</f>
        <v>/</v>
      </c>
      <c r="AFV11" s="69" t="str">
        <f>IFERROR(IF(INDEX(t_social_jours[Kilomètres],MATCH(AFV$4&amp;t_datas[[#This Row],[Matricule]],t_social_jours[Date &amp; Matricule perso],0))="","",INDEX(t_social_jours[Kilomètres],MATCH(AFV$4&amp;t_datas[[#This Row],[Matricule]],t_social_jours[Date &amp; Matricule perso],0))),"/")</f>
        <v>/</v>
      </c>
      <c r="AFW11" s="41" t="str">
        <f t="shared" si="1001"/>
        <v/>
      </c>
      <c r="AFX11" s="89" t="str">
        <f>IF(t_datas[[#This Row],[Immatriculation tracteur]]="","",t_datas[[#This Row],[Immatriculation tracteur]])</f>
        <v>VHL 5</v>
      </c>
      <c r="AFZ11" s="4" t="str">
        <f>IF(t_datas[[#This Row],[Immatriculation SEMI]]="","",t_datas[[#This Row],[Immatriculation SEMI]])</f>
        <v>RMQ 5</v>
      </c>
      <c r="AGA11" s="4" t="str">
        <f>IF(t_datas[[#This Row],[Client affecté]]="","",t_datas[[#This Row],[Client affecté]])</f>
        <v>eee</v>
      </c>
      <c r="AGB11" s="4"/>
      <c r="AGC11" s="4">
        <f t="shared" si="1002"/>
        <v>-1</v>
      </c>
      <c r="AGD11" s="4"/>
      <c r="AGE11" s="4"/>
      <c r="AGF11" s="4"/>
      <c r="AGG11" s="4"/>
      <c r="AGH11" s="4"/>
      <c r="AGI11" s="4"/>
      <c r="AGJ11" s="69"/>
      <c r="AGK11" s="69"/>
      <c r="AGL11" s="4"/>
      <c r="AGM11" s="4"/>
      <c r="AGN11" s="4"/>
      <c r="AGO11" s="4"/>
      <c r="AGP11" s="69"/>
      <c r="AGQ11" s="69"/>
      <c r="AGR11" s="4" t="str">
        <f>IFERROR(INDEX(t_social_jours[Conduite],MATCH(AGR$4&amp;t_datas[[#This Row],[Matricule]],t_social_jours[Date &amp; Matricule perso],0)),"/")</f>
        <v>/</v>
      </c>
      <c r="AGS11" s="4" t="str">
        <f>IFERROR(INDEX(t_social_jours[Travail],MATCH(AGS$4&amp;t_datas[[#This Row],[Matricule]],t_social_jours[Date &amp; Matricule perso],0)),"/")</f>
        <v>/</v>
      </c>
      <c r="AGT11" s="4" t="str">
        <f>IFERROR(INDEX(t_social_jours[Dispo],MATCH(AGT$4&amp;t_datas[[#This Row],[Matricule]],t_social_jours[Date &amp; Matricule perso],0)),"/")</f>
        <v>/</v>
      </c>
      <c r="AGU11" s="69" t="str">
        <f t="shared" si="1003"/>
        <v>/</v>
      </c>
      <c r="AGV11" s="4"/>
      <c r="AGW11" s="4"/>
      <c r="AGX11" s="4"/>
      <c r="AGY11" s="4" t="str">
        <f>IFERROR(INDEX(t_social_jours[Départ remake],MATCH(AGY$4&amp;t_datas[[#This Row],[Matricule]],t_social_jours[Date &amp; Matricule perso],0)),"/")</f>
        <v>/</v>
      </c>
      <c r="AGZ11" s="4" t="str">
        <f>IFERROR(INDEX(t_social_jours[Arrivée remake],MATCH(AGZ$4&amp;t_datas[[#This Row],[Matricule]],t_social_jours[Date &amp; Matricule perso],0)),"/")</f>
        <v>/</v>
      </c>
      <c r="AHA11" s="69" t="str">
        <f>IFERROR(IF(INDEX(t_social_jours[Kilomètres],MATCH(AHA$4&amp;t_datas[[#This Row],[Matricule]],t_social_jours[Date &amp; Matricule perso],0))="","",INDEX(t_social_jours[Kilomètres],MATCH(AHA$4&amp;t_datas[[#This Row],[Matricule]],t_social_jours[Date &amp; Matricule perso],0))),"/")</f>
        <v>/</v>
      </c>
      <c r="AHB11" s="41" t="str">
        <f t="shared" si="1004"/>
        <v/>
      </c>
      <c r="AHC11" s="89" t="str">
        <f>IF(t_datas[[#This Row],[Immatriculation tracteur]]="","",t_datas[[#This Row],[Immatriculation tracteur]])</f>
        <v>VHL 5</v>
      </c>
      <c r="AHE11" s="4" t="str">
        <f>IF(t_datas[[#This Row],[Immatriculation SEMI]]="","",t_datas[[#This Row],[Immatriculation SEMI]])</f>
        <v>RMQ 5</v>
      </c>
      <c r="AHF11" s="4" t="str">
        <f>IF(t_datas[[#This Row],[Client affecté]]="","",t_datas[[#This Row],[Client affecté]])</f>
        <v>eee</v>
      </c>
      <c r="AHG11" s="4"/>
      <c r="AHH11" s="4">
        <f t="shared" si="1005"/>
        <v>-1</v>
      </c>
      <c r="AHI11" s="4"/>
      <c r="AHJ11" s="4"/>
      <c r="AHK11" s="4"/>
      <c r="AHL11" s="4"/>
      <c r="AHM11" s="4"/>
      <c r="AHN11" s="4"/>
      <c r="AHO11" s="69"/>
      <c r="AHP11" s="69"/>
      <c r="AHQ11" s="4"/>
      <c r="AHR11" s="4"/>
      <c r="AHS11" s="4"/>
      <c r="AHT11" s="4"/>
      <c r="AHU11" s="69"/>
      <c r="AHV11" s="69"/>
      <c r="AHW11" s="4" t="str">
        <f>IFERROR(INDEX(t_social_jours[Conduite],MATCH(AHW$4&amp;t_datas[[#This Row],[Matricule]],t_social_jours[Date &amp; Matricule perso],0)),"/")</f>
        <v>/</v>
      </c>
      <c r="AHX11" s="4" t="str">
        <f>IFERROR(INDEX(t_social_jours[Travail],MATCH(AHX$4&amp;t_datas[[#This Row],[Matricule]],t_social_jours[Date &amp; Matricule perso],0)),"/")</f>
        <v>/</v>
      </c>
      <c r="AHY11" s="4" t="str">
        <f>IFERROR(INDEX(t_social_jours[Dispo],MATCH(AHY$4&amp;t_datas[[#This Row],[Matricule]],t_social_jours[Date &amp; Matricule perso],0)),"/")</f>
        <v>/</v>
      </c>
      <c r="AHZ11" s="69" t="str">
        <f t="shared" si="1006"/>
        <v>/</v>
      </c>
      <c r="AIA11" s="4"/>
      <c r="AIB11" s="4"/>
      <c r="AIC11" s="4"/>
      <c r="AID11" s="4" t="str">
        <f>IFERROR(INDEX(t_social_jours[Départ remake],MATCH(AID$4&amp;t_datas[[#This Row],[Matricule]],t_social_jours[Date &amp; Matricule perso],0)),"/")</f>
        <v>/</v>
      </c>
      <c r="AIE11" s="4" t="str">
        <f>IFERROR(INDEX(t_social_jours[Arrivée remake],MATCH(AIE$4&amp;t_datas[[#This Row],[Matricule]],t_social_jours[Date &amp; Matricule perso],0)),"/")</f>
        <v>/</v>
      </c>
      <c r="AIF11" s="69" t="str">
        <f>IFERROR(IF(INDEX(t_social_jours[Kilomètres],MATCH(AIF$4&amp;t_datas[[#This Row],[Matricule]],t_social_jours[Date &amp; Matricule perso],0))="","",INDEX(t_social_jours[Kilomètres],MATCH(AIF$4&amp;t_datas[[#This Row],[Matricule]],t_social_jours[Date &amp; Matricule perso],0))),"/")</f>
        <v>/</v>
      </c>
      <c r="AIG11" s="41" t="str">
        <f t="shared" si="1007"/>
        <v/>
      </c>
      <c r="AIH11" s="89" t="str">
        <f>IF(t_datas[[#This Row],[Immatriculation tracteur]]="","",t_datas[[#This Row],[Immatriculation tracteur]])</f>
        <v>VHL 5</v>
      </c>
      <c r="AIJ11" s="4" t="str">
        <f>IF(t_datas[[#This Row],[Immatriculation SEMI]]="","",t_datas[[#This Row],[Immatriculation SEMI]])</f>
        <v>RMQ 5</v>
      </c>
      <c r="AIK11" s="4" t="str">
        <f>IF(t_datas[[#This Row],[Client affecté]]="","",t_datas[[#This Row],[Client affecté]])</f>
        <v>eee</v>
      </c>
      <c r="AIL11" s="4" t="str">
        <f>IF(t_datas[[#This Row],[Site/ville]]="","",t_datas[[#This Row],[Site/ville]])</f>
        <v/>
      </c>
      <c r="AIM11" s="4">
        <f t="shared" si="1008"/>
        <v>-1</v>
      </c>
      <c r="AIN11" s="4"/>
      <c r="AIO11" s="4"/>
      <c r="AIP11" s="4"/>
      <c r="AIQ11" s="4"/>
      <c r="AIR11" s="4"/>
      <c r="AIS11" s="4"/>
      <c r="AIT11" s="69"/>
      <c r="AIU11" s="69"/>
      <c r="AIV11" s="4"/>
      <c r="AIW11" s="4"/>
      <c r="AIX11" s="4"/>
      <c r="AIY11" s="4"/>
      <c r="AIZ11" s="69"/>
      <c r="AJA11" s="69"/>
      <c r="AJB11" s="4" t="str">
        <f>IFERROR(INDEX(t_social_jours[Conduite],MATCH(AJB$4&amp;t_datas[[#This Row],[Matricule]],t_social_jours[Date &amp; Matricule perso],0)),"/")</f>
        <v>/</v>
      </c>
      <c r="AJC11" s="4" t="str">
        <f>IFERROR(INDEX(t_social_jours[Travail],MATCH(AJC$4&amp;t_datas[[#This Row],[Matricule]],t_social_jours[Date &amp; Matricule perso],0)),"/")</f>
        <v>/</v>
      </c>
      <c r="AJD11" s="4" t="str">
        <f>IFERROR(INDEX(t_social_jours[Dispo],MATCH(AJD$4&amp;t_datas[[#This Row],[Matricule]],t_social_jours[Date &amp; Matricule perso],0)),"/")</f>
        <v>/</v>
      </c>
      <c r="AJE11" s="69" t="str">
        <f t="shared" si="1009"/>
        <v>/</v>
      </c>
      <c r="AJF11" s="4"/>
      <c r="AJG11" s="4"/>
      <c r="AJH11" s="4"/>
      <c r="AJI11" s="4" t="str">
        <f>IFERROR(INDEX(t_social_jours[Départ remake],MATCH(AJI$4&amp;t_datas[[#This Row],[Matricule]],t_social_jours[Date &amp; Matricule perso],0)),"/")</f>
        <v>/</v>
      </c>
      <c r="AJJ11" s="4" t="str">
        <f>IFERROR(INDEX(t_social_jours[Arrivée remake],MATCH(AJJ$4&amp;t_datas[[#This Row],[Matricule]],t_social_jours[Date &amp; Matricule perso],0)),"/")</f>
        <v>/</v>
      </c>
      <c r="AJK11" s="69" t="str">
        <f>IFERROR(IF(INDEX(t_social_jours[Kilomètres],MATCH(AJK$4&amp;t_datas[[#This Row],[Matricule]],t_social_jours[Date &amp; Matricule perso],0))="","",INDEX(t_social_jours[Kilomètres],MATCH(AJK$4&amp;t_datas[[#This Row],[Matricule]],t_social_jours[Date &amp; Matricule perso],0))),"/")</f>
        <v>/</v>
      </c>
      <c r="AJL11" s="41" t="str">
        <f t="shared" si="1010"/>
        <v/>
      </c>
      <c r="AJM11" s="89" t="str">
        <f>IF(t_datas[[#This Row],[Immatriculation tracteur]]="","",t_datas[[#This Row],[Immatriculation tracteur]])</f>
        <v>VHL 5</v>
      </c>
      <c r="AJO11" s="4" t="str">
        <f>IF(t_datas[[#This Row],[Immatriculation SEMI]]="","",t_datas[[#This Row],[Immatriculation SEMI]])</f>
        <v>RMQ 5</v>
      </c>
      <c r="AJP11" s="4" t="str">
        <f>IF(t_datas[[#This Row],[Client affecté]]="","",t_datas[[#This Row],[Client affecté]])</f>
        <v>eee</v>
      </c>
      <c r="AJQ11" s="4" t="str">
        <f>IF(t_datas[[#This Row],[Site/ville]]="","",t_datas[[#This Row],[Site/ville]])</f>
        <v/>
      </c>
      <c r="AJR11" s="4">
        <f t="shared" si="1011"/>
        <v>-1</v>
      </c>
      <c r="AJS11" s="4"/>
      <c r="AJT11" s="4"/>
      <c r="AJU11" s="4"/>
      <c r="AJV11" s="4"/>
      <c r="AJW11" s="4"/>
      <c r="AJX11" s="4"/>
      <c r="AJY11" s="69"/>
      <c r="AJZ11" s="69"/>
      <c r="AKA11" s="4"/>
      <c r="AKB11" s="4"/>
      <c r="AKC11" s="4"/>
      <c r="AKD11" s="4"/>
      <c r="AKE11" s="69"/>
      <c r="AKF11" s="69"/>
      <c r="AKG11" s="4" t="str">
        <f>IFERROR(INDEX(t_social_jours[Conduite],MATCH(AKG$4&amp;t_datas[[#This Row],[Matricule]],t_social_jours[Date &amp; Matricule perso],0)),"/")</f>
        <v>/</v>
      </c>
      <c r="AKH11" s="4" t="str">
        <f>IFERROR(INDEX(t_social_jours[Travail],MATCH(AKH$4&amp;t_datas[[#This Row],[Matricule]],t_social_jours[Date &amp; Matricule perso],0)),"/")</f>
        <v>/</v>
      </c>
      <c r="AKI11" s="4" t="str">
        <f>IFERROR(INDEX(t_social_jours[Dispo],MATCH(AKI$4&amp;t_datas[[#This Row],[Matricule]],t_social_jours[Date &amp; Matricule perso],0)),"/")</f>
        <v>/</v>
      </c>
      <c r="AKJ11" s="69" t="str">
        <f t="shared" si="1012"/>
        <v>/</v>
      </c>
      <c r="AKK11" s="4"/>
      <c r="AKL11" s="4"/>
      <c r="AKM11" s="4"/>
      <c r="AKN11" s="4" t="str">
        <f>IFERROR(INDEX(t_social_jours[Départ remake],MATCH(AKN$4&amp;t_datas[[#This Row],[Matricule]],t_social_jours[Date &amp; Matricule perso],0)),"/")</f>
        <v>/</v>
      </c>
      <c r="AKO11" s="4" t="str">
        <f>IFERROR(INDEX(t_social_jours[Arrivée remake],MATCH(AKO$4&amp;t_datas[[#This Row],[Matricule]],t_social_jours[Date &amp; Matricule perso],0)),"/")</f>
        <v>/</v>
      </c>
      <c r="AKP11" s="69" t="str">
        <f>IFERROR(IF(INDEX(t_social_jours[Kilomètres],MATCH(AKP$4&amp;t_datas[[#This Row],[Matricule]],t_social_jours[Date &amp; Matricule perso],0))="","",INDEX(t_social_jours[Kilomètres],MATCH(AKP$4&amp;t_datas[[#This Row],[Matricule]],t_social_jours[Date &amp; Matricule perso],0))),"/")</f>
        <v>/</v>
      </c>
      <c r="AKQ11" s="41" t="str">
        <f t="shared" si="1013"/>
        <v/>
      </c>
    </row>
  </sheetData>
  <mergeCells count="34">
    <mergeCell ref="IB3:JF3"/>
    <mergeCell ref="S3:AW3"/>
    <mergeCell ref="B1:J1"/>
    <mergeCell ref="B2:J2"/>
    <mergeCell ref="AX3:CB3"/>
    <mergeCell ref="CC3:DG3"/>
    <mergeCell ref="DH3:EL3"/>
    <mergeCell ref="EM3:FQ3"/>
    <mergeCell ref="FR3:GV3"/>
    <mergeCell ref="GW3:IA3"/>
    <mergeCell ref="K1:L1"/>
    <mergeCell ref="MV3:NZ3"/>
    <mergeCell ref="OA3:PE3"/>
    <mergeCell ref="PF3:QJ3"/>
    <mergeCell ref="JG3:KK3"/>
    <mergeCell ref="KL3:LP3"/>
    <mergeCell ref="LQ3:MU3"/>
    <mergeCell ref="QK3:RO3"/>
    <mergeCell ref="RP3:ST3"/>
    <mergeCell ref="SU3:TY3"/>
    <mergeCell ref="TZ3:VD3"/>
    <mergeCell ref="VE3:WI3"/>
    <mergeCell ref="WJ3:XN3"/>
    <mergeCell ref="XO3:YS3"/>
    <mergeCell ref="YT3:ZX3"/>
    <mergeCell ref="ZY3:ABC3"/>
    <mergeCell ref="ABD3:ACH3"/>
    <mergeCell ref="AIH3:AJL3"/>
    <mergeCell ref="AJM3:AKQ3"/>
    <mergeCell ref="ACI3:ADM3"/>
    <mergeCell ref="ADN3:AER3"/>
    <mergeCell ref="AES3:AFW3"/>
    <mergeCell ref="AFX3:AHB3"/>
    <mergeCell ref="AHC3:AIG3"/>
  </mergeCells>
  <conditionalFormatting sqref="YM7:YM11 AQ7:AQ11 BV7:BV11 HU7:HU11 IZ7:IZ11 KE7:KE11 LJ7:LJ11 MO7:MO11 NT7:NT11 OY7:OY11 QD7:QD11 RI7:RI11 SN7:SN11 TS7:TS11 UX7:UX11 WC7:WC11 XH7:XH11 ZR7:ZR11 AAW7:AAW11 AIA7:AIA11 AJF7:AJF11 AKK7:AKK11 ADG7:ADG11 AEL7:AEL11 AFQ7:AFQ11 AGV7:AGV11 ACB7:ACB11 DA7:DA11 EF7:EF11 FK7:FK11 GP7:GP11">
    <cfRule type="cellIs" dxfId="131" priority="381" operator="equal">
      <formula>"REPOS"</formula>
    </cfRule>
    <cfRule type="cellIs" dxfId="130" priority="383" operator="equal">
      <formula>"FIN"</formula>
    </cfRule>
    <cfRule type="cellIs" dxfId="129" priority="384" operator="equal">
      <formula>"BUREAU"</formula>
    </cfRule>
    <cfRule type="cellIs" dxfId="128" priority="385" operator="equal">
      <formula>"AT"</formula>
    </cfRule>
    <cfRule type="cellIs" dxfId="127" priority="386" operator="equal">
      <formula>"AA"</formula>
    </cfRule>
    <cfRule type="cellIs" dxfId="126" priority="810" operator="equal">
      <formula>"AUTRE"</formula>
    </cfRule>
    <cfRule type="cellIs" dxfId="125" priority="811" operator="equal">
      <formula>"MALADIE"</formula>
    </cfRule>
    <cfRule type="cellIs" dxfId="124" priority="812" operator="equal">
      <formula>"FORMATION"</formula>
    </cfRule>
    <cfRule type="cellIs" dxfId="123" priority="813" operator="equal">
      <formula>"CONDUITE"</formula>
    </cfRule>
    <cfRule type="cellIs" dxfId="122" priority="814" operator="equal">
      <formula>"CONGÉS"</formula>
    </cfRule>
  </conditionalFormatting>
  <conditionalFormatting sqref="H7:I11">
    <cfRule type="cellIs" dxfId="121" priority="570" operator="equal">
      <formula>"/"</formula>
    </cfRule>
    <cfRule type="cellIs" dxfId="120" priority="571" operator="greaterThan">
      <formula>0</formula>
    </cfRule>
  </conditionalFormatting>
  <conditionalFormatting sqref="S3:AKQ3">
    <cfRule type="expression" dxfId="119" priority="566">
      <formula>WEEKDAY(S$4,2)&gt;5</formula>
    </cfRule>
  </conditionalFormatting>
  <conditionalFormatting sqref="U7:V11 AZ7:BA11 CE7:CF11 DJ7:DK11 EO7:EP11 FT7:FU11 GY7:GZ11 ID7:IE11 JI7:JJ11 KN7:KO11 LS7:LT11 MX7:MY11 OC7:OD11 PH7:PI11 QM7:QN11 RR7:RS11 SW8:SX11 UB8:UC11 VG8:VH11 WL7:WM11 XQ7:XR11 YV7:YW11 AAA7:AAB11 ACK7:ACL11 ADP7:ADQ11 AEU7:AEV11 AFZ7:AGA11 AHE7:AHF11 AIJ7:AIK11 AJO7:AJP11 ABF7:ABG11">
    <cfRule type="expression" dxfId="118" priority="554">
      <formula>Y7=1</formula>
    </cfRule>
  </conditionalFormatting>
  <conditionalFormatting sqref="U7:U11 AZ7:AZ11 CE7:CE11 DJ7:DJ11 FT7:FT11 GY7:GY11 ID7:ID11 JI7:JI11 KN7:KN11 LS7:LS11 MX7:MX11 OC7:OC11 PH7:PH11 QM7:QM11 RR7:RR11 SW8:SW11 UB8:UB11 VG8:VG11 WL7:WL11 XQ7:XQ11 YV7:YV11 AAA7:AAA11 ACK7:ACK11 ADP7:ADP11 AEU7:AEU11 AFZ7:AFZ11 AHE7:AHE11 AIJ7:AIJ11 AJO7:AJO11 EO7:EO11 ABF7:ABF11">
    <cfRule type="expression" dxfId="117" priority="550">
      <formula>X7=1</formula>
    </cfRule>
  </conditionalFormatting>
  <conditionalFormatting sqref="V7:V11 BA7:BA11 CF7:CF11 DK7:DK11 EP7:EP11 FU7:FU11 GZ7:GZ11 IE7:IE11 JJ7:JJ11 KO7:KO11 LT7:LT11 MY7:MY11 OD7:OD11 PI7:PI11 QN7:QN11 RS7:RS11 SX8:SX11 UC8:UC11 VH8:VH11 WM7:WM11 XR7:XR11 YW7:YW11 AAB7:AAB11 ABG7:ABG11 ACL7:ACL11 ADQ7:ADQ11 AGA7:AGA11 AHF7:AHF11 AIK7:AIK11 AJP7:AJP11 AEV7:AEV11">
    <cfRule type="expression" dxfId="116" priority="549">
      <formula>X7=1</formula>
    </cfRule>
  </conditionalFormatting>
  <conditionalFormatting sqref="AJM3:AKQ4 AJM7:AJP11 AJR7:AKQ11 AJM6:AKQ6 AJM5 AJO5:AKL5 AKN5:AKQ5">
    <cfRule type="expression" dxfId="115" priority="389">
      <formula>$AJM$3=""</formula>
    </cfRule>
  </conditionalFormatting>
  <conditionalFormatting sqref="AIH3:AJL4 AIH7:AIK11 AIM7:AJL11 AIH6:AJL6 AIH5 AIJ5:AJG5 AJI5:AJL5">
    <cfRule type="expression" dxfId="114" priority="388">
      <formula>$AIH$3=""</formula>
    </cfRule>
  </conditionalFormatting>
  <conditionalFormatting sqref="AHC3:AIG3 AHE4:AIG4 AHC6:AIG6 AHC7:AHF11 AHH7:AIG11 AHE5:AIB5 AID5:AIG5">
    <cfRule type="expression" dxfId="113" priority="387">
      <formula>$AHC$3=""</formula>
    </cfRule>
  </conditionalFormatting>
  <conditionalFormatting sqref="TV7:TV11 AT7:AT11 BY7:BY11 DD7:DD11 EI7:EI11 FN7:FN11 GS7:GS11 HX7:HX11 JC7:JC11 KH7:KH11 LM7:LM11 MR7:MR11 NW7:NW11 PB7:PB11 QG7:QG11 RL7:RL11 SQ7:SQ11 VA7:VA11 WF7:WF11 XK7:XK11 YP7:YP11 ZU7:ZU11 AAZ7:AAZ11 ACE7:ACE11 ADJ7:ADJ11 AEO7:AEO11 AFT7:AFT11 AGY7:AGY11 AID7:AID11 AJI7:AJI11 AKN7:AKN11">
    <cfRule type="expression" dxfId="112" priority="79">
      <formula>AT7-AR7&lt;0</formula>
    </cfRule>
  </conditionalFormatting>
  <conditionalFormatting sqref="AHC3:AHD3">
    <cfRule type="expression" dxfId="111" priority="2365">
      <formula>WEEKDAY(AHC$5,2)&gt;5</formula>
    </cfRule>
  </conditionalFormatting>
  <conditionalFormatting sqref="AHC4:AHD4">
    <cfRule type="expression" dxfId="110" priority="15">
      <formula>$AHC$3=""</formula>
    </cfRule>
  </conditionalFormatting>
  <conditionalFormatting sqref="AR7:AS11 BW7:BX11 DB7:DC11 EG7:EH11 FL7:FM11 GQ7:GR11 HV7:HW11 JA7:JB11 KF7:KG11 LK7:LL11 MP7:MQ11 NU7:NV11 OZ7:PA11 QE7:QF11 RJ7:RK11 SO7:SP11 UY7:UZ11 WD7:WE11 XI7:XJ11 YN7:YO11 ZS7:ZT11 AAX7:AAY11 ACC7:ACD11 ADH7:ADI11 AEM7:AEN11 AFR7:AFS11 AGW7:AGX11 AIB7:AIC11 AJG7:AJH11 AKL7:AKM11 TT7:TU11">
    <cfRule type="expression" dxfId="109" priority="4385">
      <formula>AT7-AR7&lt;0</formula>
    </cfRule>
  </conditionalFormatting>
  <conditionalFormatting sqref="S7:T11 AX7:AY11 CC7:CD11 DH7:DI11 EM7:EN11 FR7:FS11 GW7:GX11 IB7:IC11 JG7:JH11 KL7:KM11 LQ7:LR11 MV7:MW11 OA7:OB11 PF7:PG11 QK7:QL11 RP7:RQ11 SU8:SV11 TZ8:UA11 VE8:VF11 XO7:XP11 WJ7:WK11 YT7:YU11 ZY7:ZZ11 ACI7:ACJ11 ADN7:ADO11 AES7:AET11 AFX7:AFY11 AHC7:AHD11 AIH7:AII11 AJM7:AJN11 ABD7:ABE11">
    <cfRule type="expression" dxfId="108" priority="5701">
      <formula>X7=1</formula>
    </cfRule>
  </conditionalFormatting>
  <conditionalFormatting sqref="SW7:SX7">
    <cfRule type="expression" dxfId="107" priority="11">
      <formula>TA7=1</formula>
    </cfRule>
  </conditionalFormatting>
  <conditionalFormatting sqref="SW7">
    <cfRule type="expression" dxfId="106" priority="10">
      <formula>SZ7=1</formula>
    </cfRule>
  </conditionalFormatting>
  <conditionalFormatting sqref="SX7">
    <cfRule type="expression" dxfId="105" priority="9">
      <formula>SZ7=1</formula>
    </cfRule>
  </conditionalFormatting>
  <conditionalFormatting sqref="SU7:SV7">
    <cfRule type="expression" dxfId="104" priority="12">
      <formula>SZ7=1</formula>
    </cfRule>
  </conditionalFormatting>
  <conditionalFormatting sqref="UB7:UC7">
    <cfRule type="expression" dxfId="103" priority="7">
      <formula>UF7=1</formula>
    </cfRule>
  </conditionalFormatting>
  <conditionalFormatting sqref="UB7">
    <cfRule type="expression" dxfId="102" priority="6">
      <formula>UE7=1</formula>
    </cfRule>
  </conditionalFormatting>
  <conditionalFormatting sqref="UC7">
    <cfRule type="expression" dxfId="101" priority="5">
      <formula>UE7=1</formula>
    </cfRule>
  </conditionalFormatting>
  <conditionalFormatting sqref="TZ7:UA7">
    <cfRule type="expression" dxfId="100" priority="8">
      <formula>UE7=1</formula>
    </cfRule>
  </conditionalFormatting>
  <conditionalFormatting sqref="VG7:VH7">
    <cfRule type="expression" dxfId="99" priority="3">
      <formula>VK7=1</formula>
    </cfRule>
  </conditionalFormatting>
  <conditionalFormatting sqref="VG7">
    <cfRule type="expression" dxfId="98" priority="2">
      <formula>VJ7=1</formula>
    </cfRule>
  </conditionalFormatting>
  <conditionalFormatting sqref="VH7">
    <cfRule type="expression" dxfId="97" priority="1">
      <formula>VJ7=1</formula>
    </cfRule>
  </conditionalFormatting>
  <conditionalFormatting sqref="VE7:VF7">
    <cfRule type="expression" dxfId="96" priority="4">
      <formula>VJ7=1</formula>
    </cfRule>
  </conditionalFormatting>
  <dataValidations count="18">
    <dataValidation type="list" allowBlank="1" showInputMessage="1" showErrorMessage="1" sqref="B2:D2" xr:uid="{00000000-0002-0000-0000-000000000000}">
      <formula1>INDIRECT("t_calendrier[mois]")</formula1>
    </dataValidation>
    <dataValidation type="list" allowBlank="1" showInputMessage="1" showErrorMessage="1" sqref="B1:D1" xr:uid="{00000000-0002-0000-0000-000001000000}">
      <formula1>INDIRECT("t_années[années]")</formula1>
    </dataValidation>
    <dataValidation type="list" allowBlank="1" showInputMessage="1" showErrorMessage="1" sqref="YM7:YM11 ACB7:ACB11 AQ7:AQ11 BV7:BV11 DA7:DA11 HU7:HU11 IZ7:IZ11 KE7:KE11 LJ7:LJ11 MO7:MO11 EF7:EF11 FK7:FK11 NT7:NT11 OY7:OY11 SN7:SN11 TS7:TS11 QD7:QD11 RI7:RI11 UX7:UX11 WC7:WC11 AKK7:AKK11 XH7:XH11 AAW7:AAW11 AGV7:AGV11 AJF7:AJF11 ADG7:ADG11 AEL7:AEL11 AFQ7:AFQ11 AIA7:AIA11 ZR7:ZR11 GP7:GP11" xr:uid="{00000000-0002-0000-0000-000002000000}">
      <formula1>INDIRECT("t_statuts[statuts]")</formula1>
    </dataValidation>
    <dataValidation type="list" allowBlank="1" showInputMessage="1" showErrorMessage="1" sqref="M1" xr:uid="{00000000-0002-0000-0000-000003000000}">
      <formula1>INDIRECT("t_jours[jours]")</formula1>
    </dataValidation>
    <dataValidation type="list" allowBlank="1" showInputMessage="1" showErrorMessage="1" sqref="YF7:YF11 ACT7:ACT11 AD7:AD11 AKD7:AKD11 AJ7:AJ11 BI7:BI11 L7:L11 BO7:BO11 CN7:CN11 AHT7:AHT11 CT7:CT11 DS7:DS11 AIY7:AIY11 DY7:DY11 EX7:EX11 AJX7:AJX11 FD7:FD11 GC7:GC11 AIS7:AIS11 GI7:GI11 HH7:HH11 ZE7:ZE11 HN7:HN11 IM7:IM11 AHN7:AHN11 IS7:IS11 JR7:JR11 AGO7:AGO11 JX7:JX11 KW7:KW11 AAP7:AAP11 LC7:LC11 MB7:MB11 AGI7:AGI11 MH7:MH11 NG7:NG11 AFJ7:AFJ11 NM7:NM11 OL7:OL11 ZK7:ZK11 OR7:OR11 PQ7:PQ11 AFD7:AFD11 PW7:PW11 QV7:QV11 AEE7:AEE11 RB7:RB11 SA7:SA11 AAJ7:AAJ11 SG7:SG11 TF7:TF11 ADY7:ADY11 TL7:TL11 UK7:UK11 ACZ7:ACZ11 UQ7:UQ11 VP7:VP11 ABO7:ABO11 VV7:VV11 WU7:WU11 ABU7:ABU11 XA7:XA11 XZ7:XZ11" xr:uid="{00000000-0002-0000-0000-000004000000}">
      <formula1>INDIRECT("t_sites[SITES/VILLES]")</formula1>
    </dataValidation>
    <dataValidation type="list" allowBlank="1" showInputMessage="1" showErrorMessage="1" sqref="M7:M11" xr:uid="{00000000-0002-0000-0000-000005000000}">
      <formula1>INDIRECT("t_moteurs[moteurs]")</formula1>
    </dataValidation>
    <dataValidation type="list" allowBlank="1" showInputMessage="1" showErrorMessage="1" sqref="K7:K11" xr:uid="{00000000-0002-0000-0000-000006000000}">
      <formula1>INDIRECT("t_clients[clients]")</formula1>
    </dataValidation>
    <dataValidation type="list" allowBlank="1" showInputMessage="1" showErrorMessage="1" sqref="Q7:Q11" xr:uid="{00000000-0002-0000-0000-000007000000}">
      <formula1>INDIRECT("t_remorques[remorques]")</formula1>
    </dataValidation>
    <dataValidation type="list" allowBlank="1" showInputMessage="1" sqref="AG7:AH11 AB7:AB11 BL7:BM11 BG7:BG11 CQ7:CR11 CL7:CL11 DV7:DW11 DQ7:DQ11 FA7:FB11 EV7:EV11 GF7:GG11 GA7:GA11 HK7:HL11 HF7:HF11 IP7:IQ11 IK7:IK11 JU7:JV11 JP7:JP11 KZ7:LA11 KU7:KU11 ME7:MF11 LZ7:LZ11 NJ7:NK11 NE7:NE11 OO7:OP11 OJ7:OJ11 PT7:PU11 PO7:PO11 QY7:QZ11 QT7:QT11 SD7:SE11 RY7:RY11 TI7:TJ11 TD7:TD11 UN7:UO11 UI7:UI11 VS7:VT11 VN7:VN11 WX7:WY11 WS7:WS11 YC7:YD11 XX7:XX11 ZH7:ZI11 ZC7:ZC11 AAM7:AAN11 AAH7:AAH11 ABR7:ABS11 ABM7:ABM11 ACW7:ACX11 ACR7:ACR11 AEB7:AEC11 ADW7:ADW11 AFG7:AFH11 AFB7:AFB11 AGL7:AGM11 AGG7:AGG11 AHQ7:AHR11 AHL7:AHL11 AIV7:AIW11 AIQ7:AIQ11 AKA7:AKB11 AJV7:AJV11" xr:uid="{00000000-0002-0000-0000-000008000000}">
      <formula1>INDIRECT("t_remorques[remorques]")</formula1>
    </dataValidation>
    <dataValidation type="list" allowBlank="1" showInputMessage="1" sqref="ADP7:ADP11 EO7:EO11 BF7:BF11 U7:U11 CK7:CK11 AZ7:AZ11 DP7:DP11 CE7:CE11 EU7:EU11 XQ7:XQ11 FZ7:FZ11 DJ7:DJ11 HE7:HE11 FT7:FT11 IJ7:IJ11 GY7:GY11 JO7:JO11 ID7:ID11 KT7:KT11 JI7:JI11 LY7:LY11 KN7:KN11 ND7:ND11 LS7:LS11 OI7:OI11 MX7:MX11 PN7:PN11 OC7:OC11 QS7:QS11 PH7:PH11 RX7:RX11 QM7:QM11 TC7:TC11 AIJ7:AIJ11 UH7:UH11 SU7:SU11 VM7:VM11 TZ7:TZ11 WR7:WR11 RR7:RR11 XW7:XW11 VE7:VE11 ZB7:ZB11 WL7:WL11 AAG7:AAG11 YV7:YV11 ABL7:ABL11 AA7:AA11 ACQ7:ACQ11 ABF7:ABF11 ADV7:ADV11 ACK7:ACK11 AFA7:AFA11 AAA7:AAA11 AGF7:AGF11 AEU7:AEU11 AHK7:AHK11 AFZ7:AFZ11 AIP7:AIP11 AHE7:AHE11 AJU7:AJU11 S7:S11 AX7:AX11 CC7:CC11 DH7:DH11 EM7:EM11 FR7:FR11 GW7:GW11 IB7:IB11 JG7:JG11 KL7:KL11 LQ7:LQ11 MV7:MV11 OA7:OA11 PF7:PF11 QK7:QK11 RP7:RP11 AJO7:AJO11 SW7:SW11 UB7:UB11 XO7:XO11 WJ7:WJ11 YT7:YT11 ZY7:ZY11 ABD7:ABD11 ACI7:ACI11 ADN7:ADN11 AES7:AES11 AFX7:AFX11 AHC7:AHC11 AIH7:AIH11 AJM7:AJM11 VG7:VG11" xr:uid="{00000000-0002-0000-0000-000009000000}">
      <formula1>INDIRECT("t_moteurs[moteurs]")</formula1>
    </dataValidation>
    <dataValidation type="list" allowBlank="1" showInputMessage="1" sqref="AEV7:AEV11 AI7:AI11 V7:V11 BH7:BH11 BN7:BN11 BA7:BA11 CM7:CM11 CS7:CS11 CF7:CF11 DR7:DR11 DX7:DX11 DK7:DK11 EW7:EW11 FC7:FC11 EP7:EP11 GB7:GB11 GH7:GH11 FU7:FU11 HG7:HG11 HM7:HM11 GZ7:GZ11 IL7:IL11 IR7:IR11 IE7:IE11 JQ7:JQ11 JW7:JW11 JJ7:JJ11 KV7:KV11 LB7:LB11 KO7:KO11 MA7:MA11 MG7:MG11 LT7:LT11 NF7:NF11 NL7:NL11 MY7:MY11 OK7:OK11 OQ7:OQ11 OD7:OD11 PP7:PP11 PV7:PV11 PI7:PI11 QU7:QU11 RA7:RA11 QN7:QN11 RZ7:RZ11 SF7:SF11 RS7:RS11 TE7:TE11 TK7:TK11 AJP7:AJP11 UJ7:UJ11 UP7:UP11 SX7:SX11 VO7:VO11 VU7:VU11 UC7:UC11 WT7:WT11 WZ7:WZ11 WM7:WM11 XY7:XY11 YE7:YE11 XR7:XR11 ZD7:ZD11 ZJ7:ZJ11 YW7:YW11 AAI7:AAI11 AAO7:AAO11 AAB7:AAB11 ABN7:ABN11 ABT7:ABT11 ABG7:ABG11 ACS7:ACS11 ACY7:ACY11 ACL7:ACL11 ADX7:ADX11 AED7:AED11 ADQ7:ADQ11 AFC7:AFC11 AFI7:AFI11 AC7:AC11 AGH7:AGH11 AGN7:AGN11 AGA7:AGA11 AHM7:AHM11 AHS7:AHS11 AHF7:AHF11 AIR7:AIR11 AIX7:AIX11 AIK7:AIK11 AJW7:AJW11 AKC7:AKC11 VH7:VH11" xr:uid="{00000000-0002-0000-0000-00000A000000}">
      <formula1>INDIRECT("t_clients[clients]")</formula1>
    </dataValidation>
    <dataValidation type="list" allowBlank="1" showInputMessage="1" showErrorMessage="1" sqref="J7:J11" xr:uid="{00000000-0002-0000-0000-00000B000000}">
      <formula1>INDIRECT("t_exploitants[exploitants]")</formula1>
    </dataValidation>
    <dataValidation type="list" allowBlank="1" showInputMessage="1" showErrorMessage="1" sqref="R7:R11 N7:P11 B7:B11" xr:uid="{00000000-0002-0000-0000-00000C000000}">
      <formula1>INDIRECT("t_sociétés[sociétés]")</formula1>
    </dataValidation>
    <dataValidation type="list" allowBlank="1" showInputMessage="1" showErrorMessage="1" sqref="F7:F11" xr:uid="{00000000-0002-0000-0000-00000D000000}">
      <formula1>INDIRECT("t_heures[heures]")</formula1>
    </dataValidation>
    <dataValidation type="list" allowBlank="1" showInputMessage="1" showErrorMessage="1" sqref="D7:D11" xr:uid="{00000000-0002-0000-0000-00000E000000}">
      <formula1>INDIRECT("t_choix[choix]")</formula1>
    </dataValidation>
    <dataValidation type="list" allowBlank="1" showInputMessage="1" sqref="W7:W11 BB7:BB11 CG7:CG11 DL7:DL11 EQ7:EQ11 FV7:FV11 HA7:HA11 IF7:IF11 JK7:JK11 KP7:KP11 LU7:LU11 MZ7:MZ11 OE7:OE11 PJ7:PJ11 QO7:QO11 RT7:RT11 SY7:SY11 UD7:UD11 VI7:VI11 WN7:WN11 XS7:XS11 YX7:YX11 AAC7:AAC11 ABH7:ABH11 ACM7:ACM11 ADR7:ADR11 AEW7:AEW11 AGB7:AGB11 AHG7:AHG11 AIL7:AIL11 AJQ7:AJQ11" xr:uid="{00000000-0002-0000-0000-00000F000000}">
      <formula1>INDIRECT("t_sites[SITES/VILLES]")</formula1>
    </dataValidation>
    <dataValidation type="list" allowBlank="1" showInputMessage="1" sqref="T7:T11 AY7:AY11 CD7:CD11 DI7:DI11 EN7:EN11 FS7:FS11 GX7:GX11 IC7:IC11 JH7:JH11 KM7:KM11 LR7:LR11 MW7:MW11 OB7:OB11 PG7:PG11 QL7:QL11 RQ7:RQ11 AJN7:AJN11 SV7:SV11 UA7:UA11 XP7:XP11 WK7:WK11 YU7:YU11 ZZ7:ZZ11 ABE7:ABE11 ACJ7:ACJ11 ADO7:ADO11 AET7:AET11 AFY7:AFY11 AHD7:AHD11 AII7:AII11 VF7:VF11" xr:uid="{00000000-0002-0000-0000-000010000000}">
      <formula1>INDIRECT("t_contrat[Précision contrat]")</formula1>
    </dataValidation>
    <dataValidation type="time" operator="greaterThanOrEqual" allowBlank="1" showInputMessage="1" showErrorMessage="1" errorTitle="MAUVAIS FORMAT" error="Le format horaire doit être sous la forme hh:mm" sqref="AR7:AS11 BW7:BX11 DB7:DC11 EG7:EH11 FL7:FM11 GQ7:GR11 HV7:HW11 JA7:JB11 KF7:KG11 LK7:LL11 MP7:MQ11 NU7:NV11 OZ7:PA11 QE7:QF11 RJ7:RK11 SO7:SP11 TT7:TU11 UY7:UZ11 WD7:WE11 XI7:XJ11 YN7:YO11 ZS7:ZT11 AAX7:AAY11 ACC7:ACD11 ADH7:ADI11 AEM7:AEN11 AFR7:AFS11 AGW7:AGX11 AIB7:AIC11 AJG7:AJH11 AKL7:AKM11" xr:uid="{00000000-0002-0000-0000-000011000000}">
      <formula1>0</formula1>
    </dataValidation>
  </dataValidations>
  <pageMargins left="0.25" right="0.25" top="0.75" bottom="0.75" header="0.3" footer="0.3"/>
  <pageSetup paperSize="8" scale="62"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561" id="{475558CB-69C4-406B-AB44-4471F8A57AAC}">
            <xm:f>COUNTIF(LISTES!$C$2:$C$12,AKN4:BQR4)&gt;0</xm:f>
            <x14:dxf>
              <fill>
                <patternFill>
                  <bgColor rgb="FFC00000"/>
                </patternFill>
              </fill>
            </x14:dxf>
          </x14:cfRule>
          <xm:sqref>AKN3:AKQ3</xm:sqref>
        </x14:conditionalFormatting>
        <x14:conditionalFormatting xmlns:xm="http://schemas.microsoft.com/office/excel/2006/main">
          <x14:cfRule type="expression" priority="818" id="{475558CB-69C4-406B-AB44-4471F8A57AAC}">
            <xm:f>COUNTIF(LISTES!$C$2:$C$12,AJS4:BPY4)&gt;0</xm:f>
            <x14:dxf>
              <fill>
                <patternFill>
                  <bgColor rgb="FFC00000"/>
                </patternFill>
              </fill>
            </x14:dxf>
          </x14:cfRule>
          <xm:sqref>AJS3:AKM3</xm:sqref>
        </x14:conditionalFormatting>
        <x14:conditionalFormatting xmlns:xm="http://schemas.microsoft.com/office/excel/2006/main">
          <x14:cfRule type="expression" priority="5640" id="{475558CB-69C4-406B-AB44-4471F8A57AAC}">
            <xm:f>COUNTIF(LISTES!$C$2:$C$12,AJO4:BPV4)&gt;0</xm:f>
            <x14:dxf>
              <fill>
                <patternFill>
                  <bgColor rgb="FFC00000"/>
                </patternFill>
              </fill>
            </x14:dxf>
          </x14:cfRule>
          <xm:sqref>AJO3:AJR3</xm:sqref>
        </x14:conditionalFormatting>
        <x14:conditionalFormatting xmlns:xm="http://schemas.microsoft.com/office/excel/2006/main">
          <x14:cfRule type="expression" priority="5671" id="{475558CB-69C4-406B-AB44-4471F8A57AAC}">
            <xm:f>COUNTIF(LISTES!$C$2:$C$12,AIN4:BOX4)&gt;0</xm:f>
            <x14:dxf>
              <fill>
                <patternFill>
                  <bgColor rgb="FFC00000"/>
                </patternFill>
              </fill>
            </x14:dxf>
          </x14:cfRule>
          <xm:sqref>AIN3:AJH3</xm:sqref>
        </x14:conditionalFormatting>
        <x14:conditionalFormatting xmlns:xm="http://schemas.microsoft.com/office/excel/2006/main">
          <x14:cfRule type="expression" priority="7365" id="{475558CB-69C4-406B-AB44-4471F8A57AAC}">
            <xm:f>COUNTIF(LISTES!$C$2:$C$12,AHI4:BNW4)&gt;0</xm:f>
            <x14:dxf>
              <fill>
                <patternFill>
                  <bgColor rgb="FFC00000"/>
                </patternFill>
              </fill>
            </x14:dxf>
          </x14:cfRule>
          <xm:sqref>AHI3:AIC3</xm:sqref>
        </x14:conditionalFormatting>
        <x14:conditionalFormatting xmlns:xm="http://schemas.microsoft.com/office/excel/2006/main">
          <x14:cfRule type="expression" priority="7422" id="{475558CB-69C4-406B-AB44-4471F8A57AAC}">
            <xm:f>COUNTIF(LISTES!$C$2:$C$12,AGD4:BMV4)&gt;0</xm:f>
            <x14:dxf>
              <fill>
                <patternFill>
                  <bgColor rgb="FFC00000"/>
                </patternFill>
              </fill>
            </x14:dxf>
          </x14:cfRule>
          <xm:sqref>AGD3:AGX3</xm:sqref>
        </x14:conditionalFormatting>
        <x14:conditionalFormatting xmlns:xm="http://schemas.microsoft.com/office/excel/2006/main">
          <x14:cfRule type="expression" priority="7423" id="{475558CB-69C4-406B-AB44-4471F8A57AAC}">
            <xm:f>COUNTIF(LISTES!$C$2:$C$12,AEY4:BLU4)&gt;0</xm:f>
            <x14:dxf>
              <fill>
                <patternFill>
                  <bgColor rgb="FFC00000"/>
                </patternFill>
              </fill>
            </x14:dxf>
          </x14:cfRule>
          <xm:sqref>AEY3:AFS3</xm:sqref>
        </x14:conditionalFormatting>
        <x14:conditionalFormatting xmlns:xm="http://schemas.microsoft.com/office/excel/2006/main">
          <x14:cfRule type="expression" priority="7424" id="{475558CB-69C4-406B-AB44-4471F8A57AAC}">
            <xm:f>COUNTIF(LISTES!$C$2:$C$12,ADT4:BKT4)&gt;0</xm:f>
            <x14:dxf>
              <fill>
                <patternFill>
                  <bgColor rgb="FFC00000"/>
                </patternFill>
              </fill>
            </x14:dxf>
          </x14:cfRule>
          <xm:sqref>ADT3:AEN3</xm:sqref>
        </x14:conditionalFormatting>
        <x14:conditionalFormatting xmlns:xm="http://schemas.microsoft.com/office/excel/2006/main">
          <x14:cfRule type="expression" priority="7425" id="{475558CB-69C4-406B-AB44-4471F8A57AAC}">
            <xm:f>COUNTIF(LISTES!$C$2:$C$12,ACO4:BJS4)&gt;0</xm:f>
            <x14:dxf>
              <fill>
                <patternFill>
                  <bgColor rgb="FFC00000"/>
                </patternFill>
              </fill>
            </x14:dxf>
          </x14:cfRule>
          <xm:sqref>ACO3:ADI3</xm:sqref>
        </x14:conditionalFormatting>
        <x14:conditionalFormatting xmlns:xm="http://schemas.microsoft.com/office/excel/2006/main">
          <x14:cfRule type="expression" priority="7426" id="{475558CB-69C4-406B-AB44-4471F8A57AAC}">
            <xm:f>COUNTIF(LISTES!$C$2:$C$12,ABJ4:BIR4)&gt;0</xm:f>
            <x14:dxf>
              <fill>
                <patternFill>
                  <bgColor rgb="FFC00000"/>
                </patternFill>
              </fill>
            </x14:dxf>
          </x14:cfRule>
          <xm:sqref>ABJ3:ACD3</xm:sqref>
        </x14:conditionalFormatting>
        <x14:conditionalFormatting xmlns:xm="http://schemas.microsoft.com/office/excel/2006/main">
          <x14:cfRule type="expression" priority="7455" id="{475558CB-69C4-406B-AB44-4471F8A57AAC}">
            <xm:f>COUNTIF(LISTES!$C$2:$C$12,AIJ4:BOU4)&gt;0</xm:f>
            <x14:dxf>
              <fill>
                <patternFill>
                  <bgColor rgb="FFC00000"/>
                </patternFill>
              </fill>
            </x14:dxf>
          </x14:cfRule>
          <xm:sqref>AIJ3:AIM3</xm:sqref>
        </x14:conditionalFormatting>
        <x14:conditionalFormatting xmlns:xm="http://schemas.microsoft.com/office/excel/2006/main">
          <x14:cfRule type="expression" priority="7514" id="{475558CB-69C4-406B-AB44-4471F8A57AAC}">
            <xm:f>COUNTIF(LISTES!$C$2:$C$12,AHE4:BNT4)&gt;0</xm:f>
            <x14:dxf>
              <fill>
                <patternFill>
                  <bgColor rgb="FFC00000"/>
                </patternFill>
              </fill>
            </x14:dxf>
          </x14:cfRule>
          <xm:sqref>AHE3:AHH3</xm:sqref>
        </x14:conditionalFormatting>
        <x14:conditionalFormatting xmlns:xm="http://schemas.microsoft.com/office/excel/2006/main">
          <x14:cfRule type="expression" priority="7515" id="{475558CB-69C4-406B-AB44-4471F8A57AAC}">
            <xm:f>COUNTIF(LISTES!$C$2:$C$12,AFZ4:BMS4)&gt;0</xm:f>
            <x14:dxf>
              <fill>
                <patternFill>
                  <bgColor rgb="FFC00000"/>
                </patternFill>
              </fill>
            </x14:dxf>
          </x14:cfRule>
          <xm:sqref>AFZ3:AGC3</xm:sqref>
        </x14:conditionalFormatting>
        <x14:conditionalFormatting xmlns:xm="http://schemas.microsoft.com/office/excel/2006/main">
          <x14:cfRule type="expression" priority="7516" id="{475558CB-69C4-406B-AB44-4471F8A57AAC}">
            <xm:f>COUNTIF(LISTES!$C$2:$C$12,AEU4:BLR4)&gt;0</xm:f>
            <x14:dxf>
              <fill>
                <patternFill>
                  <bgColor rgb="FFC00000"/>
                </patternFill>
              </fill>
            </x14:dxf>
          </x14:cfRule>
          <xm:sqref>AEU3:AEX3</xm:sqref>
        </x14:conditionalFormatting>
        <x14:conditionalFormatting xmlns:xm="http://schemas.microsoft.com/office/excel/2006/main">
          <x14:cfRule type="expression" priority="7517" id="{475558CB-69C4-406B-AB44-4471F8A57AAC}">
            <xm:f>COUNTIF(LISTES!$C$2:$C$12,ADP4:BKQ4)&gt;0</xm:f>
            <x14:dxf>
              <fill>
                <patternFill>
                  <bgColor rgb="FFC00000"/>
                </patternFill>
              </fill>
            </x14:dxf>
          </x14:cfRule>
          <xm:sqref>ADP3:ADS3</xm:sqref>
        </x14:conditionalFormatting>
        <x14:conditionalFormatting xmlns:xm="http://schemas.microsoft.com/office/excel/2006/main">
          <x14:cfRule type="expression" priority="7518" id="{475558CB-69C4-406B-AB44-4471F8A57AAC}">
            <xm:f>COUNTIF(LISTES!$C$2:$C$12,ACK4:BJP4)&gt;0</xm:f>
            <x14:dxf>
              <fill>
                <patternFill>
                  <bgColor rgb="FFC00000"/>
                </patternFill>
              </fill>
            </x14:dxf>
          </x14:cfRule>
          <xm:sqref>ACK3:ACN3</xm:sqref>
        </x14:conditionalFormatting>
        <x14:conditionalFormatting xmlns:xm="http://schemas.microsoft.com/office/excel/2006/main">
          <x14:cfRule type="expression" priority="7519" id="{475558CB-69C4-406B-AB44-4471F8A57AAC}">
            <xm:f>COUNTIF(LISTES!$C$2:$C$12,ABF4:BIO4)&gt;0</xm:f>
            <x14:dxf>
              <fill>
                <patternFill>
                  <bgColor rgb="FFC00000"/>
                </patternFill>
              </fill>
            </x14:dxf>
          </x14:cfRule>
          <xm:sqref>ABF3:ABI3</xm:sqref>
        </x14:conditionalFormatting>
        <x14:conditionalFormatting xmlns:xm="http://schemas.microsoft.com/office/excel/2006/main">
          <x14:cfRule type="expression" priority="7520" id="{475558CB-69C4-406B-AB44-4471F8A57AAC}">
            <xm:f>COUNTIF(LISTES!$C$2:$C$12,AAA4:BHN4)&gt;0</xm:f>
            <x14:dxf>
              <fill>
                <patternFill>
                  <bgColor rgb="FFC00000"/>
                </patternFill>
              </fill>
            </x14:dxf>
          </x14:cfRule>
          <xm:sqref>AAA3:AAD3</xm:sqref>
        </x14:conditionalFormatting>
        <x14:conditionalFormatting xmlns:xm="http://schemas.microsoft.com/office/excel/2006/main">
          <x14:cfRule type="expression" priority="7521" id="{475558CB-69C4-406B-AB44-4471F8A57AAC}">
            <xm:f>COUNTIF(LISTES!$C$2:$C$12,YV4:BGM4)&gt;0</xm:f>
            <x14:dxf>
              <fill>
                <patternFill>
                  <bgColor rgb="FFC00000"/>
                </patternFill>
              </fill>
            </x14:dxf>
          </x14:cfRule>
          <xm:sqref>YV3:YY3</xm:sqref>
        </x14:conditionalFormatting>
        <x14:conditionalFormatting xmlns:xm="http://schemas.microsoft.com/office/excel/2006/main">
          <x14:cfRule type="expression" priority="7522" id="{475558CB-69C4-406B-AB44-4471F8A57AAC}">
            <xm:f>COUNTIF(LISTES!$C$2:$C$12,XQ4:BFL4)&gt;0</xm:f>
            <x14:dxf>
              <fill>
                <patternFill>
                  <bgColor rgb="FFC00000"/>
                </patternFill>
              </fill>
            </x14:dxf>
          </x14:cfRule>
          <xm:sqref>XQ3:XT3</xm:sqref>
        </x14:conditionalFormatting>
        <x14:conditionalFormatting xmlns:xm="http://schemas.microsoft.com/office/excel/2006/main">
          <x14:cfRule type="expression" priority="7523" id="{475558CB-69C4-406B-AB44-4471F8A57AAC}">
            <xm:f>COUNTIF(LISTES!$C$2:$C$12,WL4:BEK4)&gt;0</xm:f>
            <x14:dxf>
              <fill>
                <patternFill>
                  <bgColor rgb="FFC00000"/>
                </patternFill>
              </fill>
            </x14:dxf>
          </x14:cfRule>
          <xm:sqref>WL3:WO3</xm:sqref>
        </x14:conditionalFormatting>
        <x14:conditionalFormatting xmlns:xm="http://schemas.microsoft.com/office/excel/2006/main">
          <x14:cfRule type="expression" priority="7524" id="{475558CB-69C4-406B-AB44-4471F8A57AAC}">
            <xm:f>COUNTIF(LISTES!$C$2:$C$12,VG4:BDJ4)&gt;0</xm:f>
            <x14:dxf>
              <fill>
                <patternFill>
                  <bgColor rgb="FFC00000"/>
                </patternFill>
              </fill>
            </x14:dxf>
          </x14:cfRule>
          <xm:sqref>VG3:VJ3</xm:sqref>
        </x14:conditionalFormatting>
        <x14:conditionalFormatting xmlns:xm="http://schemas.microsoft.com/office/excel/2006/main">
          <x14:cfRule type="expression" priority="7525" id="{475558CB-69C4-406B-AB44-4471F8A57AAC}">
            <xm:f>COUNTIF(LISTES!$C$2:$C$12,UB4:BCI4)&gt;0</xm:f>
            <x14:dxf>
              <fill>
                <patternFill>
                  <bgColor rgb="FFC00000"/>
                </patternFill>
              </fill>
            </x14:dxf>
          </x14:cfRule>
          <xm:sqref>UB3:UE3</xm:sqref>
        </x14:conditionalFormatting>
        <x14:conditionalFormatting xmlns:xm="http://schemas.microsoft.com/office/excel/2006/main">
          <x14:cfRule type="expression" priority="7526" id="{475558CB-69C4-406B-AB44-4471F8A57AAC}">
            <xm:f>COUNTIF(LISTES!$C$2:$C$12,SW4:BBH4)&gt;0</xm:f>
            <x14:dxf>
              <fill>
                <patternFill>
                  <bgColor rgb="FFC00000"/>
                </patternFill>
              </fill>
            </x14:dxf>
          </x14:cfRule>
          <xm:sqref>SW3:SZ3</xm:sqref>
        </x14:conditionalFormatting>
        <x14:conditionalFormatting xmlns:xm="http://schemas.microsoft.com/office/excel/2006/main">
          <x14:cfRule type="expression" priority="7527" id="{475558CB-69C4-406B-AB44-4471F8A57AAC}">
            <xm:f>COUNTIF(LISTES!$C$2:$C$12,RR4:BAG4)&gt;0</xm:f>
            <x14:dxf>
              <fill>
                <patternFill>
                  <bgColor rgb="FFC00000"/>
                </patternFill>
              </fill>
            </x14:dxf>
          </x14:cfRule>
          <xm:sqref>RR3:RU3</xm:sqref>
        </x14:conditionalFormatting>
        <x14:conditionalFormatting xmlns:xm="http://schemas.microsoft.com/office/excel/2006/main">
          <x14:cfRule type="expression" priority="7528" id="{475558CB-69C4-406B-AB44-4471F8A57AAC}">
            <xm:f>COUNTIF(LISTES!$C$2:$C$12,QM4:AZF4)&gt;0</xm:f>
            <x14:dxf>
              <fill>
                <patternFill>
                  <bgColor rgb="FFC00000"/>
                </patternFill>
              </fill>
            </x14:dxf>
          </x14:cfRule>
          <xm:sqref>QM3:QP3</xm:sqref>
        </x14:conditionalFormatting>
        <x14:conditionalFormatting xmlns:xm="http://schemas.microsoft.com/office/excel/2006/main">
          <x14:cfRule type="expression" priority="7529" id="{475558CB-69C4-406B-AB44-4471F8A57AAC}">
            <xm:f>COUNTIF(LISTES!$C$2:$C$12,PH4:AYE4)&gt;0</xm:f>
            <x14:dxf>
              <fill>
                <patternFill>
                  <bgColor rgb="FFC00000"/>
                </patternFill>
              </fill>
            </x14:dxf>
          </x14:cfRule>
          <xm:sqref>PH3:PK3</xm:sqref>
        </x14:conditionalFormatting>
        <x14:conditionalFormatting xmlns:xm="http://schemas.microsoft.com/office/excel/2006/main">
          <x14:cfRule type="expression" priority="7530" id="{475558CB-69C4-406B-AB44-4471F8A57AAC}">
            <xm:f>COUNTIF(LISTES!$C$2:$C$12,OC4:AXD4)&gt;0</xm:f>
            <x14:dxf>
              <fill>
                <patternFill>
                  <bgColor rgb="FFC00000"/>
                </patternFill>
              </fill>
            </x14:dxf>
          </x14:cfRule>
          <xm:sqref>OC3:OF3</xm:sqref>
        </x14:conditionalFormatting>
        <x14:conditionalFormatting xmlns:xm="http://schemas.microsoft.com/office/excel/2006/main">
          <x14:cfRule type="expression" priority="7531" id="{475558CB-69C4-406B-AB44-4471F8A57AAC}">
            <xm:f>COUNTIF(LISTES!$C$2:$C$12,MX4:AWC4)&gt;0</xm:f>
            <x14:dxf>
              <fill>
                <patternFill>
                  <bgColor rgb="FFC00000"/>
                </patternFill>
              </fill>
            </x14:dxf>
          </x14:cfRule>
          <xm:sqref>MX3:NA3</xm:sqref>
        </x14:conditionalFormatting>
        <x14:conditionalFormatting xmlns:xm="http://schemas.microsoft.com/office/excel/2006/main">
          <x14:cfRule type="expression" priority="7532" id="{475558CB-69C4-406B-AB44-4471F8A57AAC}">
            <xm:f>COUNTIF(LISTES!$C$2:$C$12,LS4:AVB4)&gt;0</xm:f>
            <x14:dxf>
              <fill>
                <patternFill>
                  <bgColor rgb="FFC00000"/>
                </patternFill>
              </fill>
            </x14:dxf>
          </x14:cfRule>
          <xm:sqref>LS3:LV3</xm:sqref>
        </x14:conditionalFormatting>
        <x14:conditionalFormatting xmlns:xm="http://schemas.microsoft.com/office/excel/2006/main">
          <x14:cfRule type="expression" priority="7533" id="{475558CB-69C4-406B-AB44-4471F8A57AAC}">
            <xm:f>COUNTIF(LISTES!$C$2:$C$12,KN4:AUA4)&gt;0</xm:f>
            <x14:dxf>
              <fill>
                <patternFill>
                  <bgColor rgb="FFC00000"/>
                </patternFill>
              </fill>
            </x14:dxf>
          </x14:cfRule>
          <xm:sqref>KN3:KQ3</xm:sqref>
        </x14:conditionalFormatting>
        <x14:conditionalFormatting xmlns:xm="http://schemas.microsoft.com/office/excel/2006/main">
          <x14:cfRule type="expression" priority="7534" id="{475558CB-69C4-406B-AB44-4471F8A57AAC}">
            <xm:f>COUNTIF(LISTES!$C$2:$C$12,JI4:ASZ4)&gt;0</xm:f>
            <x14:dxf>
              <fill>
                <patternFill>
                  <bgColor rgb="FFC00000"/>
                </patternFill>
              </fill>
            </x14:dxf>
          </x14:cfRule>
          <xm:sqref>JI3:JL3</xm:sqref>
        </x14:conditionalFormatting>
        <x14:conditionalFormatting xmlns:xm="http://schemas.microsoft.com/office/excel/2006/main">
          <x14:cfRule type="expression" priority="7535" id="{475558CB-69C4-406B-AB44-4471F8A57AAC}">
            <xm:f>COUNTIF(LISTES!$C$2:$C$12,ID4:ARY4)&gt;0</xm:f>
            <x14:dxf>
              <fill>
                <patternFill>
                  <bgColor rgb="FFC00000"/>
                </patternFill>
              </fill>
            </x14:dxf>
          </x14:cfRule>
          <xm:sqref>ID3:IG3</xm:sqref>
        </x14:conditionalFormatting>
        <x14:conditionalFormatting xmlns:xm="http://schemas.microsoft.com/office/excel/2006/main">
          <x14:cfRule type="expression" priority="7536" id="{475558CB-69C4-406B-AB44-4471F8A57AAC}">
            <xm:f>COUNTIF(LISTES!$C$2:$C$12,GY4:AQX4)&gt;0</xm:f>
            <x14:dxf>
              <fill>
                <patternFill>
                  <bgColor rgb="FFC00000"/>
                </patternFill>
              </fill>
            </x14:dxf>
          </x14:cfRule>
          <xm:sqref>GY3:HB3</xm:sqref>
        </x14:conditionalFormatting>
        <x14:conditionalFormatting xmlns:xm="http://schemas.microsoft.com/office/excel/2006/main">
          <x14:cfRule type="expression" priority="7537" id="{475558CB-69C4-406B-AB44-4471F8A57AAC}">
            <xm:f>COUNTIF(LISTES!$C$2:$C$12,FT4:APW4)&gt;0</xm:f>
            <x14:dxf>
              <fill>
                <patternFill>
                  <bgColor rgb="FFC00000"/>
                </patternFill>
              </fill>
            </x14:dxf>
          </x14:cfRule>
          <xm:sqref>FT3:FW3</xm:sqref>
        </x14:conditionalFormatting>
        <x14:conditionalFormatting xmlns:xm="http://schemas.microsoft.com/office/excel/2006/main">
          <x14:cfRule type="expression" priority="7538" id="{475558CB-69C4-406B-AB44-4471F8A57AAC}">
            <xm:f>COUNTIF(LISTES!$C$2:$C$12,EO4:AOV4)&gt;0</xm:f>
            <x14:dxf>
              <fill>
                <patternFill>
                  <bgColor rgb="FFC00000"/>
                </patternFill>
              </fill>
            </x14:dxf>
          </x14:cfRule>
          <xm:sqref>EO3:ER3</xm:sqref>
        </x14:conditionalFormatting>
        <x14:conditionalFormatting xmlns:xm="http://schemas.microsoft.com/office/excel/2006/main">
          <x14:cfRule type="expression" priority="7539" id="{475558CB-69C4-406B-AB44-4471F8A57AAC}">
            <xm:f>COUNTIF(LISTES!$C$2:$C$12,DJ4:ANU4)&gt;0</xm:f>
            <x14:dxf>
              <fill>
                <patternFill>
                  <bgColor rgb="FFC00000"/>
                </patternFill>
              </fill>
            </x14:dxf>
          </x14:cfRule>
          <xm:sqref>DJ3:DM3</xm:sqref>
        </x14:conditionalFormatting>
        <x14:conditionalFormatting xmlns:xm="http://schemas.microsoft.com/office/excel/2006/main">
          <x14:cfRule type="expression" priority="7540" id="{475558CB-69C4-406B-AB44-4471F8A57AAC}">
            <xm:f>COUNTIF(LISTES!$C$2:$C$12,CE4:AMT4)&gt;0</xm:f>
            <x14:dxf>
              <fill>
                <patternFill>
                  <bgColor rgb="FFC00000"/>
                </patternFill>
              </fill>
            </x14:dxf>
          </x14:cfRule>
          <xm:sqref>CE3:CH3</xm:sqref>
        </x14:conditionalFormatting>
        <x14:conditionalFormatting xmlns:xm="http://schemas.microsoft.com/office/excel/2006/main">
          <x14:cfRule type="expression" priority="7541" id="{475558CB-69C4-406B-AB44-4471F8A57AAC}">
            <xm:f>COUNTIF(LISTES!$C$2:$C$12,AZ4:ALS4)&gt;0</xm:f>
            <x14:dxf>
              <fill>
                <patternFill>
                  <bgColor rgb="FFC00000"/>
                </patternFill>
              </fill>
            </x14:dxf>
          </x14:cfRule>
          <xm:sqref>AZ3:BC3</xm:sqref>
        </x14:conditionalFormatting>
        <x14:conditionalFormatting xmlns:xm="http://schemas.microsoft.com/office/excel/2006/main">
          <x14:cfRule type="expression" priority="7542" id="{475558CB-69C4-406B-AB44-4471F8A57AAC}">
            <xm:f>COUNTIF(LISTES!$C$2:$C$12,U4:AKR4)&gt;0</xm:f>
            <x14:dxf>
              <fill>
                <patternFill>
                  <bgColor rgb="FFC00000"/>
                </patternFill>
              </fill>
            </x14:dxf>
          </x14:cfRule>
          <xm:sqref>U3:X3</xm:sqref>
        </x14:conditionalFormatting>
        <x14:conditionalFormatting xmlns:xm="http://schemas.microsoft.com/office/excel/2006/main">
          <x14:cfRule type="expression" priority="7546" id="{475558CB-69C4-406B-AB44-4471F8A57AAC}">
            <xm:f>COUNTIF(LISTES!$C$2:$C$12,AJI4:BPQ4)&gt;0</xm:f>
            <x14:dxf>
              <fill>
                <patternFill>
                  <bgColor rgb="FFC00000"/>
                </patternFill>
              </fill>
            </x14:dxf>
          </x14:cfRule>
          <xm:sqref>AJI3:AJN3</xm:sqref>
        </x14:conditionalFormatting>
        <x14:conditionalFormatting xmlns:xm="http://schemas.microsoft.com/office/excel/2006/main">
          <x14:cfRule type="expression" priority="7607" id="{475558CB-69C4-406B-AB44-4471F8A57AAC}">
            <xm:f>COUNTIF(LISTES!$C$2:$C$12,AID4:BOP4)&gt;0</xm:f>
            <x14:dxf>
              <fill>
                <patternFill>
                  <bgColor rgb="FFC00000"/>
                </patternFill>
              </fill>
            </x14:dxf>
          </x14:cfRule>
          <xm:sqref>AID3:AII3</xm:sqref>
        </x14:conditionalFormatting>
        <x14:conditionalFormatting xmlns:xm="http://schemas.microsoft.com/office/excel/2006/main">
          <x14:cfRule type="expression" priority="7608" id="{475558CB-69C4-406B-AB44-4471F8A57AAC}">
            <xm:f>COUNTIF(LISTES!$C$2:$C$12,AGY4:BNO4)&gt;0</xm:f>
            <x14:dxf>
              <fill>
                <patternFill>
                  <bgColor rgb="FFC00000"/>
                </patternFill>
              </fill>
            </x14:dxf>
          </x14:cfRule>
          <xm:sqref>AGY3:AHD3</xm:sqref>
        </x14:conditionalFormatting>
        <x14:conditionalFormatting xmlns:xm="http://schemas.microsoft.com/office/excel/2006/main">
          <x14:cfRule type="expression" priority="7609" id="{475558CB-69C4-406B-AB44-4471F8A57AAC}">
            <xm:f>COUNTIF(LISTES!$C$2:$C$12,AFT4:BMN4)&gt;0</xm:f>
            <x14:dxf>
              <fill>
                <patternFill>
                  <bgColor rgb="FFC00000"/>
                </patternFill>
              </fill>
            </x14:dxf>
          </x14:cfRule>
          <xm:sqref>AFT3:AFY3</xm:sqref>
        </x14:conditionalFormatting>
        <x14:conditionalFormatting xmlns:xm="http://schemas.microsoft.com/office/excel/2006/main">
          <x14:cfRule type="expression" priority="7610" id="{475558CB-69C4-406B-AB44-4471F8A57AAC}">
            <xm:f>COUNTIF(LISTES!$C$2:$C$12,AEO4:BLM4)&gt;0</xm:f>
            <x14:dxf>
              <fill>
                <patternFill>
                  <bgColor rgb="FFC00000"/>
                </patternFill>
              </fill>
            </x14:dxf>
          </x14:cfRule>
          <xm:sqref>AEO3:AET3</xm:sqref>
        </x14:conditionalFormatting>
        <x14:conditionalFormatting xmlns:xm="http://schemas.microsoft.com/office/excel/2006/main">
          <x14:cfRule type="expression" priority="7611" id="{475558CB-69C4-406B-AB44-4471F8A57AAC}">
            <xm:f>COUNTIF(LISTES!$C$2:$C$12,ADJ4:BKL4)&gt;0</xm:f>
            <x14:dxf>
              <fill>
                <patternFill>
                  <bgColor rgb="FFC00000"/>
                </patternFill>
              </fill>
            </x14:dxf>
          </x14:cfRule>
          <xm:sqref>ADJ3:ADO3</xm:sqref>
        </x14:conditionalFormatting>
        <x14:conditionalFormatting xmlns:xm="http://schemas.microsoft.com/office/excel/2006/main">
          <x14:cfRule type="expression" priority="7612" id="{475558CB-69C4-406B-AB44-4471F8A57AAC}">
            <xm:f>COUNTIF(LISTES!$C$2:$C$12,ACE4:BJK4)&gt;0</xm:f>
            <x14:dxf>
              <fill>
                <patternFill>
                  <bgColor rgb="FFC00000"/>
                </patternFill>
              </fill>
            </x14:dxf>
          </x14:cfRule>
          <xm:sqref>ACE3:ACJ3</xm:sqref>
        </x14:conditionalFormatting>
        <x14:conditionalFormatting xmlns:xm="http://schemas.microsoft.com/office/excel/2006/main">
          <x14:cfRule type="expression" priority="7613" id="{475558CB-69C4-406B-AB44-4471F8A57AAC}">
            <xm:f>COUNTIF(LISTES!$C$2:$C$12,AAZ4:BIJ4)&gt;0</xm:f>
            <x14:dxf>
              <fill>
                <patternFill>
                  <bgColor rgb="FFC00000"/>
                </patternFill>
              </fill>
            </x14:dxf>
          </x14:cfRule>
          <xm:sqref>AAZ3:ABE3</xm:sqref>
        </x14:conditionalFormatting>
        <x14:conditionalFormatting xmlns:xm="http://schemas.microsoft.com/office/excel/2006/main">
          <x14:cfRule type="expression" priority="7614" id="{475558CB-69C4-406B-AB44-4471F8A57AAC}">
            <xm:f>COUNTIF(LISTES!$C$2:$C$12,ZU4:BHI4)&gt;0</xm:f>
            <x14:dxf>
              <fill>
                <patternFill>
                  <bgColor rgb="FFC00000"/>
                </patternFill>
              </fill>
            </x14:dxf>
          </x14:cfRule>
          <xm:sqref>ZU3:ZZ3</xm:sqref>
        </x14:conditionalFormatting>
        <x14:conditionalFormatting xmlns:xm="http://schemas.microsoft.com/office/excel/2006/main">
          <x14:cfRule type="expression" priority="7615" id="{475558CB-69C4-406B-AB44-4471F8A57AAC}">
            <xm:f>COUNTIF(LISTES!$C$2:$C$12,YP4:BGH4)&gt;0</xm:f>
            <x14:dxf>
              <fill>
                <patternFill>
                  <bgColor rgb="FFC00000"/>
                </patternFill>
              </fill>
            </x14:dxf>
          </x14:cfRule>
          <xm:sqref>YP3:YU3</xm:sqref>
        </x14:conditionalFormatting>
        <x14:conditionalFormatting xmlns:xm="http://schemas.microsoft.com/office/excel/2006/main">
          <x14:cfRule type="expression" priority="7616" id="{475558CB-69C4-406B-AB44-4471F8A57AAC}">
            <xm:f>COUNTIF(LISTES!$C$2:$C$12,XK4:BFG4)&gt;0</xm:f>
            <x14:dxf>
              <fill>
                <patternFill>
                  <bgColor rgb="FFC00000"/>
                </patternFill>
              </fill>
            </x14:dxf>
          </x14:cfRule>
          <xm:sqref>XK3:XP3</xm:sqref>
        </x14:conditionalFormatting>
        <x14:conditionalFormatting xmlns:xm="http://schemas.microsoft.com/office/excel/2006/main">
          <x14:cfRule type="expression" priority="7617" id="{475558CB-69C4-406B-AB44-4471F8A57AAC}">
            <xm:f>COUNTIF(LISTES!$C$2:$C$12,WF4:BEF4)&gt;0</xm:f>
            <x14:dxf>
              <fill>
                <patternFill>
                  <bgColor rgb="FFC00000"/>
                </patternFill>
              </fill>
            </x14:dxf>
          </x14:cfRule>
          <xm:sqref>WF3:WK3</xm:sqref>
        </x14:conditionalFormatting>
        <x14:conditionalFormatting xmlns:xm="http://schemas.microsoft.com/office/excel/2006/main">
          <x14:cfRule type="expression" priority="7618" id="{475558CB-69C4-406B-AB44-4471F8A57AAC}">
            <xm:f>COUNTIF(LISTES!$C$2:$C$12,VA4:BDE4)&gt;0</xm:f>
            <x14:dxf>
              <fill>
                <patternFill>
                  <bgColor rgb="FFC00000"/>
                </patternFill>
              </fill>
            </x14:dxf>
          </x14:cfRule>
          <xm:sqref>VA3:VF3</xm:sqref>
        </x14:conditionalFormatting>
        <x14:conditionalFormatting xmlns:xm="http://schemas.microsoft.com/office/excel/2006/main">
          <x14:cfRule type="expression" priority="7619" id="{475558CB-69C4-406B-AB44-4471F8A57AAC}">
            <xm:f>COUNTIF(LISTES!$C$2:$C$12,TV4:BCD4)&gt;0</xm:f>
            <x14:dxf>
              <fill>
                <patternFill>
                  <bgColor rgb="FFC00000"/>
                </patternFill>
              </fill>
            </x14:dxf>
          </x14:cfRule>
          <xm:sqref>TV3:UA3</xm:sqref>
        </x14:conditionalFormatting>
        <x14:conditionalFormatting xmlns:xm="http://schemas.microsoft.com/office/excel/2006/main">
          <x14:cfRule type="expression" priority="7731" id="{475558CB-69C4-406B-AB44-4471F8A57AAC}">
            <xm:f>COUNTIF(LISTES!$C$2:$C$12,AAE4:BHQ4)&gt;0</xm:f>
            <x14:dxf>
              <fill>
                <patternFill>
                  <bgColor rgb="FFC00000"/>
                </patternFill>
              </fill>
            </x14:dxf>
          </x14:cfRule>
          <xm:sqref>AAE3:AAY3</xm:sqref>
        </x14:conditionalFormatting>
        <x14:conditionalFormatting xmlns:xm="http://schemas.microsoft.com/office/excel/2006/main">
          <x14:cfRule type="expression" priority="7732" id="{475558CB-69C4-406B-AB44-4471F8A57AAC}">
            <xm:f>COUNTIF(LISTES!$C$2:$C$12,YZ4:BGP4)&gt;0</xm:f>
            <x14:dxf>
              <fill>
                <patternFill>
                  <bgColor rgb="FFC00000"/>
                </patternFill>
              </fill>
            </x14:dxf>
          </x14:cfRule>
          <xm:sqref>YZ3:ZT3</xm:sqref>
        </x14:conditionalFormatting>
        <x14:conditionalFormatting xmlns:xm="http://schemas.microsoft.com/office/excel/2006/main">
          <x14:cfRule type="expression" priority="7733" id="{475558CB-69C4-406B-AB44-4471F8A57AAC}">
            <xm:f>COUNTIF(LISTES!$C$2:$C$12,XU4:BFO4)&gt;0</xm:f>
            <x14:dxf>
              <fill>
                <patternFill>
                  <bgColor rgb="FFC00000"/>
                </patternFill>
              </fill>
            </x14:dxf>
          </x14:cfRule>
          <xm:sqref>XU3:YO3</xm:sqref>
        </x14:conditionalFormatting>
        <x14:conditionalFormatting xmlns:xm="http://schemas.microsoft.com/office/excel/2006/main">
          <x14:cfRule type="expression" priority="7734" id="{475558CB-69C4-406B-AB44-4471F8A57AAC}">
            <xm:f>COUNTIF(LISTES!$C$2:$C$12,WP4:BEN4)&gt;0</xm:f>
            <x14:dxf>
              <fill>
                <patternFill>
                  <bgColor rgb="FFC00000"/>
                </patternFill>
              </fill>
            </x14:dxf>
          </x14:cfRule>
          <xm:sqref>WP3:XJ3</xm:sqref>
        </x14:conditionalFormatting>
        <x14:conditionalFormatting xmlns:xm="http://schemas.microsoft.com/office/excel/2006/main">
          <x14:cfRule type="expression" priority="7735" id="{475558CB-69C4-406B-AB44-4471F8A57AAC}">
            <xm:f>COUNTIF(LISTES!$C$2:$C$12,VK4:BDM4)&gt;0</xm:f>
            <x14:dxf>
              <fill>
                <patternFill>
                  <bgColor rgb="FFC00000"/>
                </patternFill>
              </fill>
            </x14:dxf>
          </x14:cfRule>
          <xm:sqref>VK3:WE3</xm:sqref>
        </x14:conditionalFormatting>
        <x14:conditionalFormatting xmlns:xm="http://schemas.microsoft.com/office/excel/2006/main">
          <x14:cfRule type="expression" priority="7736" id="{475558CB-69C4-406B-AB44-4471F8A57AAC}">
            <xm:f>COUNTIF(LISTES!$C$2:$C$12,UF4:BCL4)&gt;0</xm:f>
            <x14:dxf>
              <fill>
                <patternFill>
                  <bgColor rgb="FFC00000"/>
                </patternFill>
              </fill>
            </x14:dxf>
          </x14:cfRule>
          <xm:sqref>UF3:UZ3</xm:sqref>
        </x14:conditionalFormatting>
        <x14:conditionalFormatting xmlns:xm="http://schemas.microsoft.com/office/excel/2006/main">
          <x14:cfRule type="expression" priority="7737" id="{475558CB-69C4-406B-AB44-4471F8A57AAC}">
            <xm:f>COUNTIF(LISTES!$C$2:$C$12,TA4:BBK4)&gt;0</xm:f>
            <x14:dxf>
              <fill>
                <patternFill>
                  <bgColor rgb="FFC00000"/>
                </patternFill>
              </fill>
            </x14:dxf>
          </x14:cfRule>
          <xm:sqref>TA3:TU3</xm:sqref>
        </x14:conditionalFormatting>
        <x14:conditionalFormatting xmlns:xm="http://schemas.microsoft.com/office/excel/2006/main">
          <x14:cfRule type="expression" priority="7738" id="{475558CB-69C4-406B-AB44-4471F8A57AAC}">
            <xm:f>COUNTIF(LISTES!$C$2:$C$12,RV4:BAJ4)&gt;0</xm:f>
            <x14:dxf>
              <fill>
                <patternFill>
                  <bgColor rgb="FFC00000"/>
                </patternFill>
              </fill>
            </x14:dxf>
          </x14:cfRule>
          <xm:sqref>RV3:SP3</xm:sqref>
        </x14:conditionalFormatting>
        <x14:conditionalFormatting xmlns:xm="http://schemas.microsoft.com/office/excel/2006/main">
          <x14:cfRule type="expression" priority="7739" id="{475558CB-69C4-406B-AB44-4471F8A57AAC}">
            <xm:f>COUNTIF(LISTES!$C$2:$C$12,QQ4:AZI4)&gt;0</xm:f>
            <x14:dxf>
              <fill>
                <patternFill>
                  <bgColor rgb="FFC00000"/>
                </patternFill>
              </fill>
            </x14:dxf>
          </x14:cfRule>
          <xm:sqref>QQ3:RK3</xm:sqref>
        </x14:conditionalFormatting>
        <x14:conditionalFormatting xmlns:xm="http://schemas.microsoft.com/office/excel/2006/main">
          <x14:cfRule type="expression" priority="7740" id="{475558CB-69C4-406B-AB44-4471F8A57AAC}">
            <xm:f>COUNTIF(LISTES!$C$2:$C$12,PL4:AYH4)&gt;0</xm:f>
            <x14:dxf>
              <fill>
                <patternFill>
                  <bgColor rgb="FFC00000"/>
                </patternFill>
              </fill>
            </x14:dxf>
          </x14:cfRule>
          <xm:sqref>PL3:QF3</xm:sqref>
        </x14:conditionalFormatting>
        <x14:conditionalFormatting xmlns:xm="http://schemas.microsoft.com/office/excel/2006/main">
          <x14:cfRule type="expression" priority="7741" id="{475558CB-69C4-406B-AB44-4471F8A57AAC}">
            <xm:f>COUNTIF(LISTES!$C$2:$C$12,OG4:AXG4)&gt;0</xm:f>
            <x14:dxf>
              <fill>
                <patternFill>
                  <bgColor rgb="FFC00000"/>
                </patternFill>
              </fill>
            </x14:dxf>
          </x14:cfRule>
          <xm:sqref>OG3:PA3</xm:sqref>
        </x14:conditionalFormatting>
        <x14:conditionalFormatting xmlns:xm="http://schemas.microsoft.com/office/excel/2006/main">
          <x14:cfRule type="expression" priority="7742" id="{475558CB-69C4-406B-AB44-4471F8A57AAC}">
            <xm:f>COUNTIF(LISTES!$C$2:$C$12,NB4:AWF4)&gt;0</xm:f>
            <x14:dxf>
              <fill>
                <patternFill>
                  <bgColor rgb="FFC00000"/>
                </patternFill>
              </fill>
            </x14:dxf>
          </x14:cfRule>
          <xm:sqref>NB3:NV3</xm:sqref>
        </x14:conditionalFormatting>
        <x14:conditionalFormatting xmlns:xm="http://schemas.microsoft.com/office/excel/2006/main">
          <x14:cfRule type="expression" priority="7743" id="{475558CB-69C4-406B-AB44-4471F8A57AAC}">
            <xm:f>COUNTIF(LISTES!$C$2:$C$12,LW4:AVE4)&gt;0</xm:f>
            <x14:dxf>
              <fill>
                <patternFill>
                  <bgColor rgb="FFC00000"/>
                </patternFill>
              </fill>
            </x14:dxf>
          </x14:cfRule>
          <xm:sqref>LW3:MQ3</xm:sqref>
        </x14:conditionalFormatting>
        <x14:conditionalFormatting xmlns:xm="http://schemas.microsoft.com/office/excel/2006/main">
          <x14:cfRule type="expression" priority="7744" id="{475558CB-69C4-406B-AB44-4471F8A57AAC}">
            <xm:f>COUNTIF(LISTES!$C$2:$C$12,KR4:AUD4)&gt;0</xm:f>
            <x14:dxf>
              <fill>
                <patternFill>
                  <bgColor rgb="FFC00000"/>
                </patternFill>
              </fill>
            </x14:dxf>
          </x14:cfRule>
          <xm:sqref>KR3:LL3</xm:sqref>
        </x14:conditionalFormatting>
        <x14:conditionalFormatting xmlns:xm="http://schemas.microsoft.com/office/excel/2006/main">
          <x14:cfRule type="expression" priority="7745" id="{475558CB-69C4-406B-AB44-4471F8A57AAC}">
            <xm:f>COUNTIF(LISTES!$C$2:$C$12,JM4:ATC4)&gt;0</xm:f>
            <x14:dxf>
              <fill>
                <patternFill>
                  <bgColor rgb="FFC00000"/>
                </patternFill>
              </fill>
            </x14:dxf>
          </x14:cfRule>
          <xm:sqref>JM3:KG3</xm:sqref>
        </x14:conditionalFormatting>
        <x14:conditionalFormatting xmlns:xm="http://schemas.microsoft.com/office/excel/2006/main">
          <x14:cfRule type="expression" priority="7746" id="{475558CB-69C4-406B-AB44-4471F8A57AAC}">
            <xm:f>COUNTIF(LISTES!$C$2:$C$12,IH4:ASB4)&gt;0</xm:f>
            <x14:dxf>
              <fill>
                <patternFill>
                  <bgColor rgb="FFC00000"/>
                </patternFill>
              </fill>
            </x14:dxf>
          </x14:cfRule>
          <xm:sqref>IH3:JB3</xm:sqref>
        </x14:conditionalFormatting>
        <x14:conditionalFormatting xmlns:xm="http://schemas.microsoft.com/office/excel/2006/main">
          <x14:cfRule type="expression" priority="7747" id="{475558CB-69C4-406B-AB44-4471F8A57AAC}">
            <xm:f>COUNTIF(LISTES!$C$2:$C$12,HC4:ARA4)&gt;0</xm:f>
            <x14:dxf>
              <fill>
                <patternFill>
                  <bgColor rgb="FFC00000"/>
                </patternFill>
              </fill>
            </x14:dxf>
          </x14:cfRule>
          <xm:sqref>HC3:HW3</xm:sqref>
        </x14:conditionalFormatting>
        <x14:conditionalFormatting xmlns:xm="http://schemas.microsoft.com/office/excel/2006/main">
          <x14:cfRule type="expression" priority="7748" id="{475558CB-69C4-406B-AB44-4471F8A57AAC}">
            <xm:f>COUNTIF(LISTES!$C$2:$C$12,FX4:APZ4)&gt;0</xm:f>
            <x14:dxf>
              <fill>
                <patternFill>
                  <bgColor rgb="FFC00000"/>
                </patternFill>
              </fill>
            </x14:dxf>
          </x14:cfRule>
          <xm:sqref>FX3:GR3</xm:sqref>
        </x14:conditionalFormatting>
        <x14:conditionalFormatting xmlns:xm="http://schemas.microsoft.com/office/excel/2006/main">
          <x14:cfRule type="expression" priority="7749" id="{475558CB-69C4-406B-AB44-4471F8A57AAC}">
            <xm:f>COUNTIF(LISTES!$C$2:$C$12,ES4:AOY4)&gt;0</xm:f>
            <x14:dxf>
              <fill>
                <patternFill>
                  <bgColor rgb="FFC00000"/>
                </patternFill>
              </fill>
            </x14:dxf>
          </x14:cfRule>
          <xm:sqref>ES3:FM3</xm:sqref>
        </x14:conditionalFormatting>
        <x14:conditionalFormatting xmlns:xm="http://schemas.microsoft.com/office/excel/2006/main">
          <x14:cfRule type="expression" priority="7750" id="{475558CB-69C4-406B-AB44-4471F8A57AAC}">
            <xm:f>COUNTIF(LISTES!$C$2:$C$12,DN4:ANX4)&gt;0</xm:f>
            <x14:dxf>
              <fill>
                <patternFill>
                  <bgColor rgb="FFC00000"/>
                </patternFill>
              </fill>
            </x14:dxf>
          </x14:cfRule>
          <xm:sqref>DN3:EH3</xm:sqref>
        </x14:conditionalFormatting>
        <x14:conditionalFormatting xmlns:xm="http://schemas.microsoft.com/office/excel/2006/main">
          <x14:cfRule type="expression" priority="7751" id="{475558CB-69C4-406B-AB44-4471F8A57AAC}">
            <xm:f>COUNTIF(LISTES!$C$2:$C$12,CI4:AMW4)&gt;0</xm:f>
            <x14:dxf>
              <fill>
                <patternFill>
                  <bgColor rgb="FFC00000"/>
                </patternFill>
              </fill>
            </x14:dxf>
          </x14:cfRule>
          <xm:sqref>CI3:DC3</xm:sqref>
        </x14:conditionalFormatting>
        <x14:conditionalFormatting xmlns:xm="http://schemas.microsoft.com/office/excel/2006/main">
          <x14:cfRule type="expression" priority="7752" id="{475558CB-69C4-406B-AB44-4471F8A57AAC}">
            <xm:f>COUNTIF(LISTES!$C$2:$C$12,BD4:ALV4)&gt;0</xm:f>
            <x14:dxf>
              <fill>
                <patternFill>
                  <bgColor rgb="FFC00000"/>
                </patternFill>
              </fill>
            </x14:dxf>
          </x14:cfRule>
          <xm:sqref>BD3:BX3</xm:sqref>
        </x14:conditionalFormatting>
        <x14:conditionalFormatting xmlns:xm="http://schemas.microsoft.com/office/excel/2006/main">
          <x14:cfRule type="expression" priority="7753" id="{475558CB-69C4-406B-AB44-4471F8A57AAC}">
            <xm:f>COUNTIF(LISTES!$C$2:$C$12,Y4:AKU4)&gt;0</xm:f>
            <x14:dxf>
              <fill>
                <patternFill>
                  <bgColor rgb="FFC00000"/>
                </patternFill>
              </fill>
            </x14:dxf>
          </x14:cfRule>
          <xm:sqref>Y3:AS3</xm:sqref>
        </x14:conditionalFormatting>
        <x14:conditionalFormatting xmlns:xm="http://schemas.microsoft.com/office/excel/2006/main">
          <x14:cfRule type="expression" priority="7836" id="{475558CB-69C4-406B-AB44-4471F8A57AAC}">
            <xm:f>COUNTIF(LISTES!$C$2:$C$12,SQ4:BBC4)&gt;0</xm:f>
            <x14:dxf>
              <fill>
                <patternFill>
                  <bgColor rgb="FFC00000"/>
                </patternFill>
              </fill>
            </x14:dxf>
          </x14:cfRule>
          <xm:sqref>SQ3:SV3</xm:sqref>
        </x14:conditionalFormatting>
        <x14:conditionalFormatting xmlns:xm="http://schemas.microsoft.com/office/excel/2006/main">
          <x14:cfRule type="expression" priority="7837" id="{475558CB-69C4-406B-AB44-4471F8A57AAC}">
            <xm:f>COUNTIF(LISTES!$C$2:$C$12,RL4:BAB4)&gt;0</xm:f>
            <x14:dxf>
              <fill>
                <patternFill>
                  <bgColor rgb="FFC00000"/>
                </patternFill>
              </fill>
            </x14:dxf>
          </x14:cfRule>
          <xm:sqref>RL3:RQ3</xm:sqref>
        </x14:conditionalFormatting>
        <x14:conditionalFormatting xmlns:xm="http://schemas.microsoft.com/office/excel/2006/main">
          <x14:cfRule type="expression" priority="7838" id="{475558CB-69C4-406B-AB44-4471F8A57AAC}">
            <xm:f>COUNTIF(LISTES!$C$2:$C$12,QG4:AZA4)&gt;0</xm:f>
            <x14:dxf>
              <fill>
                <patternFill>
                  <bgColor rgb="FFC00000"/>
                </patternFill>
              </fill>
            </x14:dxf>
          </x14:cfRule>
          <xm:sqref>QG3:QL3</xm:sqref>
        </x14:conditionalFormatting>
        <x14:conditionalFormatting xmlns:xm="http://schemas.microsoft.com/office/excel/2006/main">
          <x14:cfRule type="expression" priority="7839" id="{475558CB-69C4-406B-AB44-4471F8A57AAC}">
            <xm:f>COUNTIF(LISTES!$C$2:$C$12,PB4:AXZ4)&gt;0</xm:f>
            <x14:dxf>
              <fill>
                <patternFill>
                  <bgColor rgb="FFC00000"/>
                </patternFill>
              </fill>
            </x14:dxf>
          </x14:cfRule>
          <xm:sqref>PB3:PG3</xm:sqref>
        </x14:conditionalFormatting>
        <x14:conditionalFormatting xmlns:xm="http://schemas.microsoft.com/office/excel/2006/main">
          <x14:cfRule type="expression" priority="7840" id="{475558CB-69C4-406B-AB44-4471F8A57AAC}">
            <xm:f>COUNTIF(LISTES!$C$2:$C$12,NW4:AWY4)&gt;0</xm:f>
            <x14:dxf>
              <fill>
                <patternFill>
                  <bgColor rgb="FFC00000"/>
                </patternFill>
              </fill>
            </x14:dxf>
          </x14:cfRule>
          <xm:sqref>NW3:OB3</xm:sqref>
        </x14:conditionalFormatting>
        <x14:conditionalFormatting xmlns:xm="http://schemas.microsoft.com/office/excel/2006/main">
          <x14:cfRule type="expression" priority="7841" id="{475558CB-69C4-406B-AB44-4471F8A57AAC}">
            <xm:f>COUNTIF(LISTES!$C$2:$C$12,MR4:AVX4)&gt;0</xm:f>
            <x14:dxf>
              <fill>
                <patternFill>
                  <bgColor rgb="FFC00000"/>
                </patternFill>
              </fill>
            </x14:dxf>
          </x14:cfRule>
          <xm:sqref>MR3:MW3</xm:sqref>
        </x14:conditionalFormatting>
        <x14:conditionalFormatting xmlns:xm="http://schemas.microsoft.com/office/excel/2006/main">
          <x14:cfRule type="expression" priority="7842" id="{475558CB-69C4-406B-AB44-4471F8A57AAC}">
            <xm:f>COUNTIF(LISTES!$C$2:$C$12,LM4:AUW4)&gt;0</xm:f>
            <x14:dxf>
              <fill>
                <patternFill>
                  <bgColor rgb="FFC00000"/>
                </patternFill>
              </fill>
            </x14:dxf>
          </x14:cfRule>
          <xm:sqref>LM3:LR3</xm:sqref>
        </x14:conditionalFormatting>
        <x14:conditionalFormatting xmlns:xm="http://schemas.microsoft.com/office/excel/2006/main">
          <x14:cfRule type="expression" priority="7843" id="{475558CB-69C4-406B-AB44-4471F8A57AAC}">
            <xm:f>COUNTIF(LISTES!$C$2:$C$12,KH4:ATV4)&gt;0</xm:f>
            <x14:dxf>
              <fill>
                <patternFill>
                  <bgColor rgb="FFC00000"/>
                </patternFill>
              </fill>
            </x14:dxf>
          </x14:cfRule>
          <xm:sqref>KH3:KM3</xm:sqref>
        </x14:conditionalFormatting>
        <x14:conditionalFormatting xmlns:xm="http://schemas.microsoft.com/office/excel/2006/main">
          <x14:cfRule type="expression" priority="7844" id="{475558CB-69C4-406B-AB44-4471F8A57AAC}">
            <xm:f>COUNTIF(LISTES!$C$2:$C$12,JC4:ASU4)&gt;0</xm:f>
            <x14:dxf>
              <fill>
                <patternFill>
                  <bgColor rgb="FFC00000"/>
                </patternFill>
              </fill>
            </x14:dxf>
          </x14:cfRule>
          <xm:sqref>JC3:JH3</xm:sqref>
        </x14:conditionalFormatting>
        <x14:conditionalFormatting xmlns:xm="http://schemas.microsoft.com/office/excel/2006/main">
          <x14:cfRule type="expression" priority="7845" id="{475558CB-69C4-406B-AB44-4471F8A57AAC}">
            <xm:f>COUNTIF(LISTES!$C$2:$C$12,HX4:ART4)&gt;0</xm:f>
            <x14:dxf>
              <fill>
                <patternFill>
                  <bgColor rgb="FFC00000"/>
                </patternFill>
              </fill>
            </x14:dxf>
          </x14:cfRule>
          <xm:sqref>HX3:IC3</xm:sqref>
        </x14:conditionalFormatting>
        <x14:conditionalFormatting xmlns:xm="http://schemas.microsoft.com/office/excel/2006/main">
          <x14:cfRule type="expression" priority="7846" id="{475558CB-69C4-406B-AB44-4471F8A57AAC}">
            <xm:f>COUNTIF(LISTES!$C$2:$C$12,GS4:AQS4)&gt;0</xm:f>
            <x14:dxf>
              <fill>
                <patternFill>
                  <bgColor rgb="FFC00000"/>
                </patternFill>
              </fill>
            </x14:dxf>
          </x14:cfRule>
          <xm:sqref>GS3:GX3</xm:sqref>
        </x14:conditionalFormatting>
        <x14:conditionalFormatting xmlns:xm="http://schemas.microsoft.com/office/excel/2006/main">
          <x14:cfRule type="expression" priority="7847" id="{475558CB-69C4-406B-AB44-4471F8A57AAC}">
            <xm:f>COUNTIF(LISTES!$C$2:$C$12,FN4:APR4)&gt;0</xm:f>
            <x14:dxf>
              <fill>
                <patternFill>
                  <bgColor rgb="FFC00000"/>
                </patternFill>
              </fill>
            </x14:dxf>
          </x14:cfRule>
          <xm:sqref>FN3:FS3</xm:sqref>
        </x14:conditionalFormatting>
        <x14:conditionalFormatting xmlns:xm="http://schemas.microsoft.com/office/excel/2006/main">
          <x14:cfRule type="expression" priority="7848" id="{475558CB-69C4-406B-AB44-4471F8A57AAC}">
            <xm:f>COUNTIF(LISTES!$C$2:$C$12,EI4:AOQ4)&gt;0</xm:f>
            <x14:dxf>
              <fill>
                <patternFill>
                  <bgColor rgb="FFC00000"/>
                </patternFill>
              </fill>
            </x14:dxf>
          </x14:cfRule>
          <xm:sqref>EI3:EN3</xm:sqref>
        </x14:conditionalFormatting>
        <x14:conditionalFormatting xmlns:xm="http://schemas.microsoft.com/office/excel/2006/main">
          <x14:cfRule type="expression" priority="7849" id="{475558CB-69C4-406B-AB44-4471F8A57AAC}">
            <xm:f>COUNTIF(LISTES!$C$2:$C$12,DD4:ANP4)&gt;0</xm:f>
            <x14:dxf>
              <fill>
                <patternFill>
                  <bgColor rgb="FFC00000"/>
                </patternFill>
              </fill>
            </x14:dxf>
          </x14:cfRule>
          <xm:sqref>DD3:DI3</xm:sqref>
        </x14:conditionalFormatting>
        <x14:conditionalFormatting xmlns:xm="http://schemas.microsoft.com/office/excel/2006/main">
          <x14:cfRule type="expression" priority="7850" id="{475558CB-69C4-406B-AB44-4471F8A57AAC}">
            <xm:f>COUNTIF(LISTES!$C$2:$C$12,BY4:AMO4)&gt;0</xm:f>
            <x14:dxf>
              <fill>
                <patternFill>
                  <bgColor rgb="FFC00000"/>
                </patternFill>
              </fill>
            </x14:dxf>
          </x14:cfRule>
          <xm:sqref>BY3:CD3</xm:sqref>
        </x14:conditionalFormatting>
        <x14:conditionalFormatting xmlns:xm="http://schemas.microsoft.com/office/excel/2006/main">
          <x14:cfRule type="expression" priority="7851" id="{475558CB-69C4-406B-AB44-4471F8A57AAC}">
            <xm:f>COUNTIF(LISTES!$C$2:$C$12,AT4:ALN4)&gt;0</xm:f>
            <x14:dxf>
              <fill>
                <patternFill>
                  <bgColor rgb="FFC00000"/>
                </patternFill>
              </fill>
            </x14:dxf>
          </x14:cfRule>
          <xm:sqref>AT3:AY3</xm:sqref>
        </x14:conditionalFormatting>
        <x14:conditionalFormatting xmlns:xm="http://schemas.microsoft.com/office/excel/2006/main">
          <x14:cfRule type="expression" priority="7852" id="{475558CB-69C4-406B-AB44-4471F8A57AAC}">
            <xm:f>COUNTIF(LISTES!$C$2:$C$12,S4:AKQ4)&gt;0</xm:f>
            <x14:dxf>
              <fill>
                <patternFill>
                  <bgColor rgb="FFC00000"/>
                </patternFill>
              </fill>
            </x14:dxf>
          </x14:cfRule>
          <xm:sqref>S3:T3</xm:sqref>
        </x14:conditionalFormatting>
        <x14:conditionalFormatting xmlns:xm="http://schemas.microsoft.com/office/excel/2006/main">
          <x14:cfRule type="iconSet" priority="8040" id="{D9975D88-4D7D-4F33-9168-B1F2722477B3}">
            <x14:iconSet iconSet="3Symbols" showValue="0" custom="1">
              <x14:cfvo type="percent">
                <xm:f>0</xm:f>
              </x14:cfvo>
              <x14:cfvo type="num">
                <xm:f>0</xm:f>
              </x14:cfvo>
              <x14:cfvo type="num">
                <xm:f>0</xm:f>
              </x14:cfvo>
              <x14:cfIcon iconSet="3Symbols" iconId="0"/>
              <x14:cfIcon iconSet="NoIcons" iconId="0"/>
              <x14:cfIcon iconSet="3Symbols" iconId="2"/>
            </x14:iconSet>
          </x14:cfRule>
          <xm:sqref>C7:C11</xm:sqref>
        </x14:conditionalFormatting>
        <x14:conditionalFormatting xmlns:xm="http://schemas.microsoft.com/office/excel/2006/main">
          <x14:cfRule type="iconSet" priority="8041" id="{FFBCFE29-9E46-44DA-A8CB-6C7CCAB51B0E}">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X7:X11</xm:sqref>
        </x14:conditionalFormatting>
        <x14:conditionalFormatting xmlns:xm="http://schemas.microsoft.com/office/excel/2006/main">
          <x14:cfRule type="iconSet" priority="8042" id="{5E9EE11C-D9AA-4A9A-959C-B28E3BAC77A6}">
            <x14:iconSet iconSet="5Quarters"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BC7:BC11</xm:sqref>
        </x14:conditionalFormatting>
        <x14:conditionalFormatting xmlns:xm="http://schemas.microsoft.com/office/excel/2006/main">
          <x14:cfRule type="iconSet" priority="8043" id="{A0B8D9B5-EFB1-4E84-B829-D469E48AC865}">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CH7:CH11</xm:sqref>
        </x14:conditionalFormatting>
        <x14:conditionalFormatting xmlns:xm="http://schemas.microsoft.com/office/excel/2006/main">
          <x14:cfRule type="iconSet" priority="8044" id="{5C112E25-E236-4314-9465-237E6FC3245E}">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DM7:DM11</xm:sqref>
        </x14:conditionalFormatting>
        <x14:conditionalFormatting xmlns:xm="http://schemas.microsoft.com/office/excel/2006/main">
          <x14:cfRule type="iconSet" priority="8045" id="{71E6A766-9BA8-4B1C-BAD3-934B14CBCC00}">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ER7:ER11</xm:sqref>
        </x14:conditionalFormatting>
        <x14:conditionalFormatting xmlns:xm="http://schemas.microsoft.com/office/excel/2006/main">
          <x14:cfRule type="iconSet" priority="8046" id="{93F52000-7228-47B2-8ECB-A8AD03A18018}">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FW7:FW11</xm:sqref>
        </x14:conditionalFormatting>
        <x14:conditionalFormatting xmlns:xm="http://schemas.microsoft.com/office/excel/2006/main">
          <x14:cfRule type="iconSet" priority="8047" id="{BE68F66E-1D83-4717-8B59-06471D7109E9}">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HB7:HB11</xm:sqref>
        </x14:conditionalFormatting>
        <x14:conditionalFormatting xmlns:xm="http://schemas.microsoft.com/office/excel/2006/main">
          <x14:cfRule type="iconSet" priority="8048" id="{2462D565-1428-4D13-A71B-B9CF6982D4DC}">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IG7:IG11</xm:sqref>
        </x14:conditionalFormatting>
        <x14:conditionalFormatting xmlns:xm="http://schemas.microsoft.com/office/excel/2006/main">
          <x14:cfRule type="iconSet" priority="8049" id="{20627B6E-0723-4D7D-8A2E-DA65294F1B09}">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JL7:JL11</xm:sqref>
        </x14:conditionalFormatting>
        <x14:conditionalFormatting xmlns:xm="http://schemas.microsoft.com/office/excel/2006/main">
          <x14:cfRule type="iconSet" priority="8050" id="{B0872FA2-FF2F-4070-A9E6-96AD889D0A79}">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KQ7:KQ11</xm:sqref>
        </x14:conditionalFormatting>
        <x14:conditionalFormatting xmlns:xm="http://schemas.microsoft.com/office/excel/2006/main">
          <x14:cfRule type="iconSet" priority="8051" id="{C675EEDE-BB88-4EE0-ADEA-E69B4A60D571}">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LV7:LV11</xm:sqref>
        </x14:conditionalFormatting>
        <x14:conditionalFormatting xmlns:xm="http://schemas.microsoft.com/office/excel/2006/main">
          <x14:cfRule type="iconSet" priority="8052" id="{CD6223FE-B0EA-4800-9586-3E419B7FCDC5}">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NA7:NA11</xm:sqref>
        </x14:conditionalFormatting>
        <x14:conditionalFormatting xmlns:xm="http://schemas.microsoft.com/office/excel/2006/main">
          <x14:cfRule type="iconSet" priority="8053" id="{53CC8509-695B-409E-A197-0BAD451B22A5}">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OF7:OF11</xm:sqref>
        </x14:conditionalFormatting>
        <x14:conditionalFormatting xmlns:xm="http://schemas.microsoft.com/office/excel/2006/main">
          <x14:cfRule type="iconSet" priority="8054" id="{C17041D2-C457-4CE2-BF03-BA28675D348C}">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PK7:PK11</xm:sqref>
        </x14:conditionalFormatting>
        <x14:conditionalFormatting xmlns:xm="http://schemas.microsoft.com/office/excel/2006/main">
          <x14:cfRule type="iconSet" priority="8055" id="{444E4CCB-D5C0-4029-9912-FD9307A299BF}">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QP7:QP11</xm:sqref>
        </x14:conditionalFormatting>
        <x14:conditionalFormatting xmlns:xm="http://schemas.microsoft.com/office/excel/2006/main">
          <x14:cfRule type="iconSet" priority="8056" id="{CFF6A3CA-52EA-43B0-89D9-2D6B6C86EB73}">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RU7:RU11</xm:sqref>
        </x14:conditionalFormatting>
        <x14:conditionalFormatting xmlns:xm="http://schemas.microsoft.com/office/excel/2006/main">
          <x14:cfRule type="iconSet" priority="8057" id="{88E0C3F4-C400-441E-927B-A2D36486629F}">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SZ7:SZ11</xm:sqref>
        </x14:conditionalFormatting>
        <x14:conditionalFormatting xmlns:xm="http://schemas.microsoft.com/office/excel/2006/main">
          <x14:cfRule type="iconSet" priority="8058" id="{812ECA41-FF29-4331-8E80-C71A32402E6B}">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UE7:UE11</xm:sqref>
        </x14:conditionalFormatting>
        <x14:conditionalFormatting xmlns:xm="http://schemas.microsoft.com/office/excel/2006/main">
          <x14:cfRule type="iconSet" priority="8059" id="{D5689EDE-C9AA-429E-A19B-3B1A94404CC5}">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VJ7:VJ11</xm:sqref>
        </x14:conditionalFormatting>
        <x14:conditionalFormatting xmlns:xm="http://schemas.microsoft.com/office/excel/2006/main">
          <x14:cfRule type="iconSet" priority="8060" id="{067AEFD2-DDFA-4767-A66B-18B2C8416DB4}">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WO7:WO11</xm:sqref>
        </x14:conditionalFormatting>
        <x14:conditionalFormatting xmlns:xm="http://schemas.microsoft.com/office/excel/2006/main">
          <x14:cfRule type="iconSet" priority="8061" id="{AD822C03-95F6-4AE1-99A1-7945F11861E0}">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XT7:XT11</xm:sqref>
        </x14:conditionalFormatting>
        <x14:conditionalFormatting xmlns:xm="http://schemas.microsoft.com/office/excel/2006/main">
          <x14:cfRule type="iconSet" priority="8062" id="{553243FD-B47D-4BD4-A2C3-457F257BBBCB}">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YY7:YY11</xm:sqref>
        </x14:conditionalFormatting>
        <x14:conditionalFormatting xmlns:xm="http://schemas.microsoft.com/office/excel/2006/main">
          <x14:cfRule type="iconSet" priority="8063" id="{697B557F-8582-4601-9D40-14DACFA8D133}">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AAD7:AAD11</xm:sqref>
        </x14:conditionalFormatting>
        <x14:conditionalFormatting xmlns:xm="http://schemas.microsoft.com/office/excel/2006/main">
          <x14:cfRule type="iconSet" priority="8064" id="{4C5EC1A3-6EFB-49F1-9806-875AB00AC4BB}">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ABI7:ABI11</xm:sqref>
        </x14:conditionalFormatting>
        <x14:conditionalFormatting xmlns:xm="http://schemas.microsoft.com/office/excel/2006/main">
          <x14:cfRule type="iconSet" priority="8065" id="{F3FC48EC-D53A-44DB-B5B7-D0D29F2C8F44}">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ACN7:ACN11</xm:sqref>
        </x14:conditionalFormatting>
        <x14:conditionalFormatting xmlns:xm="http://schemas.microsoft.com/office/excel/2006/main">
          <x14:cfRule type="iconSet" priority="8066" id="{4041D617-6689-417B-B1FE-7C26EED215CC}">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ADS7:ADS11</xm:sqref>
        </x14:conditionalFormatting>
        <x14:conditionalFormatting xmlns:xm="http://schemas.microsoft.com/office/excel/2006/main">
          <x14:cfRule type="iconSet" priority="8067" id="{14AD64B0-656E-4961-AC35-8598B7A8647B}">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AEX7:AEX11</xm:sqref>
        </x14:conditionalFormatting>
        <x14:conditionalFormatting xmlns:xm="http://schemas.microsoft.com/office/excel/2006/main">
          <x14:cfRule type="iconSet" priority="8068" id="{6783AAE1-2B13-4DAE-B450-1A4472AD7005}">
            <x14:iconSet iconSet="5Quarters" showValue="0" custom="1">
              <x14:cfvo type="percent">
                <xm:f>0</xm:f>
              </x14:cfvo>
              <x14:cfvo type="num">
                <xm:f>0</xm:f>
              </x14:cfvo>
              <x14:cfvo type="num">
                <xm:f>0</xm:f>
              </x14:cfvo>
              <x14:cfvo type="num">
                <xm:f>0</xm:f>
              </x14:cfvo>
              <x14:cfvo type="num">
                <xm:f>0</xm:f>
              </x14:cfvo>
              <x14:cfIcon iconSet="5Quarters" iconId="0"/>
              <x14:cfIcon iconSet="NoIcons" iconId="0"/>
              <x14:cfIcon iconSet="NoIcons" iconId="0"/>
              <x14:cfIcon iconSet="NoIcons" iconId="0"/>
              <x14:cfIcon iconSet="5Quarters" iconId="3"/>
            </x14:iconSet>
          </x14:cfRule>
          <xm:sqref>AGC7:AGC11</xm:sqref>
        </x14:conditionalFormatting>
        <x14:conditionalFormatting xmlns:xm="http://schemas.microsoft.com/office/excel/2006/main">
          <x14:cfRule type="iconSet" priority="8069" id="{5C4E518F-E422-4287-BA3C-A145CFAE279F}">
            <x14:iconSet iconSet="5Quarters" showValue="0" custom="1">
              <x14:cfvo type="percent">
                <xm:f>0</xm:f>
              </x14:cfvo>
              <x14:cfvo type="num">
                <xm:f>0</xm:f>
              </x14:cfvo>
              <x14:cfvo type="num">
                <xm:f>0</xm:f>
              </x14:cfvo>
              <x14:cfvo type="num">
                <xm:f>0</xm:f>
              </x14:cfvo>
              <x14:cfvo type="num" gte="0">
                <xm:f>0</xm:f>
              </x14:cfvo>
              <x14:cfIcon iconSet="5Quarters" iconId="0"/>
              <x14:cfIcon iconSet="NoIcons" iconId="0"/>
              <x14:cfIcon iconSet="NoIcons" iconId="0"/>
              <x14:cfIcon iconSet="NoIcons" iconId="0"/>
              <x14:cfIcon iconSet="5Quarters" iconId="3"/>
            </x14:iconSet>
          </x14:cfRule>
          <xm:sqref>AHH7:AHH11</xm:sqref>
        </x14:conditionalFormatting>
        <x14:conditionalFormatting xmlns:xm="http://schemas.microsoft.com/office/excel/2006/main">
          <x14:cfRule type="iconSet" priority="8070" id="{D4B8638E-E5E4-4361-8102-789F1D37CA55}">
            <x14:iconSet iconSet="5Quarters" showValue="0" custom="1">
              <x14:cfvo type="percent">
                <xm:f>0</xm:f>
              </x14:cfvo>
              <x14:cfvo type="num">
                <xm:f>0</xm:f>
              </x14:cfvo>
              <x14:cfvo type="num">
                <xm:f>0</xm:f>
              </x14:cfvo>
              <x14:cfvo type="num">
                <xm:f>0</xm:f>
              </x14:cfvo>
              <x14:cfvo type="num" gte="0">
                <xm:f>0</xm:f>
              </x14:cfvo>
              <x14:cfIcon iconSet="5Quarters" iconId="0"/>
              <x14:cfIcon iconSet="NoIcons" iconId="0"/>
              <x14:cfIcon iconSet="NoIcons" iconId="0"/>
              <x14:cfIcon iconSet="NoIcons" iconId="0"/>
              <x14:cfIcon iconSet="5Quarters" iconId="3"/>
            </x14:iconSet>
          </x14:cfRule>
          <xm:sqref>AIM7:AIM11</xm:sqref>
        </x14:conditionalFormatting>
        <x14:conditionalFormatting xmlns:xm="http://schemas.microsoft.com/office/excel/2006/main">
          <x14:cfRule type="iconSet" priority="8071" id="{F43A0648-7B05-489B-A2BE-6289C479D7C5}">
            <x14:iconSet iconSet="5Quarters" showValue="0" custom="1">
              <x14:cfvo type="percent">
                <xm:f>0</xm:f>
              </x14:cfvo>
              <x14:cfvo type="num">
                <xm:f>0</xm:f>
              </x14:cfvo>
              <x14:cfvo type="num">
                <xm:f>0</xm:f>
              </x14:cfvo>
              <x14:cfvo type="num">
                <xm:f>0</xm:f>
              </x14:cfvo>
              <x14:cfvo type="num" gte="0">
                <xm:f>0</xm:f>
              </x14:cfvo>
              <x14:cfIcon iconSet="5Quarters" iconId="0"/>
              <x14:cfIcon iconSet="NoIcons" iconId="0"/>
              <x14:cfIcon iconSet="NoIcons" iconId="0"/>
              <x14:cfIcon iconSet="NoIcons" iconId="0"/>
              <x14:cfIcon iconSet="5Quarters" iconId="3"/>
            </x14:iconSet>
          </x14:cfRule>
          <xm:sqref>AJR7:AJR11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rgb="FFFFFF00"/>
  </sheetPr>
  <dimension ref="A1:G197"/>
  <sheetViews>
    <sheetView workbookViewId="0">
      <pane ySplit="1" topLeftCell="A2" activePane="bottomLeft" state="frozen"/>
      <selection activeCell="A5" sqref="A5"/>
      <selection pane="bottomLeft" activeCell="A5" sqref="A5"/>
    </sheetView>
  </sheetViews>
  <sheetFormatPr baseColWidth="10" defaultColWidth="11.5703125" defaultRowHeight="12" x14ac:dyDescent="0.25"/>
  <cols>
    <col min="1" max="1" width="15.7109375" style="3" customWidth="1"/>
    <col min="2" max="2" width="4.7109375" style="3" customWidth="1"/>
    <col min="3" max="3" width="15.7109375" style="3" customWidth="1"/>
    <col min="4" max="4" width="4.7109375" style="3" customWidth="1"/>
    <col min="5" max="5" width="17" style="3" customWidth="1"/>
    <col min="6" max="6" width="4.7109375" style="3" customWidth="1"/>
    <col min="7" max="16384" width="11.5703125" style="3"/>
  </cols>
  <sheetData>
    <row r="1" spans="1:7" x14ac:dyDescent="0.25">
      <c r="A1" s="3" t="s">
        <v>70</v>
      </c>
      <c r="C1" s="3" t="s">
        <v>71</v>
      </c>
      <c r="E1" s="3" t="s">
        <v>85</v>
      </c>
      <c r="G1" s="3" t="s">
        <v>88</v>
      </c>
    </row>
    <row r="2" spans="1:7" x14ac:dyDescent="0.25">
      <c r="A2" s="3" t="s">
        <v>1121</v>
      </c>
      <c r="C2" s="3" t="s">
        <v>1122</v>
      </c>
      <c r="E2" s="3" t="s">
        <v>1115</v>
      </c>
      <c r="G2" s="4">
        <v>6.333333333333333</v>
      </c>
    </row>
    <row r="3" spans="1:7" x14ac:dyDescent="0.25">
      <c r="A3" s="3" t="s">
        <v>1123</v>
      </c>
      <c r="C3" s="3" t="s">
        <v>1129</v>
      </c>
      <c r="E3" s="3" t="s">
        <v>1116</v>
      </c>
      <c r="G3" s="4">
        <v>7.041666666666667</v>
      </c>
    </row>
    <row r="4" spans="1:7" x14ac:dyDescent="0.25">
      <c r="A4" s="3" t="s">
        <v>1124</v>
      </c>
      <c r="C4" s="3" t="s">
        <v>1130</v>
      </c>
      <c r="E4" s="3" t="s">
        <v>1117</v>
      </c>
      <c r="G4" s="4">
        <v>7.75</v>
      </c>
    </row>
    <row r="5" spans="1:7" x14ac:dyDescent="0.25">
      <c r="A5" s="3" t="s">
        <v>1125</v>
      </c>
      <c r="C5" s="3" t="s">
        <v>1131</v>
      </c>
    </row>
    <row r="6" spans="1:7" x14ac:dyDescent="0.25">
      <c r="A6" s="3" t="s">
        <v>1126</v>
      </c>
      <c r="C6" s="3" t="s">
        <v>1132</v>
      </c>
    </row>
    <row r="7" spans="1:7" x14ac:dyDescent="0.25">
      <c r="A7" s="3" t="s">
        <v>1127</v>
      </c>
      <c r="C7" s="3" t="s">
        <v>1133</v>
      </c>
    </row>
    <row r="8" spans="1:7" x14ac:dyDescent="0.25">
      <c r="A8" s="3" t="s">
        <v>1128</v>
      </c>
      <c r="C8" s="3" t="s">
        <v>1134</v>
      </c>
    </row>
    <row r="18" spans="1:1" x14ac:dyDescent="0.25">
      <c r="A18" s="82"/>
    </row>
    <row r="25" spans="1:1" x14ac:dyDescent="0.25">
      <c r="A25" s="81"/>
    </row>
    <row r="36" spans="1:1" x14ac:dyDescent="0.25">
      <c r="A36" s="81"/>
    </row>
    <row r="57" spans="1:1" x14ac:dyDescent="0.25">
      <c r="A57" s="82"/>
    </row>
    <row r="62" spans="1:1" x14ac:dyDescent="0.25">
      <c r="A62" s="82"/>
    </row>
    <row r="75" spans="1:1" x14ac:dyDescent="0.25">
      <c r="A75" s="80"/>
    </row>
    <row r="79" spans="1:1" x14ac:dyDescent="0.25">
      <c r="A79" s="84"/>
    </row>
    <row r="138" spans="3:3" ht="15" x14ac:dyDescent="0.25">
      <c r="C138"/>
    </row>
    <row r="139" spans="3:3" ht="15" x14ac:dyDescent="0.25">
      <c r="C139"/>
    </row>
    <row r="140" spans="3:3" x14ac:dyDescent="0.2">
      <c r="C140" s="40"/>
    </row>
    <row r="141" spans="3:3" x14ac:dyDescent="0.2">
      <c r="C141" s="40"/>
    </row>
    <row r="142" spans="3:3" x14ac:dyDescent="0.2">
      <c r="C142" s="40"/>
    </row>
    <row r="143" spans="3:3" x14ac:dyDescent="0.2">
      <c r="C143" s="40"/>
    </row>
    <row r="144" spans="3:3" x14ac:dyDescent="0.2">
      <c r="C144" s="40"/>
    </row>
    <row r="145" spans="3:3" x14ac:dyDescent="0.2">
      <c r="C145" s="40"/>
    </row>
    <row r="146" spans="3:3" x14ac:dyDescent="0.2">
      <c r="C146" s="40"/>
    </row>
    <row r="147" spans="3:3" x14ac:dyDescent="0.2">
      <c r="C147" s="40"/>
    </row>
    <row r="148" spans="3:3" x14ac:dyDescent="0.2">
      <c r="C148" s="40"/>
    </row>
    <row r="149" spans="3:3" x14ac:dyDescent="0.2">
      <c r="C149" s="40"/>
    </row>
    <row r="150" spans="3:3" x14ac:dyDescent="0.25">
      <c r="C150" s="3" t="s">
        <v>68</v>
      </c>
    </row>
    <row r="151" spans="3:3" x14ac:dyDescent="0.25">
      <c r="C151" s="3" t="s">
        <v>68</v>
      </c>
    </row>
    <row r="152" spans="3:3" x14ac:dyDescent="0.25">
      <c r="C152" s="3" t="s">
        <v>68</v>
      </c>
    </row>
    <row r="153" spans="3:3" x14ac:dyDescent="0.25">
      <c r="C153" s="3" t="s">
        <v>68</v>
      </c>
    </row>
    <row r="154" spans="3:3" x14ac:dyDescent="0.25">
      <c r="C154" s="3" t="s">
        <v>68</v>
      </c>
    </row>
    <row r="155" spans="3:3" x14ac:dyDescent="0.25">
      <c r="C155" s="3" t="s">
        <v>68</v>
      </c>
    </row>
    <row r="156" spans="3:3" x14ac:dyDescent="0.25">
      <c r="C156" s="3" t="s">
        <v>68</v>
      </c>
    </row>
    <row r="157" spans="3:3" x14ac:dyDescent="0.25">
      <c r="C157" s="3" t="s">
        <v>68</v>
      </c>
    </row>
    <row r="158" spans="3:3" x14ac:dyDescent="0.25">
      <c r="C158" s="3" t="s">
        <v>68</v>
      </c>
    </row>
    <row r="159" spans="3:3" x14ac:dyDescent="0.25">
      <c r="C159" s="3" t="s">
        <v>68</v>
      </c>
    </row>
    <row r="160" spans="3:3" x14ac:dyDescent="0.25">
      <c r="C160" s="3" t="s">
        <v>68</v>
      </c>
    </row>
    <row r="161" spans="1:1" x14ac:dyDescent="0.2">
      <c r="A161" s="40"/>
    </row>
    <row r="162" spans="1:1" x14ac:dyDescent="0.2">
      <c r="A162" s="40"/>
    </row>
    <row r="163" spans="1:1" x14ac:dyDescent="0.2">
      <c r="A163" s="40"/>
    </row>
    <row r="164" spans="1:1" x14ac:dyDescent="0.2">
      <c r="A164" s="40"/>
    </row>
    <row r="165" spans="1:1" x14ac:dyDescent="0.2">
      <c r="A165" s="40"/>
    </row>
    <row r="166" spans="1:1" x14ac:dyDescent="0.2">
      <c r="A166" s="40"/>
    </row>
    <row r="167" spans="1:1" x14ac:dyDescent="0.2">
      <c r="A167" s="40"/>
    </row>
    <row r="168" spans="1:1" x14ac:dyDescent="0.2">
      <c r="A168" s="40"/>
    </row>
    <row r="169" spans="1:1" x14ac:dyDescent="0.2">
      <c r="A169" s="40"/>
    </row>
    <row r="170" spans="1:1" x14ac:dyDescent="0.2">
      <c r="A170" s="40"/>
    </row>
    <row r="171" spans="1:1" x14ac:dyDescent="0.2">
      <c r="A171" s="40"/>
    </row>
    <row r="172" spans="1:1" x14ac:dyDescent="0.2">
      <c r="A172" s="40"/>
    </row>
    <row r="173" spans="1:1" x14ac:dyDescent="0.2">
      <c r="A173" s="40"/>
    </row>
    <row r="174" spans="1:1" x14ac:dyDescent="0.2">
      <c r="A174" s="40"/>
    </row>
    <row r="175" spans="1:1" x14ac:dyDescent="0.2">
      <c r="A175" s="40"/>
    </row>
    <row r="176" spans="1:1" x14ac:dyDescent="0.2">
      <c r="A176" s="40"/>
    </row>
    <row r="177" spans="1:1" x14ac:dyDescent="0.2">
      <c r="A177" s="40"/>
    </row>
    <row r="178" spans="1:1" x14ac:dyDescent="0.2">
      <c r="A178" s="40"/>
    </row>
    <row r="179" spans="1:1" x14ac:dyDescent="0.2">
      <c r="A179" s="40"/>
    </row>
    <row r="180" spans="1:1" x14ac:dyDescent="0.2">
      <c r="A180" s="40"/>
    </row>
    <row r="181" spans="1:1" x14ac:dyDescent="0.2">
      <c r="A181" s="40"/>
    </row>
    <row r="182" spans="1:1" x14ac:dyDescent="0.2">
      <c r="A182" s="40"/>
    </row>
    <row r="183" spans="1:1" x14ac:dyDescent="0.2">
      <c r="A183" s="40"/>
    </row>
    <row r="184" spans="1:1" x14ac:dyDescent="0.2">
      <c r="A184" s="40"/>
    </row>
    <row r="185" spans="1:1" x14ac:dyDescent="0.2">
      <c r="A185" s="40"/>
    </row>
    <row r="186" spans="1:1" x14ac:dyDescent="0.2">
      <c r="A186" s="40"/>
    </row>
    <row r="187" spans="1:1" x14ac:dyDescent="0.2">
      <c r="A187" s="40"/>
    </row>
    <row r="188" spans="1:1" x14ac:dyDescent="0.2">
      <c r="A188" s="40"/>
    </row>
    <row r="189" spans="1:1" x14ac:dyDescent="0.2">
      <c r="A189" s="40"/>
    </row>
    <row r="190" spans="1:1" x14ac:dyDescent="0.2">
      <c r="A190" s="40"/>
    </row>
    <row r="191" spans="1:1" x14ac:dyDescent="0.2">
      <c r="A191" s="40"/>
    </row>
    <row r="192" spans="1:1" x14ac:dyDescent="0.2">
      <c r="A192" s="40"/>
    </row>
    <row r="193" spans="1:1" x14ac:dyDescent="0.2">
      <c r="A193" s="40"/>
    </row>
    <row r="194" spans="1:1" x14ac:dyDescent="0.2">
      <c r="A194" s="40"/>
    </row>
    <row r="195" spans="1:1" x14ac:dyDescent="0.2">
      <c r="A195" s="40"/>
    </row>
    <row r="196" spans="1:1" x14ac:dyDescent="0.2">
      <c r="A196" s="40"/>
    </row>
    <row r="197" spans="1:1" x14ac:dyDescent="0.2">
      <c r="A197" s="40"/>
    </row>
  </sheetData>
  <pageMargins left="0.7" right="0.7" top="0.75" bottom="0.75" header="0.3" footer="0.3"/>
  <tableParts count="4">
    <tablePart r:id="rId1"/>
    <tablePart r:id="rId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FF00"/>
  </sheetPr>
  <dimension ref="A1:K241"/>
  <sheetViews>
    <sheetView workbookViewId="0">
      <pane ySplit="1" topLeftCell="A2" activePane="bottomLeft" state="frozen"/>
      <selection activeCell="A5" sqref="A5"/>
      <selection pane="bottomLeft" activeCell="A5" sqref="A5"/>
    </sheetView>
  </sheetViews>
  <sheetFormatPr baseColWidth="10" defaultColWidth="11.5703125" defaultRowHeight="12" x14ac:dyDescent="0.25"/>
  <cols>
    <col min="1" max="1" width="23.7109375" style="3" customWidth="1"/>
    <col min="2" max="2" width="4.7109375" style="3" customWidth="1"/>
    <col min="3" max="3" width="33.7109375" style="3" customWidth="1"/>
    <col min="4" max="4" width="4.7109375" style="3" customWidth="1"/>
    <col min="5" max="5" width="28.28515625" style="3" customWidth="1"/>
    <col min="6" max="6" width="4.7109375" style="3" customWidth="1"/>
    <col min="7" max="7" width="19.42578125" style="3" customWidth="1"/>
    <col min="8" max="8" width="4.7109375" style="3" customWidth="1"/>
    <col min="9" max="9" width="11.5703125" style="3"/>
    <col min="10" max="10" width="4.7109375" style="3" customWidth="1"/>
    <col min="11" max="11" width="24.7109375" style="3" customWidth="1"/>
    <col min="12" max="16384" width="11.5703125" style="3"/>
  </cols>
  <sheetData>
    <row r="1" spans="1:11" x14ac:dyDescent="0.25">
      <c r="A1" s="3" t="s">
        <v>1033</v>
      </c>
      <c r="E1" s="3" t="s">
        <v>74</v>
      </c>
      <c r="G1" s="3" t="s">
        <v>77</v>
      </c>
      <c r="I1" s="3" t="s">
        <v>951</v>
      </c>
      <c r="K1" s="3" t="s">
        <v>1103</v>
      </c>
    </row>
    <row r="2" spans="1:11" x14ac:dyDescent="0.25">
      <c r="A2" s="3" t="s">
        <v>1109</v>
      </c>
      <c r="C2" s="85"/>
      <c r="E2" s="3" t="s">
        <v>1042</v>
      </c>
      <c r="G2" s="3" t="s">
        <v>1020</v>
      </c>
      <c r="I2" s="3" t="s">
        <v>952</v>
      </c>
      <c r="K2" s="3" t="s">
        <v>1107</v>
      </c>
    </row>
    <row r="3" spans="1:11" x14ac:dyDescent="0.25">
      <c r="A3" s="3" t="s">
        <v>1110</v>
      </c>
      <c r="C3" s="76"/>
      <c r="E3" s="3" t="s">
        <v>1037</v>
      </c>
      <c r="G3" s="79" t="s">
        <v>1028</v>
      </c>
      <c r="I3" s="3" t="s">
        <v>953</v>
      </c>
    </row>
    <row r="4" spans="1:11" x14ac:dyDescent="0.25">
      <c r="A4" s="3" t="s">
        <v>1111</v>
      </c>
      <c r="E4" s="3" t="s">
        <v>69</v>
      </c>
      <c r="G4" s="3" t="s">
        <v>1019</v>
      </c>
    </row>
    <row r="5" spans="1:11" x14ac:dyDescent="0.25">
      <c r="A5" s="3" t="s">
        <v>1118</v>
      </c>
      <c r="C5" s="76"/>
      <c r="E5" s="3" t="s">
        <v>1029</v>
      </c>
      <c r="G5" s="3" t="s">
        <v>82</v>
      </c>
    </row>
    <row r="6" spans="1:11" x14ac:dyDescent="0.25">
      <c r="A6" s="3" t="s">
        <v>1119</v>
      </c>
      <c r="C6" s="84"/>
      <c r="E6" s="3" t="s">
        <v>1030</v>
      </c>
      <c r="G6" s="3" t="s">
        <v>816</v>
      </c>
    </row>
    <row r="7" spans="1:11" x14ac:dyDescent="0.25">
      <c r="A7" s="3" t="s">
        <v>1120</v>
      </c>
      <c r="C7" s="76"/>
      <c r="E7" s="3" t="s">
        <v>1041</v>
      </c>
      <c r="G7" s="3" t="s">
        <v>81</v>
      </c>
    </row>
    <row r="8" spans="1:11" x14ac:dyDescent="0.25">
      <c r="C8" s="76"/>
      <c r="G8" s="3" t="s">
        <v>80</v>
      </c>
    </row>
    <row r="9" spans="1:11" x14ac:dyDescent="0.25">
      <c r="C9" s="76"/>
      <c r="G9" s="79" t="s">
        <v>1027</v>
      </c>
      <c r="H9" s="42"/>
    </row>
    <row r="10" spans="1:11" x14ac:dyDescent="0.25">
      <c r="C10" s="76"/>
      <c r="G10" s="79" t="s">
        <v>1026</v>
      </c>
    </row>
    <row r="11" spans="1:11" x14ac:dyDescent="0.25">
      <c r="G11" s="83" t="s">
        <v>1038</v>
      </c>
    </row>
    <row r="12" spans="1:11" x14ac:dyDescent="0.25">
      <c r="C12" s="76"/>
      <c r="G12" s="3" t="s">
        <v>1018</v>
      </c>
    </row>
    <row r="13" spans="1:11" x14ac:dyDescent="0.25">
      <c r="C13" s="76"/>
      <c r="G13" s="3" t="s">
        <v>78</v>
      </c>
    </row>
    <row r="14" spans="1:11" x14ac:dyDescent="0.25">
      <c r="C14" s="76"/>
      <c r="G14" s="3" t="s">
        <v>79</v>
      </c>
    </row>
    <row r="15" spans="1:11" x14ac:dyDescent="0.25">
      <c r="C15" s="76"/>
      <c r="G15" s="3" t="s">
        <v>1034</v>
      </c>
    </row>
    <row r="16" spans="1:11" x14ac:dyDescent="0.25">
      <c r="A16" s="82"/>
      <c r="C16" s="83"/>
      <c r="G16" s="81" t="s">
        <v>1031</v>
      </c>
    </row>
    <row r="17" spans="1:7" x14ac:dyDescent="0.25">
      <c r="C17" s="76"/>
      <c r="G17" s="3" t="s">
        <v>815</v>
      </c>
    </row>
    <row r="19" spans="1:7" x14ac:dyDescent="0.25">
      <c r="C19" s="76"/>
    </row>
    <row r="20" spans="1:7" x14ac:dyDescent="0.25">
      <c r="A20" s="82"/>
      <c r="C20" s="76"/>
    </row>
    <row r="21" spans="1:7" x14ac:dyDescent="0.25">
      <c r="C21" s="76"/>
    </row>
    <row r="22" spans="1:7" x14ac:dyDescent="0.25">
      <c r="A22" s="82"/>
      <c r="C22" s="76"/>
    </row>
    <row r="23" spans="1:7" x14ac:dyDescent="0.25">
      <c r="C23" s="76"/>
    </row>
    <row r="24" spans="1:7" x14ac:dyDescent="0.25">
      <c r="C24" s="82"/>
    </row>
    <row r="25" spans="1:7" x14ac:dyDescent="0.25">
      <c r="C25" s="76"/>
    </row>
    <row r="26" spans="1:7" x14ac:dyDescent="0.25">
      <c r="C26" s="76"/>
    </row>
    <row r="27" spans="1:7" x14ac:dyDescent="0.25">
      <c r="C27" s="76"/>
    </row>
    <row r="28" spans="1:7" x14ac:dyDescent="0.25">
      <c r="C28" s="76"/>
    </row>
    <row r="29" spans="1:7" x14ac:dyDescent="0.25">
      <c r="C29" s="76"/>
    </row>
    <row r="30" spans="1:7" x14ac:dyDescent="0.25">
      <c r="C30" s="76"/>
    </row>
    <row r="32" spans="1:7" x14ac:dyDescent="0.25">
      <c r="C32" s="76"/>
    </row>
    <row r="33" spans="1:3" x14ac:dyDescent="0.25">
      <c r="C33" s="76"/>
    </row>
    <row r="34" spans="1:3" x14ac:dyDescent="0.25">
      <c r="C34" s="76"/>
    </row>
    <row r="35" spans="1:3" x14ac:dyDescent="0.25">
      <c r="C35" s="82"/>
    </row>
    <row r="36" spans="1:3" x14ac:dyDescent="0.25">
      <c r="C36" s="83"/>
    </row>
    <row r="37" spans="1:3" x14ac:dyDescent="0.25">
      <c r="C37" s="83"/>
    </row>
    <row r="38" spans="1:3" ht="15" x14ac:dyDescent="0.25">
      <c r="A38"/>
      <c r="C38" s="76"/>
    </row>
    <row r="39" spans="1:3" ht="15" x14ac:dyDescent="0.25">
      <c r="A39"/>
      <c r="C39" s="76"/>
    </row>
    <row r="40" spans="1:3" ht="15" x14ac:dyDescent="0.25">
      <c r="A40"/>
      <c r="C40" s="76"/>
    </row>
    <row r="41" spans="1:3" ht="15" x14ac:dyDescent="0.25">
      <c r="A41"/>
      <c r="C41" s="76"/>
    </row>
    <row r="42" spans="1:3" ht="15" x14ac:dyDescent="0.25">
      <c r="A42"/>
      <c r="C42" s="76"/>
    </row>
    <row r="43" spans="1:3" ht="15" x14ac:dyDescent="0.25">
      <c r="A43"/>
      <c r="C43" s="76"/>
    </row>
    <row r="44" spans="1:3" ht="15" x14ac:dyDescent="0.25">
      <c r="A44"/>
      <c r="C44" s="84"/>
    </row>
    <row r="45" spans="1:3" ht="15" x14ac:dyDescent="0.25">
      <c r="A45"/>
      <c r="C45" s="76"/>
    </row>
    <row r="46" spans="1:3" ht="15" x14ac:dyDescent="0.25">
      <c r="A46"/>
    </row>
    <row r="47" spans="1:3" ht="15" x14ac:dyDescent="0.25">
      <c r="A47"/>
    </row>
    <row r="48" spans="1:3" ht="15" x14ac:dyDescent="0.25">
      <c r="A48"/>
    </row>
    <row r="49" spans="1:1" ht="15" x14ac:dyDescent="0.25">
      <c r="A49"/>
    </row>
    <row r="50" spans="1:1" ht="15" x14ac:dyDescent="0.25">
      <c r="A50"/>
    </row>
    <row r="51" spans="1:1" ht="15" x14ac:dyDescent="0.25">
      <c r="A51"/>
    </row>
    <row r="52" spans="1:1" ht="15" x14ac:dyDescent="0.25">
      <c r="A52"/>
    </row>
    <row r="53" spans="1:1" ht="15" x14ac:dyDescent="0.25">
      <c r="A53"/>
    </row>
    <row r="54" spans="1:1" ht="15" x14ac:dyDescent="0.25">
      <c r="A54"/>
    </row>
    <row r="55" spans="1:1" ht="15" x14ac:dyDescent="0.25">
      <c r="A55"/>
    </row>
    <row r="56" spans="1:1" ht="15" x14ac:dyDescent="0.25">
      <c r="A56"/>
    </row>
    <row r="57" spans="1:1" ht="15" x14ac:dyDescent="0.25">
      <c r="A57"/>
    </row>
    <row r="58" spans="1:1" ht="15" x14ac:dyDescent="0.25">
      <c r="A58"/>
    </row>
    <row r="59" spans="1:1" ht="15" x14ac:dyDescent="0.25">
      <c r="A59"/>
    </row>
    <row r="60" spans="1:1" ht="15" x14ac:dyDescent="0.25">
      <c r="A60"/>
    </row>
    <row r="61" spans="1:1" ht="15" x14ac:dyDescent="0.25">
      <c r="A61"/>
    </row>
    <row r="62" spans="1:1" ht="15" x14ac:dyDescent="0.25">
      <c r="A62"/>
    </row>
    <row r="63" spans="1:1" ht="15" x14ac:dyDescent="0.25">
      <c r="A63"/>
    </row>
    <row r="64" spans="1:1" ht="15" x14ac:dyDescent="0.25">
      <c r="A64"/>
    </row>
    <row r="65" spans="1:1" ht="15" x14ac:dyDescent="0.25">
      <c r="A65"/>
    </row>
    <row r="66" spans="1:1" ht="15" x14ac:dyDescent="0.25">
      <c r="A66"/>
    </row>
    <row r="67" spans="1:1" ht="15" x14ac:dyDescent="0.25">
      <c r="A67"/>
    </row>
    <row r="68" spans="1:1" ht="15" x14ac:dyDescent="0.25">
      <c r="A68"/>
    </row>
    <row r="69" spans="1:1" ht="15" x14ac:dyDescent="0.25">
      <c r="A69"/>
    </row>
    <row r="70" spans="1:1" ht="15" x14ac:dyDescent="0.25">
      <c r="A70"/>
    </row>
    <row r="71" spans="1:1" ht="15" x14ac:dyDescent="0.25">
      <c r="A71"/>
    </row>
    <row r="72" spans="1:1" ht="15" x14ac:dyDescent="0.25">
      <c r="A72"/>
    </row>
    <row r="73" spans="1:1" ht="15" x14ac:dyDescent="0.25">
      <c r="A73"/>
    </row>
    <row r="74" spans="1:1" ht="15" x14ac:dyDescent="0.25">
      <c r="A74"/>
    </row>
    <row r="75" spans="1:1" ht="15" x14ac:dyDescent="0.25">
      <c r="A75"/>
    </row>
    <row r="76" spans="1:1" ht="15" x14ac:dyDescent="0.25">
      <c r="A76"/>
    </row>
    <row r="77" spans="1:1" ht="15" x14ac:dyDescent="0.25">
      <c r="A77"/>
    </row>
    <row r="78" spans="1:1" ht="15" x14ac:dyDescent="0.25">
      <c r="A78"/>
    </row>
    <row r="79" spans="1:1" ht="15" x14ac:dyDescent="0.25">
      <c r="A79"/>
    </row>
    <row r="80" spans="1:1" ht="15" x14ac:dyDescent="0.25">
      <c r="A80"/>
    </row>
    <row r="81" spans="1:1" ht="15" x14ac:dyDescent="0.25">
      <c r="A81"/>
    </row>
    <row r="82" spans="1:1" ht="15" x14ac:dyDescent="0.25">
      <c r="A82"/>
    </row>
    <row r="83" spans="1:1" ht="15" x14ac:dyDescent="0.25">
      <c r="A83"/>
    </row>
    <row r="84" spans="1:1" ht="15" x14ac:dyDescent="0.25">
      <c r="A84"/>
    </row>
    <row r="85" spans="1:1" ht="15" x14ac:dyDescent="0.25">
      <c r="A85"/>
    </row>
    <row r="86" spans="1:1" ht="15" x14ac:dyDescent="0.25">
      <c r="A86"/>
    </row>
    <row r="87" spans="1:1" ht="15" x14ac:dyDescent="0.25">
      <c r="A87"/>
    </row>
    <row r="88" spans="1:1" ht="15" x14ac:dyDescent="0.25">
      <c r="A88"/>
    </row>
    <row r="89" spans="1:1" ht="15" x14ac:dyDescent="0.25">
      <c r="A89"/>
    </row>
    <row r="90" spans="1:1" ht="15" x14ac:dyDescent="0.25">
      <c r="A90"/>
    </row>
    <row r="91" spans="1:1" ht="15" x14ac:dyDescent="0.25">
      <c r="A91"/>
    </row>
    <row r="92" spans="1:1" ht="15" x14ac:dyDescent="0.25">
      <c r="A92"/>
    </row>
    <row r="93" spans="1:1" ht="15" x14ac:dyDescent="0.25">
      <c r="A93"/>
    </row>
    <row r="94" spans="1:1" ht="15" x14ac:dyDescent="0.25">
      <c r="A94"/>
    </row>
    <row r="95" spans="1:1" ht="15" x14ac:dyDescent="0.25">
      <c r="A95"/>
    </row>
    <row r="96" spans="1:1" ht="15" x14ac:dyDescent="0.25">
      <c r="A96"/>
    </row>
    <row r="97" spans="1:1" ht="15" x14ac:dyDescent="0.25">
      <c r="A97"/>
    </row>
    <row r="98" spans="1:1" ht="15" x14ac:dyDescent="0.25">
      <c r="A98"/>
    </row>
    <row r="99" spans="1:1" ht="15" x14ac:dyDescent="0.25">
      <c r="A99"/>
    </row>
    <row r="100" spans="1:1" ht="15" x14ac:dyDescent="0.25">
      <c r="A100"/>
    </row>
    <row r="101" spans="1:1" ht="15" x14ac:dyDescent="0.25">
      <c r="A101"/>
    </row>
    <row r="102" spans="1:1" ht="15" x14ac:dyDescent="0.25">
      <c r="A102"/>
    </row>
    <row r="103" spans="1:1" ht="15" x14ac:dyDescent="0.25">
      <c r="A103"/>
    </row>
    <row r="104" spans="1:1" ht="15" x14ac:dyDescent="0.25">
      <c r="A104"/>
    </row>
    <row r="105" spans="1:1" ht="15" x14ac:dyDescent="0.25">
      <c r="A105"/>
    </row>
    <row r="106" spans="1:1" ht="15" x14ac:dyDescent="0.25">
      <c r="A106"/>
    </row>
    <row r="107" spans="1:1" ht="15" x14ac:dyDescent="0.25">
      <c r="A107"/>
    </row>
    <row r="108" spans="1:1" ht="15" x14ac:dyDescent="0.25">
      <c r="A108"/>
    </row>
    <row r="109" spans="1:1" ht="15" x14ac:dyDescent="0.25">
      <c r="A109"/>
    </row>
    <row r="110" spans="1:1" ht="15" x14ac:dyDescent="0.25">
      <c r="A110"/>
    </row>
    <row r="111" spans="1:1" ht="15" x14ac:dyDescent="0.25">
      <c r="A111"/>
    </row>
    <row r="112" spans="1:1" ht="15" x14ac:dyDescent="0.25">
      <c r="A112"/>
    </row>
    <row r="113" spans="1:1" ht="15" x14ac:dyDescent="0.25">
      <c r="A113"/>
    </row>
    <row r="114" spans="1:1" ht="15" x14ac:dyDescent="0.25">
      <c r="A114"/>
    </row>
    <row r="115" spans="1:1" ht="15" x14ac:dyDescent="0.25">
      <c r="A115"/>
    </row>
    <row r="116" spans="1:1" ht="15" x14ac:dyDescent="0.25">
      <c r="A116"/>
    </row>
    <row r="117" spans="1:1" ht="15" x14ac:dyDescent="0.25">
      <c r="A117"/>
    </row>
    <row r="118" spans="1:1" ht="15" x14ac:dyDescent="0.25">
      <c r="A118"/>
    </row>
    <row r="119" spans="1:1" ht="15" x14ac:dyDescent="0.25">
      <c r="A119"/>
    </row>
    <row r="120" spans="1:1" ht="15" x14ac:dyDescent="0.25">
      <c r="A120"/>
    </row>
    <row r="121" spans="1:1" ht="15" x14ac:dyDescent="0.25">
      <c r="A121"/>
    </row>
    <row r="122" spans="1:1" ht="15" x14ac:dyDescent="0.25">
      <c r="A122"/>
    </row>
    <row r="123" spans="1:1" ht="15" x14ac:dyDescent="0.25">
      <c r="A123"/>
    </row>
    <row r="124" spans="1:1" ht="15" x14ac:dyDescent="0.25">
      <c r="A124"/>
    </row>
    <row r="125" spans="1:1" ht="15" x14ac:dyDescent="0.25">
      <c r="A125"/>
    </row>
    <row r="126" spans="1:1" ht="15" x14ac:dyDescent="0.25">
      <c r="A126"/>
    </row>
    <row r="127" spans="1:1" ht="15" x14ac:dyDescent="0.25">
      <c r="A127"/>
    </row>
    <row r="128" spans="1:1" ht="15" x14ac:dyDescent="0.25">
      <c r="A128"/>
    </row>
    <row r="129" spans="1:1" ht="15" x14ac:dyDescent="0.25">
      <c r="A129"/>
    </row>
    <row r="130" spans="1:1" ht="15" x14ac:dyDescent="0.25">
      <c r="A130"/>
    </row>
    <row r="131" spans="1:1" ht="15" x14ac:dyDescent="0.25">
      <c r="A131"/>
    </row>
    <row r="132" spans="1:1" ht="15" x14ac:dyDescent="0.25">
      <c r="A132"/>
    </row>
    <row r="133" spans="1:1" ht="15" x14ac:dyDescent="0.25">
      <c r="A133"/>
    </row>
    <row r="134" spans="1:1" ht="15" x14ac:dyDescent="0.25">
      <c r="A134"/>
    </row>
    <row r="135" spans="1:1" ht="15" x14ac:dyDescent="0.25">
      <c r="A135"/>
    </row>
    <row r="136" spans="1:1" ht="15" x14ac:dyDescent="0.25">
      <c r="A136"/>
    </row>
    <row r="137" spans="1:1" ht="15" x14ac:dyDescent="0.25">
      <c r="A137"/>
    </row>
    <row r="138" spans="1:1" ht="15" x14ac:dyDescent="0.25">
      <c r="A138"/>
    </row>
    <row r="139" spans="1:1" ht="15" x14ac:dyDescent="0.25">
      <c r="A139"/>
    </row>
    <row r="140" spans="1:1" ht="15" x14ac:dyDescent="0.25">
      <c r="A140"/>
    </row>
    <row r="141" spans="1:1" ht="15" x14ac:dyDescent="0.25">
      <c r="A141"/>
    </row>
    <row r="142" spans="1:1" ht="15" x14ac:dyDescent="0.25">
      <c r="A142"/>
    </row>
    <row r="143" spans="1:1" ht="15" x14ac:dyDescent="0.25">
      <c r="A143"/>
    </row>
    <row r="144" spans="1:1" ht="15" x14ac:dyDescent="0.25">
      <c r="A144"/>
    </row>
    <row r="145" spans="1:1" ht="15" x14ac:dyDescent="0.25">
      <c r="A145"/>
    </row>
    <row r="146" spans="1:1" ht="15" x14ac:dyDescent="0.25">
      <c r="A146"/>
    </row>
    <row r="147" spans="1:1" ht="15" x14ac:dyDescent="0.25">
      <c r="A147"/>
    </row>
    <row r="148" spans="1:1" ht="15" x14ac:dyDescent="0.25">
      <c r="A148"/>
    </row>
    <row r="149" spans="1:1" ht="15" x14ac:dyDescent="0.25">
      <c r="A149"/>
    </row>
    <row r="150" spans="1:1" ht="15" x14ac:dyDescent="0.25">
      <c r="A150"/>
    </row>
    <row r="151" spans="1:1" ht="15" x14ac:dyDescent="0.25">
      <c r="A151"/>
    </row>
    <row r="152" spans="1:1" ht="15" x14ac:dyDescent="0.25">
      <c r="A152"/>
    </row>
    <row r="153" spans="1:1" ht="15" x14ac:dyDescent="0.25">
      <c r="A153"/>
    </row>
    <row r="154" spans="1:1" ht="15" x14ac:dyDescent="0.25">
      <c r="A154"/>
    </row>
    <row r="155" spans="1:1" ht="15" x14ac:dyDescent="0.25">
      <c r="A155"/>
    </row>
    <row r="156" spans="1:1" ht="15" x14ac:dyDescent="0.25">
      <c r="A156"/>
    </row>
    <row r="157" spans="1:1" ht="15" x14ac:dyDescent="0.25">
      <c r="A157"/>
    </row>
    <row r="158" spans="1:1" ht="15" x14ac:dyDescent="0.25">
      <c r="A158"/>
    </row>
    <row r="159" spans="1:1" ht="15" x14ac:dyDescent="0.25">
      <c r="A159"/>
    </row>
    <row r="160" spans="1:1" ht="15" x14ac:dyDescent="0.25">
      <c r="A160"/>
    </row>
    <row r="161" spans="1:1" ht="15" x14ac:dyDescent="0.25">
      <c r="A161"/>
    </row>
    <row r="162" spans="1:1" ht="15" x14ac:dyDescent="0.25">
      <c r="A162"/>
    </row>
    <row r="163" spans="1:1" ht="15" x14ac:dyDescent="0.25">
      <c r="A163"/>
    </row>
    <row r="164" spans="1:1" ht="15" x14ac:dyDescent="0.25">
      <c r="A164"/>
    </row>
    <row r="165" spans="1:1" ht="15" x14ac:dyDescent="0.25">
      <c r="A165"/>
    </row>
    <row r="166" spans="1:1" ht="15" x14ac:dyDescent="0.25">
      <c r="A166"/>
    </row>
    <row r="167" spans="1:1" ht="15" x14ac:dyDescent="0.25">
      <c r="A167"/>
    </row>
    <row r="168" spans="1:1" ht="15" x14ac:dyDescent="0.25">
      <c r="A168"/>
    </row>
    <row r="169" spans="1:1" ht="15" x14ac:dyDescent="0.25">
      <c r="A169"/>
    </row>
    <row r="170" spans="1:1" ht="15" x14ac:dyDescent="0.25">
      <c r="A170"/>
    </row>
    <row r="171" spans="1:1" ht="15" x14ac:dyDescent="0.25">
      <c r="A171"/>
    </row>
    <row r="172" spans="1:1" ht="15" x14ac:dyDescent="0.25">
      <c r="A172"/>
    </row>
    <row r="173" spans="1:1" ht="15" x14ac:dyDescent="0.25">
      <c r="A173"/>
    </row>
    <row r="174" spans="1:1" ht="15" x14ac:dyDescent="0.25">
      <c r="A174"/>
    </row>
    <row r="175" spans="1:1" ht="15" x14ac:dyDescent="0.25">
      <c r="A175"/>
    </row>
    <row r="176" spans="1:1" ht="15" x14ac:dyDescent="0.25">
      <c r="A176"/>
    </row>
    <row r="177" spans="1:1" ht="15" x14ac:dyDescent="0.25">
      <c r="A177"/>
    </row>
    <row r="178" spans="1:1" ht="15" x14ac:dyDescent="0.25">
      <c r="A178"/>
    </row>
    <row r="179" spans="1:1" ht="15" x14ac:dyDescent="0.25">
      <c r="A179"/>
    </row>
    <row r="180" spans="1:1" ht="15" x14ac:dyDescent="0.25">
      <c r="A180"/>
    </row>
    <row r="181" spans="1:1" ht="15" x14ac:dyDescent="0.25">
      <c r="A181"/>
    </row>
    <row r="182" spans="1:1" ht="15" x14ac:dyDescent="0.25">
      <c r="A182"/>
    </row>
    <row r="183" spans="1:1" ht="15" x14ac:dyDescent="0.25">
      <c r="A183"/>
    </row>
    <row r="184" spans="1:1" ht="15" x14ac:dyDescent="0.25">
      <c r="A184"/>
    </row>
    <row r="185" spans="1:1" ht="15" x14ac:dyDescent="0.25">
      <c r="A185"/>
    </row>
    <row r="186" spans="1:1" ht="15" x14ac:dyDescent="0.25">
      <c r="A186"/>
    </row>
    <row r="187" spans="1:1" ht="15" x14ac:dyDescent="0.25">
      <c r="A187"/>
    </row>
    <row r="188" spans="1:1" ht="15" x14ac:dyDescent="0.25">
      <c r="A188"/>
    </row>
    <row r="189" spans="1:1" ht="15" x14ac:dyDescent="0.25">
      <c r="A189"/>
    </row>
    <row r="190" spans="1:1" ht="15" x14ac:dyDescent="0.25">
      <c r="A190"/>
    </row>
    <row r="191" spans="1:1" ht="15" x14ac:dyDescent="0.25">
      <c r="A191"/>
    </row>
    <row r="192" spans="1:1" ht="15" x14ac:dyDescent="0.25">
      <c r="A192"/>
    </row>
    <row r="193" spans="1:1" ht="15" x14ac:dyDescent="0.25">
      <c r="A193"/>
    </row>
    <row r="194" spans="1:1" ht="15" x14ac:dyDescent="0.25">
      <c r="A194"/>
    </row>
    <row r="195" spans="1:1" ht="15" x14ac:dyDescent="0.25">
      <c r="A195"/>
    </row>
    <row r="196" spans="1:1" ht="15" x14ac:dyDescent="0.25">
      <c r="A196"/>
    </row>
    <row r="197" spans="1:1" ht="15" x14ac:dyDescent="0.25">
      <c r="A197"/>
    </row>
    <row r="198" spans="1:1" ht="15" x14ac:dyDescent="0.25">
      <c r="A198"/>
    </row>
    <row r="199" spans="1:1" ht="15" x14ac:dyDescent="0.25">
      <c r="A199"/>
    </row>
    <row r="200" spans="1:1" ht="15" x14ac:dyDescent="0.25">
      <c r="A200"/>
    </row>
    <row r="201" spans="1:1" ht="15" x14ac:dyDescent="0.25">
      <c r="A201"/>
    </row>
    <row r="202" spans="1:1" ht="15" x14ac:dyDescent="0.25">
      <c r="A202"/>
    </row>
    <row r="203" spans="1:1" ht="15" x14ac:dyDescent="0.25">
      <c r="A203"/>
    </row>
    <row r="204" spans="1:1" ht="15" x14ac:dyDescent="0.25">
      <c r="A204"/>
    </row>
    <row r="205" spans="1:1" ht="15" x14ac:dyDescent="0.25">
      <c r="A205"/>
    </row>
    <row r="206" spans="1:1" ht="15" x14ac:dyDescent="0.25">
      <c r="A206"/>
    </row>
    <row r="207" spans="1:1" ht="15" x14ac:dyDescent="0.25">
      <c r="A207"/>
    </row>
    <row r="208" spans="1:1" ht="15" x14ac:dyDescent="0.25">
      <c r="A208"/>
    </row>
    <row r="209" spans="1:1" ht="15" x14ac:dyDescent="0.25">
      <c r="A209"/>
    </row>
    <row r="210" spans="1:1" ht="15" x14ac:dyDescent="0.25">
      <c r="A210"/>
    </row>
    <row r="211" spans="1:1" ht="15" x14ac:dyDescent="0.25">
      <c r="A211"/>
    </row>
    <row r="212" spans="1:1" ht="15" x14ac:dyDescent="0.25">
      <c r="A212"/>
    </row>
    <row r="213" spans="1:1" ht="15" x14ac:dyDescent="0.25">
      <c r="A213"/>
    </row>
    <row r="214" spans="1:1" ht="15" x14ac:dyDescent="0.25">
      <c r="A214"/>
    </row>
    <row r="215" spans="1:1" ht="15" x14ac:dyDescent="0.25">
      <c r="A215"/>
    </row>
    <row r="216" spans="1:1" ht="15" x14ac:dyDescent="0.25">
      <c r="A216"/>
    </row>
    <row r="217" spans="1:1" ht="15" x14ac:dyDescent="0.25">
      <c r="A217"/>
    </row>
    <row r="218" spans="1:1" ht="15" x14ac:dyDescent="0.25">
      <c r="A218"/>
    </row>
    <row r="219" spans="1:1" ht="15" x14ac:dyDescent="0.25">
      <c r="A219"/>
    </row>
    <row r="220" spans="1:1" ht="15" x14ac:dyDescent="0.25">
      <c r="A220"/>
    </row>
    <row r="221" spans="1:1" ht="15" x14ac:dyDescent="0.25">
      <c r="A221"/>
    </row>
    <row r="222" spans="1:1" ht="15" x14ac:dyDescent="0.25">
      <c r="A222"/>
    </row>
    <row r="223" spans="1:1" ht="15" x14ac:dyDescent="0.25">
      <c r="A223"/>
    </row>
    <row r="224" spans="1:1" ht="15" x14ac:dyDescent="0.25">
      <c r="A224"/>
    </row>
    <row r="225" spans="1:1" ht="15" x14ac:dyDescent="0.25">
      <c r="A225"/>
    </row>
    <row r="226" spans="1:1" ht="15" x14ac:dyDescent="0.25">
      <c r="A226"/>
    </row>
    <row r="227" spans="1:1" ht="15" x14ac:dyDescent="0.25">
      <c r="A227"/>
    </row>
    <row r="228" spans="1:1" ht="15" x14ac:dyDescent="0.25">
      <c r="A228"/>
    </row>
    <row r="229" spans="1:1" ht="15" x14ac:dyDescent="0.25">
      <c r="A229"/>
    </row>
    <row r="230" spans="1:1" ht="15" x14ac:dyDescent="0.25">
      <c r="A230"/>
    </row>
    <row r="231" spans="1:1" ht="15" x14ac:dyDescent="0.25">
      <c r="A231"/>
    </row>
    <row r="232" spans="1:1" ht="15" x14ac:dyDescent="0.25">
      <c r="A232"/>
    </row>
    <row r="233" spans="1:1" ht="15" x14ac:dyDescent="0.25">
      <c r="A233"/>
    </row>
    <row r="234" spans="1:1" ht="15" x14ac:dyDescent="0.25">
      <c r="A234"/>
    </row>
    <row r="235" spans="1:1" ht="15" x14ac:dyDescent="0.25">
      <c r="A235"/>
    </row>
    <row r="236" spans="1:1" ht="15" x14ac:dyDescent="0.25">
      <c r="A236"/>
    </row>
    <row r="237" spans="1:1" ht="15" x14ac:dyDescent="0.25">
      <c r="A237"/>
    </row>
    <row r="238" spans="1:1" ht="15" x14ac:dyDescent="0.25">
      <c r="A238"/>
    </row>
    <row r="239" spans="1:1" ht="15" x14ac:dyDescent="0.25">
      <c r="A239"/>
    </row>
    <row r="240" spans="1:1" ht="15" x14ac:dyDescent="0.25">
      <c r="A240"/>
    </row>
    <row r="241" spans="1:1" ht="15" x14ac:dyDescent="0.25">
      <c r="A241"/>
    </row>
  </sheetData>
  <pageMargins left="0.7" right="0.7" top="0.75" bottom="0.75" header="0.3" footer="0.3"/>
  <tableParts count="5">
    <tablePart r:id="rId1"/>
    <tablePart r:id="rId2"/>
    <tablePart r:id="rId3"/>
    <tablePart r:id="rId4"/>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tabColor theme="1" tint="4.9989318521683403E-2"/>
  </sheetPr>
  <dimension ref="A1:Z3"/>
  <sheetViews>
    <sheetView workbookViewId="0">
      <pane ySplit="2" topLeftCell="A3" activePane="bottomLeft" state="frozen"/>
      <selection activeCell="A5" sqref="A5"/>
      <selection pane="bottomLeft" activeCell="A5" sqref="A5"/>
    </sheetView>
  </sheetViews>
  <sheetFormatPr baseColWidth="10" defaultColWidth="11.5703125" defaultRowHeight="12" x14ac:dyDescent="0.25"/>
  <cols>
    <col min="1" max="1" width="10.7109375" style="2" customWidth="1"/>
    <col min="2" max="6" width="11.7109375" style="2" customWidth="1"/>
    <col min="7" max="7" width="14.7109375" style="3" customWidth="1"/>
    <col min="8" max="8" width="15.7109375" style="3" customWidth="1"/>
    <col min="9" max="14" width="8.7109375" style="3" customWidth="1"/>
    <col min="15" max="24" width="6.7109375" style="4" customWidth="1"/>
    <col min="25" max="25" width="6.140625" style="3" customWidth="1"/>
    <col min="26" max="26" width="6.28515625" style="3" customWidth="1"/>
    <col min="27" max="16384" width="11.5703125" style="3"/>
  </cols>
  <sheetData>
    <row r="1" spans="1:26" ht="39" customHeight="1" x14ac:dyDescent="0.25">
      <c r="E1" s="3">
        <v>1</v>
      </c>
      <c r="F1" s="3">
        <v>2</v>
      </c>
      <c r="G1" s="3">
        <v>3</v>
      </c>
      <c r="H1" s="3">
        <v>4</v>
      </c>
      <c r="I1" s="3">
        <v>5</v>
      </c>
      <c r="J1" s="3">
        <v>6</v>
      </c>
      <c r="K1" s="3">
        <v>7</v>
      </c>
      <c r="L1" s="3">
        <v>8</v>
      </c>
      <c r="M1" s="3">
        <v>9</v>
      </c>
      <c r="N1" s="3">
        <v>10</v>
      </c>
      <c r="O1" s="3">
        <v>11</v>
      </c>
      <c r="P1" s="3">
        <v>12</v>
      </c>
      <c r="Q1" s="3">
        <v>13</v>
      </c>
      <c r="R1" s="3">
        <v>14</v>
      </c>
      <c r="S1" s="3">
        <v>15</v>
      </c>
      <c r="T1" s="3">
        <v>16</v>
      </c>
      <c r="U1" s="3">
        <v>17</v>
      </c>
      <c r="V1" s="3">
        <v>18</v>
      </c>
      <c r="W1" s="3">
        <v>19</v>
      </c>
      <c r="X1" s="3">
        <v>20</v>
      </c>
      <c r="Y1" s="3">
        <v>21</v>
      </c>
      <c r="Z1" s="3">
        <v>22</v>
      </c>
    </row>
    <row r="2" spans="1:26" s="7" customFormat="1" ht="36.6" customHeight="1" x14ac:dyDescent="0.25">
      <c r="A2" s="6" t="s">
        <v>29</v>
      </c>
      <c r="B2" s="6" t="s">
        <v>30</v>
      </c>
      <c r="C2" s="6" t="s">
        <v>31</v>
      </c>
      <c r="D2" s="6" t="s">
        <v>33</v>
      </c>
      <c r="E2" s="6" t="s">
        <v>32</v>
      </c>
      <c r="F2" s="51" t="s">
        <v>86</v>
      </c>
      <c r="G2" s="7" t="s">
        <v>10</v>
      </c>
      <c r="H2" s="7" t="s">
        <v>11</v>
      </c>
      <c r="I2" s="7" t="s">
        <v>8</v>
      </c>
      <c r="J2" s="7" t="s">
        <v>12</v>
      </c>
      <c r="K2" s="7" t="s">
        <v>13</v>
      </c>
      <c r="L2" s="7" t="s">
        <v>14</v>
      </c>
      <c r="M2" s="7" t="s">
        <v>15</v>
      </c>
      <c r="N2" s="7" t="s">
        <v>16</v>
      </c>
      <c r="O2" s="8" t="s">
        <v>17</v>
      </c>
      <c r="P2" s="8" t="s">
        <v>18</v>
      </c>
      <c r="Q2" s="8" t="s">
        <v>19</v>
      </c>
      <c r="R2" s="8" t="s">
        <v>20</v>
      </c>
      <c r="S2" s="8" t="s">
        <v>21</v>
      </c>
      <c r="T2" s="8" t="s">
        <v>22</v>
      </c>
      <c r="U2" s="8" t="s">
        <v>24</v>
      </c>
      <c r="V2" s="8" t="s">
        <v>23</v>
      </c>
      <c r="W2" s="8" t="s">
        <v>25</v>
      </c>
      <c r="X2" s="8" t="s">
        <v>26</v>
      </c>
      <c r="Y2" s="7" t="s">
        <v>28</v>
      </c>
      <c r="Z2" s="7" t="s">
        <v>27</v>
      </c>
    </row>
    <row r="3" spans="1:26" x14ac:dyDescent="0.25">
      <c r="A3" s="2" t="e">
        <f>IF(LEN(t_social_jours[[#This Row],[Début édition]])=8,DATE(RIGHT(t_social_jours[[#This Row],[Début édition]],4),MID(t_social_jours[[#This Row],[Début édition]],3,2),LEFT(t_social_jours[[#This Row],[Début édition]],2)),DATE(RIGHT(t_social_jours[[#This Row],[Début édition]],4),MID(t_social_jours[[#This Row],[Début édition]],2,2),"0"&amp;LEFT(t_social_jours[[#This Row],[Début édition]],1)))</f>
        <v>#VALUE!</v>
      </c>
      <c r="B3" s="4" t="str">
        <f>IF(t_social_jours[[#This Row],[Départ]]="","",IF(t_social_jours[[#This Row],[Arrivée]]="","",IF(t_social_jours[[#This Row],[Départ]]=0,"",IF(LEN(t_social_jours[[#This Row],[Départ]])=6,LEFT(t_social_jours[[#This Row],[Départ]],2)&amp;":"&amp;MID(t_social_jours[[#This Row],[Départ]],3,2),IF(LEN(t_social_jours[[#This Row],[Départ]])=5,"0"&amp;LEFT(t_social_jours[[#This Row],[Départ]],1)&amp;":"&amp;MID(t_social_jours[[#This Row],[Départ]],2,2),IF(LEN(t_social_jours[[#This Row],[Départ]])=4,"00"&amp;":"&amp;LEFT(t_social_jours[[#This Row],[Départ]],2),IF(LEN(t_social_jours[[#This Row],[Départ]])=3,"00"&amp;":"&amp;"0"&amp;LEFT(t_social_jours[[#This Row],[Départ]],1))))))))</f>
        <v/>
      </c>
      <c r="C3" s="4" t="str">
        <f>IF(t_social_jours[[#This Row],[Arrivée]]="","",IF(t_social_jours[[#This Row],[Arrivée]]=2400,"",IF(LEN(t_social_jours[[#This Row],[Arrivée]])=6,LEFT(t_social_jours[[#This Row],[Arrivée]],2)&amp;":"&amp;MID(t_social_jours[[#This Row],[Arrivée]],3,2),IF(LEN(t_social_jours[[#This Row],[Arrivée]])=5,"0"&amp;LEFT(t_social_jours[[#This Row],[Arrivée]],1)&amp;":"&amp;MID(t_social_jours[[#This Row],[Arrivée]],2,2),IF(LEN(t_social_jours[[#This Row],[Arrivée]])=4,"00"&amp;":"&amp;LEFT(t_social_jours[[#This Row],[Arrivée]],2),IF(LEN(t_social_jours[[#This Row],[Arrivée]])=3,"00"&amp;":"&amp;"0"&amp;LEFT(t_social_jours[[#This Row],[Arrivée]],1)))))))</f>
        <v/>
      </c>
      <c r="D3" s="2" t="str">
        <f>RIGHT("000000000" &amp;t_social_jours[[#This Row],[Matricule]],9)</f>
        <v>000000000</v>
      </c>
      <c r="E3" s="2" t="e">
        <f>t_social_jours[[#This Row],[Date remake]]&amp;t_social_jours[[#This Row],[Matricule perso]]</f>
        <v>#VALUE!</v>
      </c>
      <c r="F3" s="68"/>
      <c r="G3" s="10"/>
      <c r="H3" s="10"/>
    </row>
  </sheetData>
  <pageMargins left="0.7" right="0.7" top="0.75" bottom="0.75" header="0.3" footer="0.3"/>
  <drawing r:id="rId1"/>
  <legacyDrawing r:id="rId2"/>
  <controls>
    <mc:AlternateContent xmlns:mc="http://schemas.openxmlformats.org/markup-compatibility/2006">
      <mc:Choice Requires="x14">
        <control shapeId="7172" r:id="rId3" name="CommandButton1">
          <controlPr defaultSize="0" autoLine="0" autoPict="0" r:id="rId4">
            <anchor moveWithCells="1">
              <from>
                <xdr:col>3</xdr:col>
                <xdr:colOff>190500</xdr:colOff>
                <xdr:row>0</xdr:row>
                <xdr:rowOff>38100</xdr:rowOff>
              </from>
              <to>
                <xdr:col>5</xdr:col>
                <xdr:colOff>95250</xdr:colOff>
                <xdr:row>0</xdr:row>
                <xdr:rowOff>466725</xdr:rowOff>
              </to>
            </anchor>
          </controlPr>
        </control>
      </mc:Choice>
      <mc:Fallback>
        <control shapeId="7172" r:id="rId3" name="CommandButton1"/>
      </mc:Fallback>
    </mc:AlternateContent>
    <mc:AlternateContent xmlns:mc="http://schemas.openxmlformats.org/markup-compatibility/2006">
      <mc:Choice Requires="x14">
        <control shapeId="7169" r:id="rId5" name="ToggleButton1">
          <controlPr defaultSize="0" autoLine="0" r:id="rId6">
            <anchor moveWithCells="1">
              <from>
                <xdr:col>0</xdr:col>
                <xdr:colOff>66675</xdr:colOff>
                <xdr:row>0</xdr:row>
                <xdr:rowOff>66675</xdr:rowOff>
              </from>
              <to>
                <xdr:col>1</xdr:col>
                <xdr:colOff>361950</xdr:colOff>
                <xdr:row>0</xdr:row>
                <xdr:rowOff>323850</xdr:rowOff>
              </to>
            </anchor>
          </controlPr>
        </control>
      </mc:Choice>
      <mc:Fallback>
        <control shapeId="7169" r:id="rId5" name="ToggleButton1"/>
      </mc:Fallback>
    </mc:AlternateContent>
    <mc:AlternateContent xmlns:mc="http://schemas.openxmlformats.org/markup-compatibility/2006">
      <mc:Choice Requires="x14">
        <control shapeId="7170" r:id="rId7" name="ToggleButton2">
          <controlPr defaultSize="0" autoLine="0" r:id="rId8">
            <anchor moveWithCells="1">
              <from>
                <xdr:col>1</xdr:col>
                <xdr:colOff>447675</xdr:colOff>
                <xdr:row>0</xdr:row>
                <xdr:rowOff>76200</xdr:rowOff>
              </from>
              <to>
                <xdr:col>2</xdr:col>
                <xdr:colOff>676275</xdr:colOff>
                <xdr:row>0</xdr:row>
                <xdr:rowOff>333375</xdr:rowOff>
              </to>
            </anchor>
          </controlPr>
        </control>
      </mc:Choice>
      <mc:Fallback>
        <control shapeId="7170" r:id="rId7" name="ToggleButton2"/>
      </mc:Fallback>
    </mc:AlternateContent>
  </controls>
  <tableParts count="1">
    <tablePart r:id="rId9"/>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3">
    <tabColor theme="1"/>
  </sheetPr>
  <dimension ref="A1:S5"/>
  <sheetViews>
    <sheetView workbookViewId="0">
      <pane ySplit="4" topLeftCell="A5" activePane="bottomLeft" state="frozen"/>
      <selection activeCell="A5" sqref="A5"/>
      <selection pane="bottomLeft" activeCell="A5" sqref="A5"/>
    </sheetView>
  </sheetViews>
  <sheetFormatPr baseColWidth="10" defaultColWidth="11.5703125" defaultRowHeight="14.25" x14ac:dyDescent="0.25"/>
  <cols>
    <col min="1" max="1" width="13.42578125" style="1" customWidth="1"/>
    <col min="2" max="2" width="16.28515625" style="1" customWidth="1"/>
    <col min="3" max="3" width="20.7109375" style="1" customWidth="1"/>
    <col min="4" max="4" width="15.42578125" style="1" customWidth="1"/>
    <col min="5" max="5" width="14.28515625" style="1" customWidth="1"/>
    <col min="6" max="6" width="13.7109375" style="1" customWidth="1"/>
    <col min="7" max="7" width="15.28515625" style="1" customWidth="1"/>
    <col min="8" max="10" width="11.5703125" style="59"/>
    <col min="11" max="11" width="13.7109375" style="59" customWidth="1"/>
    <col min="12" max="13" width="11.7109375" style="59" customWidth="1"/>
    <col min="14" max="14" width="13" style="59" customWidth="1"/>
    <col min="15" max="15" width="11.5703125" style="59"/>
    <col min="16" max="16" width="11.85546875" style="59" customWidth="1"/>
    <col min="17" max="17" width="11.5703125" style="59"/>
    <col min="18" max="16384" width="11.5703125" style="1"/>
  </cols>
  <sheetData>
    <row r="1" spans="1:19" x14ac:dyDescent="0.25">
      <c r="A1" s="58" t="s">
        <v>678</v>
      </c>
      <c r="F1" s="104" t="s">
        <v>679</v>
      </c>
      <c r="G1" s="104"/>
      <c r="H1" s="104"/>
      <c r="I1" s="104"/>
    </row>
    <row r="2" spans="1:19" x14ac:dyDescent="0.25">
      <c r="A2" s="60" t="s">
        <v>680</v>
      </c>
    </row>
    <row r="4" spans="1:19" s="64" customFormat="1" ht="27" customHeight="1" x14ac:dyDescent="0.25">
      <c r="A4" s="61" t="s">
        <v>681</v>
      </c>
      <c r="B4" s="61" t="s">
        <v>10</v>
      </c>
      <c r="C4" s="61" t="s">
        <v>11</v>
      </c>
      <c r="D4" s="61" t="s">
        <v>8</v>
      </c>
      <c r="E4" s="61" t="s">
        <v>12</v>
      </c>
      <c r="F4" s="65" t="s">
        <v>682</v>
      </c>
      <c r="G4" s="65" t="s">
        <v>683</v>
      </c>
      <c r="H4" s="62" t="s">
        <v>17</v>
      </c>
      <c r="I4" s="62" t="s">
        <v>18</v>
      </c>
      <c r="J4" s="62" t="s">
        <v>19</v>
      </c>
      <c r="K4" s="62" t="s">
        <v>20</v>
      </c>
      <c r="L4" s="62" t="s">
        <v>21</v>
      </c>
      <c r="M4" s="62" t="s">
        <v>684</v>
      </c>
      <c r="N4" s="62" t="s">
        <v>685</v>
      </c>
      <c r="O4" s="63" t="s">
        <v>23</v>
      </c>
      <c r="P4" s="63" t="s">
        <v>25</v>
      </c>
      <c r="Q4" s="63" t="s">
        <v>26</v>
      </c>
      <c r="R4" s="64" t="s">
        <v>28</v>
      </c>
      <c r="S4" s="64" t="s">
        <v>27</v>
      </c>
    </row>
    <row r="5" spans="1:19" x14ac:dyDescent="0.25">
      <c r="A5" s="1" t="str">
        <f>IF(KMS_service_Mois[[#This Row],[Matricule]]&lt;&gt;"",RIGHT("000000000" &amp; KMS_service_Mois[[#This Row],[Matricule]],9),RIGHT("000000000" &amp; KMS_service_Mois[[#This Row],[Code externe]],9))</f>
        <v>000000000</v>
      </c>
    </row>
  </sheetData>
  <mergeCells count="1">
    <mergeCell ref="F1:I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7409" r:id="rId4" name="CommandButton1">
          <controlPr defaultSize="0" autoLine="0" r:id="rId5">
            <anchor moveWithCells="1">
              <from>
                <xdr:col>2</xdr:col>
                <xdr:colOff>28575</xdr:colOff>
                <xdr:row>0</xdr:row>
                <xdr:rowOff>38100</xdr:rowOff>
              </from>
              <to>
                <xdr:col>3</xdr:col>
                <xdr:colOff>152400</xdr:colOff>
                <xdr:row>2</xdr:row>
                <xdr:rowOff>9525</xdr:rowOff>
              </to>
            </anchor>
          </controlPr>
        </control>
      </mc:Choice>
      <mc:Fallback>
        <control shapeId="17409" r:id="rId4" name="CommandButton1"/>
      </mc:Fallback>
    </mc:AlternateContent>
    <mc:AlternateContent xmlns:mc="http://schemas.openxmlformats.org/markup-compatibility/2006">
      <mc:Choice Requires="x14">
        <control shapeId="17410" r:id="rId6" name="CommandButton2">
          <controlPr defaultSize="0" autoLine="0" r:id="rId7">
            <anchor moveWithCells="1">
              <from>
                <xdr:col>3</xdr:col>
                <xdr:colOff>352425</xdr:colOff>
                <xdr:row>0</xdr:row>
                <xdr:rowOff>57150</xdr:rowOff>
              </from>
              <to>
                <xdr:col>4</xdr:col>
                <xdr:colOff>180975</xdr:colOff>
                <xdr:row>1</xdr:row>
                <xdr:rowOff>133350</xdr:rowOff>
              </to>
            </anchor>
          </controlPr>
        </control>
      </mc:Choice>
      <mc:Fallback>
        <control shapeId="17410" r:id="rId6" name="CommandButton2"/>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54">
    <tabColor rgb="FF00B0F0"/>
  </sheetPr>
  <dimension ref="A1:N213"/>
  <sheetViews>
    <sheetView zoomScaleNormal="100" workbookViewId="0">
      <pane ySplit="1" topLeftCell="A2" activePane="bottomLeft" state="frozen"/>
      <selection pane="bottomLeft" activeCell="O27" sqref="O27"/>
    </sheetView>
  </sheetViews>
  <sheetFormatPr baseColWidth="10" defaultColWidth="11.5703125" defaultRowHeight="12" x14ac:dyDescent="0.25"/>
  <cols>
    <col min="1" max="1" width="13.28515625" style="3" customWidth="1"/>
    <col min="2" max="2" width="4.7109375" style="3" customWidth="1"/>
    <col min="3" max="3" width="23.85546875" style="3" customWidth="1"/>
    <col min="4" max="4" width="4.7109375" style="3" customWidth="1"/>
    <col min="5" max="12" width="11.5703125" style="3"/>
    <col min="13" max="13" width="4.7109375" style="3" customWidth="1"/>
    <col min="14" max="16384" width="11.5703125" style="3"/>
  </cols>
  <sheetData>
    <row r="1" spans="1:14" s="22" customFormat="1" ht="33" customHeight="1" x14ac:dyDescent="0.2">
      <c r="A1" s="17" t="s">
        <v>41</v>
      </c>
      <c r="B1" s="18"/>
      <c r="C1" s="19" t="s">
        <v>42</v>
      </c>
      <c r="D1" s="20"/>
      <c r="E1" s="21" t="s">
        <v>43</v>
      </c>
      <c r="F1" s="21" t="s">
        <v>44</v>
      </c>
      <c r="G1" s="21" t="s">
        <v>45</v>
      </c>
      <c r="H1" s="21" t="s">
        <v>46</v>
      </c>
      <c r="I1" s="21" t="s">
        <v>47</v>
      </c>
      <c r="J1" s="21" t="s">
        <v>48</v>
      </c>
      <c r="K1" s="21" t="s">
        <v>49</v>
      </c>
      <c r="L1" s="21" t="s">
        <v>50</v>
      </c>
      <c r="N1" s="22" t="s">
        <v>1025</v>
      </c>
    </row>
    <row r="2" spans="1:14" s="22" customFormat="1" ht="12" customHeight="1" x14ac:dyDescent="0.2">
      <c r="A2" s="3">
        <v>2022</v>
      </c>
      <c r="B2" s="18"/>
      <c r="C2" s="23">
        <f>DATE(HEURES!B1,1,1)</f>
        <v>44927</v>
      </c>
      <c r="D2" s="20"/>
      <c r="E2" s="24" t="s">
        <v>51</v>
      </c>
      <c r="F2" s="24">
        <v>1</v>
      </c>
      <c r="G2" s="24">
        <f>DAY(EOMONTH(t_calendrier[[#This Row],[Début mois]],0))</f>
        <v>31</v>
      </c>
      <c r="H2" s="25">
        <f>DATE(HEURES!$B$1,t_calendrier[[#This Row],[N°]],1)</f>
        <v>44927</v>
      </c>
      <c r="I2" s="25">
        <f>EOMONTH(t_calendrier[[#This Row],[Début mois]],0)</f>
        <v>44957</v>
      </c>
      <c r="J2" s="26">
        <f>NETWORKDAYS(t_calendrier[[#This Row],[Début mois]],t_calendrier[[#This Row],[Fin mois]])</f>
        <v>22</v>
      </c>
      <c r="K2" s="26">
        <f>NETWORKDAYS(t_calendrier[[#This Row],[Début mois]],t_calendrier[[#This Row],[Fin mois]],t_dates_JF[Dates])</f>
        <v>22</v>
      </c>
      <c r="L2" s="26">
        <f ca="1">IF(MONTH(TODAY())&gt;MONTH(t_calendrier[[#This Row],[Début mois]]),t_calendrier[[#This Row],[Avec JF]],IF(MONTH(TODAY())&lt;MONTH(t_calendrier[[#This Row],[Début mois]]),0,NETWORKDAYS.INTL(t_calendrier[[#This Row],[Début mois]],TODAY(),1,t_dates_JF[Dates])))</f>
        <v>22</v>
      </c>
      <c r="N2" s="22">
        <v>1</v>
      </c>
    </row>
    <row r="3" spans="1:14" s="22" customFormat="1" ht="12" customHeight="1" x14ac:dyDescent="0.2">
      <c r="A3" s="3">
        <v>2023</v>
      </c>
      <c r="C3" s="23">
        <f>(DOLLAR(("4/" &amp; HEURES!B1)/7+MOD(19*MOD(HEURES!B1,19)-7,30)*14%,)*7-6)+1</f>
        <v>45026</v>
      </c>
      <c r="D3" s="20"/>
      <c r="E3" s="24" t="s">
        <v>52</v>
      </c>
      <c r="F3" s="24">
        <v>2</v>
      </c>
      <c r="G3" s="24">
        <f>DAY(EOMONTH(t_calendrier[[#This Row],[Début mois]],0))</f>
        <v>28</v>
      </c>
      <c r="H3" s="25">
        <f>DATE(HEURES!$B$1,t_calendrier[[#This Row],[N°]],1)</f>
        <v>44958</v>
      </c>
      <c r="I3" s="25">
        <f>EOMONTH(t_calendrier[[#This Row],[Début mois]],0)</f>
        <v>44985</v>
      </c>
      <c r="J3" s="24">
        <f>NETWORKDAYS(t_calendrier[[#This Row],[Début mois]],t_calendrier[[#This Row],[Fin mois]])</f>
        <v>20</v>
      </c>
      <c r="K3" s="24">
        <f>NETWORKDAYS(t_calendrier[[#This Row],[Début mois]],t_calendrier[[#This Row],[Fin mois]],t_dates_JF[Dates])</f>
        <v>20</v>
      </c>
      <c r="L3" s="24">
        <f ca="1">IF(MONTH(TODAY())&gt;MONTH(t_calendrier[[#This Row],[Début mois]]),t_calendrier[[#This Row],[Avec JF]],IF(MONTH(TODAY())&lt;MONTH(t_calendrier[[#This Row],[Début mois]]),0,NETWORKDAYS.INTL(t_calendrier[[#This Row],[Début mois]],TODAY(),1,t_dates_JF[Dates])))</f>
        <v>20</v>
      </c>
      <c r="N3" s="22">
        <v>2</v>
      </c>
    </row>
    <row r="4" spans="1:14" s="28" customFormat="1" ht="12" customHeight="1" x14ac:dyDescent="0.2">
      <c r="A4" s="3">
        <v>2024</v>
      </c>
      <c r="B4" s="27"/>
      <c r="C4" s="23">
        <f>DATE(HEURES!B1,5,1)</f>
        <v>45047</v>
      </c>
      <c r="D4" s="20"/>
      <c r="E4" s="24" t="s">
        <v>53</v>
      </c>
      <c r="F4" s="24">
        <v>3</v>
      </c>
      <c r="G4" s="24">
        <f>DAY(EOMONTH(t_calendrier[[#This Row],[Début mois]],0))</f>
        <v>31</v>
      </c>
      <c r="H4" s="25">
        <f>DATE(HEURES!$B$1,t_calendrier[[#This Row],[N°]],1)</f>
        <v>44986</v>
      </c>
      <c r="I4" s="25">
        <f>EOMONTH(t_calendrier[[#This Row],[Début mois]],0)</f>
        <v>45016</v>
      </c>
      <c r="J4" s="24">
        <f>NETWORKDAYS(t_calendrier[[#This Row],[Début mois]],t_calendrier[[#This Row],[Fin mois]])</f>
        <v>23</v>
      </c>
      <c r="K4" s="24">
        <f>NETWORKDAYS(t_calendrier[[#This Row],[Début mois]],t_calendrier[[#This Row],[Fin mois]],t_dates_JF[Dates])</f>
        <v>23</v>
      </c>
      <c r="L4" s="24">
        <f ca="1">IF(MONTH(TODAY())&gt;MONTH(t_calendrier[[#This Row],[Début mois]]),t_calendrier[[#This Row],[Avec JF]],IF(MONTH(TODAY())&lt;MONTH(t_calendrier[[#This Row],[Début mois]]),0,NETWORKDAYS.INTL(t_calendrier[[#This Row],[Début mois]],TODAY(),1,t_dates_JF[Dates])))</f>
        <v>23</v>
      </c>
      <c r="N4" s="22">
        <v>3</v>
      </c>
    </row>
    <row r="5" spans="1:14" s="28" customFormat="1" ht="12" customHeight="1" x14ac:dyDescent="0.2">
      <c r="A5" s="3">
        <v>2025</v>
      </c>
      <c r="B5" s="29"/>
      <c r="C5" s="23">
        <f>DATE(HEURES!B1,5,8)</f>
        <v>45054</v>
      </c>
      <c r="D5" s="20"/>
      <c r="E5" s="24" t="s">
        <v>54</v>
      </c>
      <c r="F5" s="24">
        <v>4</v>
      </c>
      <c r="G5" s="24">
        <f>DAY(EOMONTH(t_calendrier[[#This Row],[Début mois]],0))</f>
        <v>30</v>
      </c>
      <c r="H5" s="25">
        <f>DATE(HEURES!$B$1,t_calendrier[[#This Row],[N°]],1)</f>
        <v>45017</v>
      </c>
      <c r="I5" s="25">
        <f>EOMONTH(t_calendrier[[#This Row],[Début mois]],0)</f>
        <v>45046</v>
      </c>
      <c r="J5" s="24">
        <f>NETWORKDAYS(t_calendrier[[#This Row],[Début mois]],t_calendrier[[#This Row],[Fin mois]])</f>
        <v>20</v>
      </c>
      <c r="K5" s="24">
        <f>NETWORKDAYS(t_calendrier[[#This Row],[Début mois]],t_calendrier[[#This Row],[Fin mois]],t_dates_JF[Dates])</f>
        <v>19</v>
      </c>
      <c r="L5" s="24">
        <f ca="1">IF(MONTH(TODAY())&gt;MONTH(t_calendrier[[#This Row],[Début mois]]),t_calendrier[[#This Row],[Avec JF]],IF(MONTH(TODAY())&lt;MONTH(t_calendrier[[#This Row],[Début mois]]),0,NETWORKDAYS.INTL(t_calendrier[[#This Row],[Début mois]],TODAY(),1,t_dates_JF[Dates])))</f>
        <v>19</v>
      </c>
      <c r="N5" s="22">
        <v>4</v>
      </c>
    </row>
    <row r="6" spans="1:14" s="28" customFormat="1" ht="12" customHeight="1" x14ac:dyDescent="0.2">
      <c r="A6" s="3">
        <v>2026</v>
      </c>
      <c r="B6" s="29"/>
      <c r="C6" s="23">
        <f>C3+49</f>
        <v>45075</v>
      </c>
      <c r="D6" s="20"/>
      <c r="E6" s="24" t="s">
        <v>55</v>
      </c>
      <c r="F6" s="24">
        <v>5</v>
      </c>
      <c r="G6" s="24">
        <f>DAY(EOMONTH(t_calendrier[[#This Row],[Début mois]],0))</f>
        <v>31</v>
      </c>
      <c r="H6" s="25">
        <f>DATE(HEURES!$B$1,t_calendrier[[#This Row],[N°]],1)</f>
        <v>45047</v>
      </c>
      <c r="I6" s="25">
        <f>EOMONTH(t_calendrier[[#This Row],[Début mois]],0)</f>
        <v>45077</v>
      </c>
      <c r="J6" s="24">
        <f>NETWORKDAYS(t_calendrier[[#This Row],[Début mois]],t_calendrier[[#This Row],[Fin mois]])</f>
        <v>23</v>
      </c>
      <c r="K6" s="24">
        <f>NETWORKDAYS(t_calendrier[[#This Row],[Début mois]],t_calendrier[[#This Row],[Fin mois]],t_dates_JF[Dates])</f>
        <v>19</v>
      </c>
      <c r="L6" s="24">
        <f ca="1">IF(MONTH(TODAY())&gt;MONTH(t_calendrier[[#This Row],[Début mois]]),t_calendrier[[#This Row],[Avec JF]],IF(MONTH(TODAY())&lt;MONTH(t_calendrier[[#This Row],[Début mois]]),0,NETWORKDAYS.INTL(t_calendrier[[#This Row],[Début mois]],TODAY(),1,t_dates_JF[Dates])))</f>
        <v>16</v>
      </c>
      <c r="N6" s="22">
        <v>5</v>
      </c>
    </row>
    <row r="7" spans="1:14" s="28" customFormat="1" ht="12" customHeight="1" x14ac:dyDescent="0.2">
      <c r="A7" s="3">
        <v>2027</v>
      </c>
      <c r="B7" s="29"/>
      <c r="C7" s="23">
        <f>C3+38</f>
        <v>45064</v>
      </c>
      <c r="D7" s="20"/>
      <c r="E7" s="24" t="s">
        <v>56</v>
      </c>
      <c r="F7" s="24">
        <v>6</v>
      </c>
      <c r="G7" s="24">
        <f>DAY(EOMONTH(t_calendrier[[#This Row],[Début mois]],0))</f>
        <v>30</v>
      </c>
      <c r="H7" s="25">
        <f>DATE(HEURES!$B$1,t_calendrier[[#This Row],[N°]],1)</f>
        <v>45078</v>
      </c>
      <c r="I7" s="25">
        <f>EOMONTH(t_calendrier[[#This Row],[Début mois]],0)</f>
        <v>45107</v>
      </c>
      <c r="J7" s="24">
        <f>NETWORKDAYS(t_calendrier[[#This Row],[Début mois]],t_calendrier[[#This Row],[Fin mois]])</f>
        <v>22</v>
      </c>
      <c r="K7" s="24">
        <f>NETWORKDAYS(t_calendrier[[#This Row],[Début mois]],t_calendrier[[#This Row],[Fin mois]],t_dates_JF[Dates])</f>
        <v>22</v>
      </c>
      <c r="L7" s="24">
        <f ca="1">IF(MONTH(TODAY())&gt;MONTH(t_calendrier[[#This Row],[Début mois]]),t_calendrier[[#This Row],[Avec JF]],IF(MONTH(TODAY())&lt;MONTH(t_calendrier[[#This Row],[Début mois]]),0,NETWORKDAYS.INTL(t_calendrier[[#This Row],[Début mois]],TODAY(),1,t_dates_JF[Dates])))</f>
        <v>0</v>
      </c>
      <c r="N7" s="22">
        <v>6</v>
      </c>
    </row>
    <row r="8" spans="1:14" ht="12" customHeight="1" x14ac:dyDescent="0.2">
      <c r="C8" s="23">
        <f>DATE(HEURES!B1,7,14)</f>
        <v>45121</v>
      </c>
      <c r="D8" s="20"/>
      <c r="E8" s="24" t="s">
        <v>57</v>
      </c>
      <c r="F8" s="24">
        <v>7</v>
      </c>
      <c r="G8" s="24">
        <f>DAY(EOMONTH(t_calendrier[[#This Row],[Début mois]],0))</f>
        <v>31</v>
      </c>
      <c r="H8" s="25">
        <f>DATE(HEURES!$B$1,t_calendrier[[#This Row],[N°]],1)</f>
        <v>45108</v>
      </c>
      <c r="I8" s="25">
        <f>EOMONTH(t_calendrier[[#This Row],[Début mois]],0)</f>
        <v>45138</v>
      </c>
      <c r="J8" s="24">
        <f>NETWORKDAYS(t_calendrier[[#This Row],[Début mois]],t_calendrier[[#This Row],[Fin mois]])</f>
        <v>21</v>
      </c>
      <c r="K8" s="24">
        <f>NETWORKDAYS(t_calendrier[[#This Row],[Début mois]],t_calendrier[[#This Row],[Fin mois]],t_dates_JF[Dates])</f>
        <v>20</v>
      </c>
      <c r="L8" s="24">
        <f ca="1">IF(MONTH(TODAY())&gt;MONTH(t_calendrier[[#This Row],[Début mois]]),t_calendrier[[#This Row],[Avec JF]],IF(MONTH(TODAY())&lt;MONTH(t_calendrier[[#This Row],[Début mois]]),0,NETWORKDAYS.INTL(t_calendrier[[#This Row],[Début mois]],TODAY(),1,t_dates_JF[Dates])))</f>
        <v>0</v>
      </c>
      <c r="N8" s="22">
        <v>7</v>
      </c>
    </row>
    <row r="9" spans="1:14" ht="12" customHeight="1" x14ac:dyDescent="0.2">
      <c r="B9" s="30"/>
      <c r="C9" s="23">
        <f>DATE(HEURES!B1,8,15)</f>
        <v>45153</v>
      </c>
      <c r="D9" s="20"/>
      <c r="E9" s="24" t="s">
        <v>58</v>
      </c>
      <c r="F9" s="24">
        <v>8</v>
      </c>
      <c r="G9" s="24">
        <f>DAY(EOMONTH(t_calendrier[[#This Row],[Début mois]],0))</f>
        <v>31</v>
      </c>
      <c r="H9" s="25">
        <f>DATE(HEURES!$B$1,t_calendrier[[#This Row],[N°]],1)</f>
        <v>45139</v>
      </c>
      <c r="I9" s="25">
        <f>EOMONTH(t_calendrier[[#This Row],[Début mois]],0)</f>
        <v>45169</v>
      </c>
      <c r="J9" s="24">
        <f>NETWORKDAYS(t_calendrier[[#This Row],[Début mois]],t_calendrier[[#This Row],[Fin mois]])</f>
        <v>23</v>
      </c>
      <c r="K9" s="24">
        <f>NETWORKDAYS(t_calendrier[[#This Row],[Début mois]],t_calendrier[[#This Row],[Fin mois]],t_dates_JF[Dates])</f>
        <v>22</v>
      </c>
      <c r="L9" s="24">
        <f ca="1">IF(MONTH(TODAY())&gt;MONTH(t_calendrier[[#This Row],[Début mois]]),t_calendrier[[#This Row],[Avec JF]],IF(MONTH(TODAY())&lt;MONTH(t_calendrier[[#This Row],[Début mois]]),0,NETWORKDAYS.INTL(t_calendrier[[#This Row],[Début mois]],TODAY(),1,t_dates_JF[Dates])))</f>
        <v>0</v>
      </c>
      <c r="N9" s="22">
        <v>8</v>
      </c>
    </row>
    <row r="10" spans="1:14" ht="12" customHeight="1" x14ac:dyDescent="0.2">
      <c r="C10" s="23">
        <f>DATE(HEURES!B1,11,1)</f>
        <v>45231</v>
      </c>
      <c r="D10" s="20"/>
      <c r="E10" s="24" t="s">
        <v>59</v>
      </c>
      <c r="F10" s="24">
        <v>9</v>
      </c>
      <c r="G10" s="24">
        <f>DAY(EOMONTH(t_calendrier[[#This Row],[Début mois]],0))</f>
        <v>30</v>
      </c>
      <c r="H10" s="25">
        <f>DATE(HEURES!$B$1,t_calendrier[[#This Row],[N°]],1)</f>
        <v>45170</v>
      </c>
      <c r="I10" s="25">
        <f>EOMONTH(t_calendrier[[#This Row],[Début mois]],0)</f>
        <v>45199</v>
      </c>
      <c r="J10" s="24">
        <f>NETWORKDAYS(t_calendrier[[#This Row],[Début mois]],t_calendrier[[#This Row],[Fin mois]])</f>
        <v>21</v>
      </c>
      <c r="K10" s="24">
        <f>NETWORKDAYS(t_calendrier[[#This Row],[Début mois]],t_calendrier[[#This Row],[Fin mois]],t_dates_JF[Dates])</f>
        <v>21</v>
      </c>
      <c r="L10" s="24">
        <f ca="1">IF(MONTH(TODAY())&gt;MONTH(t_calendrier[[#This Row],[Début mois]]),t_calendrier[[#This Row],[Avec JF]],IF(MONTH(TODAY())&lt;MONTH(t_calendrier[[#This Row],[Début mois]]),0,NETWORKDAYS.INTL(t_calendrier[[#This Row],[Début mois]],TODAY(),1,t_dates_JF[Dates])))</f>
        <v>0</v>
      </c>
      <c r="N10" s="22">
        <v>9</v>
      </c>
    </row>
    <row r="11" spans="1:14" ht="12" customHeight="1" x14ac:dyDescent="0.2">
      <c r="B11" s="30"/>
      <c r="C11" s="23">
        <f>DATE(HEURES!B1,11,11)</f>
        <v>45241</v>
      </c>
      <c r="D11" s="20"/>
      <c r="E11" s="24" t="s">
        <v>60</v>
      </c>
      <c r="F11" s="24">
        <v>10</v>
      </c>
      <c r="G11" s="24">
        <f>DAY(EOMONTH(t_calendrier[[#This Row],[Début mois]],0))</f>
        <v>31</v>
      </c>
      <c r="H11" s="25">
        <f>DATE(HEURES!$B$1,t_calendrier[[#This Row],[N°]],1)</f>
        <v>45200</v>
      </c>
      <c r="I11" s="25">
        <f>EOMONTH(t_calendrier[[#This Row],[Début mois]],0)</f>
        <v>45230</v>
      </c>
      <c r="J11" s="24">
        <f>NETWORKDAYS(t_calendrier[[#This Row],[Début mois]],t_calendrier[[#This Row],[Fin mois]])</f>
        <v>22</v>
      </c>
      <c r="K11" s="24">
        <f>NETWORKDAYS(t_calendrier[[#This Row],[Début mois]],t_calendrier[[#This Row],[Fin mois]],t_dates_JF[Dates])</f>
        <v>22</v>
      </c>
      <c r="L11" s="24">
        <f ca="1">IF(MONTH(TODAY())&gt;MONTH(t_calendrier[[#This Row],[Début mois]]),t_calendrier[[#This Row],[Avec JF]],IF(MONTH(TODAY())&lt;MONTH(t_calendrier[[#This Row],[Début mois]]),0,NETWORKDAYS.INTL(t_calendrier[[#This Row],[Début mois]],TODAY(),1,t_dates_JF[Dates])))</f>
        <v>0</v>
      </c>
      <c r="N11" s="22">
        <v>10</v>
      </c>
    </row>
    <row r="12" spans="1:14" ht="12" customHeight="1" x14ac:dyDescent="0.2">
      <c r="C12" s="31">
        <f>DATE(HEURES!B1,12,25)</f>
        <v>45285</v>
      </c>
      <c r="D12" s="20"/>
      <c r="E12" s="24" t="s">
        <v>61</v>
      </c>
      <c r="F12" s="24">
        <v>11</v>
      </c>
      <c r="G12" s="24">
        <f>DAY(EOMONTH(t_calendrier[[#This Row],[Début mois]],0))</f>
        <v>30</v>
      </c>
      <c r="H12" s="25">
        <f>DATE(HEURES!$B$1,t_calendrier[[#This Row],[N°]],1)</f>
        <v>45231</v>
      </c>
      <c r="I12" s="25">
        <f>EOMONTH(t_calendrier[[#This Row],[Début mois]],0)</f>
        <v>45260</v>
      </c>
      <c r="J12" s="24">
        <f>NETWORKDAYS(t_calendrier[[#This Row],[Début mois]],t_calendrier[[#This Row],[Fin mois]])</f>
        <v>22</v>
      </c>
      <c r="K12" s="24">
        <f>NETWORKDAYS(t_calendrier[[#This Row],[Début mois]],t_calendrier[[#This Row],[Fin mois]],t_dates_JF[Dates])</f>
        <v>21</v>
      </c>
      <c r="L12" s="24">
        <f ca="1">IF(MONTH(TODAY())&gt;MONTH(t_calendrier[[#This Row],[Début mois]]),t_calendrier[[#This Row],[Avec JF]],IF(MONTH(TODAY())&lt;MONTH(t_calendrier[[#This Row],[Début mois]]),0,NETWORKDAYS.INTL(t_calendrier[[#This Row],[Début mois]],TODAY(),1,t_dates_JF[Dates])))</f>
        <v>0</v>
      </c>
      <c r="N12" s="22">
        <v>11</v>
      </c>
    </row>
    <row r="13" spans="1:14" ht="12" customHeight="1" x14ac:dyDescent="0.2">
      <c r="B13" s="30"/>
      <c r="C13" s="23"/>
      <c r="D13" s="20"/>
      <c r="E13" s="24" t="s">
        <v>62</v>
      </c>
      <c r="F13" s="24">
        <v>12</v>
      </c>
      <c r="G13" s="24">
        <f>DAY(EOMONTH(t_calendrier[[#This Row],[Début mois]],0))</f>
        <v>31</v>
      </c>
      <c r="H13" s="25">
        <f>DATE(HEURES!$B$1,t_calendrier[[#This Row],[N°]],1)</f>
        <v>45261</v>
      </c>
      <c r="I13" s="25">
        <f>EOMONTH(t_calendrier[[#This Row],[Début mois]],0)</f>
        <v>45291</v>
      </c>
      <c r="J13" s="24">
        <f>NETWORKDAYS(t_calendrier[[#This Row],[Début mois]],t_calendrier[[#This Row],[Fin mois]])</f>
        <v>21</v>
      </c>
      <c r="K13" s="24">
        <f>NETWORKDAYS(t_calendrier[[#This Row],[Début mois]],t_calendrier[[#This Row],[Fin mois]],t_dates_JF[Dates])</f>
        <v>20</v>
      </c>
      <c r="L13" s="24">
        <f ca="1">IF(MONTH(TODAY())&gt;MONTH(t_calendrier[[#This Row],[Début mois]]),t_calendrier[[#This Row],[Avec JF]],IF(MONTH(TODAY())&lt;MONTH(t_calendrier[[#This Row],[Début mois]]),0,NETWORKDAYS.INTL(t_calendrier[[#This Row],[Début mois]],TODAY(),1,t_dates_JF[Dates])))</f>
        <v>0</v>
      </c>
      <c r="N13" s="22">
        <v>12</v>
      </c>
    </row>
    <row r="14" spans="1:14" ht="12" customHeight="1" x14ac:dyDescent="0.25">
      <c r="N14" s="22">
        <v>13</v>
      </c>
    </row>
    <row r="15" spans="1:14" ht="12" customHeight="1" x14ac:dyDescent="0.25">
      <c r="B15" s="30"/>
      <c r="D15" s="30"/>
      <c r="N15" s="22">
        <v>14</v>
      </c>
    </row>
    <row r="16" spans="1:14" ht="12" customHeight="1" x14ac:dyDescent="0.25">
      <c r="N16" s="22">
        <v>15</v>
      </c>
    </row>
    <row r="17" spans="1:14" ht="12" customHeight="1" x14ac:dyDescent="0.25">
      <c r="A17" s="32"/>
      <c r="B17" s="29"/>
      <c r="C17" s="29"/>
      <c r="D17" s="29"/>
      <c r="E17" s="29"/>
      <c r="N17" s="22">
        <v>16</v>
      </c>
    </row>
    <row r="18" spans="1:14" ht="12.75" x14ac:dyDescent="0.25">
      <c r="I18" s="2"/>
      <c r="N18" s="22">
        <v>17</v>
      </c>
    </row>
    <row r="19" spans="1:14" ht="12.75" x14ac:dyDescent="0.25">
      <c r="B19" s="30"/>
      <c r="D19" s="30"/>
      <c r="N19" s="22">
        <v>18</v>
      </c>
    </row>
    <row r="20" spans="1:14" ht="12.75" x14ac:dyDescent="0.25">
      <c r="N20" s="22">
        <v>19</v>
      </c>
    </row>
    <row r="21" spans="1:14" ht="12.75" x14ac:dyDescent="0.25">
      <c r="B21" s="30"/>
      <c r="D21" s="30"/>
      <c r="N21" s="22">
        <v>20</v>
      </c>
    </row>
    <row r="22" spans="1:14" ht="12.75" x14ac:dyDescent="0.25">
      <c r="N22" s="22">
        <v>21</v>
      </c>
    </row>
    <row r="23" spans="1:14" ht="12.75" x14ac:dyDescent="0.25">
      <c r="B23" s="30"/>
      <c r="D23" s="30"/>
      <c r="N23" s="22">
        <v>22</v>
      </c>
    </row>
    <row r="24" spans="1:14" ht="12.75" x14ac:dyDescent="0.25">
      <c r="N24" s="22">
        <v>23</v>
      </c>
    </row>
    <row r="25" spans="1:14" ht="12.75" x14ac:dyDescent="0.25">
      <c r="B25" s="30"/>
      <c r="D25" s="30"/>
      <c r="N25" s="22">
        <v>24</v>
      </c>
    </row>
    <row r="26" spans="1:14" ht="12.75" x14ac:dyDescent="0.25">
      <c r="N26" s="22">
        <v>25</v>
      </c>
    </row>
    <row r="27" spans="1:14" ht="12.75" x14ac:dyDescent="0.25">
      <c r="A27" s="32"/>
      <c r="B27" s="29"/>
      <c r="C27" s="29"/>
      <c r="D27" s="29"/>
      <c r="E27" s="29"/>
      <c r="N27" s="22">
        <v>26</v>
      </c>
    </row>
    <row r="28" spans="1:14" ht="12.75" x14ac:dyDescent="0.25">
      <c r="N28" s="22">
        <v>27</v>
      </c>
    </row>
    <row r="29" spans="1:14" ht="12.75" x14ac:dyDescent="0.25">
      <c r="B29" s="30"/>
      <c r="D29" s="30"/>
      <c r="N29" s="22">
        <v>28</v>
      </c>
    </row>
    <row r="30" spans="1:14" ht="12.75" x14ac:dyDescent="0.25">
      <c r="N30" s="22">
        <f>IF(MONTH(HEURES!AFX3+1)&gt;MONTH(HEURES!AFX3),"",29)</f>
        <v>29</v>
      </c>
    </row>
    <row r="31" spans="1:14" ht="12.75" x14ac:dyDescent="0.25">
      <c r="B31" s="30"/>
      <c r="D31" s="30"/>
      <c r="N31" s="22">
        <f>IF(MONTH(HEURES!AHC3+1)&gt;MONTH(HEURES!AHC3),"",30)</f>
        <v>30</v>
      </c>
    </row>
    <row r="32" spans="1:14" ht="12.75" x14ac:dyDescent="0.25">
      <c r="N32" s="22">
        <f>IF(MONTH(HEURES!AIH3+1)&gt;MONTH(HEURES!AIH3),"",31)</f>
        <v>31</v>
      </c>
    </row>
    <row r="33" spans="2:4" x14ac:dyDescent="0.25">
      <c r="B33" s="30"/>
      <c r="D33" s="30"/>
    </row>
    <row r="35" spans="2:4" x14ac:dyDescent="0.25">
      <c r="B35" s="30"/>
      <c r="D35" s="30"/>
    </row>
    <row r="37" spans="2:4" x14ac:dyDescent="0.25">
      <c r="B37" s="30"/>
      <c r="D37" s="30"/>
    </row>
    <row r="39" spans="2:4" x14ac:dyDescent="0.25">
      <c r="B39" s="30"/>
      <c r="D39" s="30"/>
    </row>
    <row r="41" spans="2:4" x14ac:dyDescent="0.25">
      <c r="B41" s="30"/>
      <c r="D41" s="30"/>
    </row>
    <row r="43" spans="2:4" x14ac:dyDescent="0.25">
      <c r="B43" s="30"/>
      <c r="D43" s="30"/>
    </row>
    <row r="45" spans="2:4" x14ac:dyDescent="0.25">
      <c r="B45" s="30"/>
      <c r="D45" s="30"/>
    </row>
    <row r="47" spans="2:4" x14ac:dyDescent="0.25">
      <c r="B47" s="30"/>
      <c r="D47" s="30"/>
    </row>
    <row r="49" spans="1:5" x14ac:dyDescent="0.25">
      <c r="A49" s="32"/>
      <c r="B49" s="29"/>
      <c r="C49" s="29"/>
      <c r="D49" s="29"/>
      <c r="E49" s="29"/>
    </row>
    <row r="51" spans="1:5" x14ac:dyDescent="0.25">
      <c r="B51" s="30"/>
      <c r="D51" s="30"/>
    </row>
    <row r="53" spans="1:5" x14ac:dyDescent="0.25">
      <c r="B53" s="30"/>
      <c r="D53" s="30"/>
    </row>
    <row r="55" spans="1:5" x14ac:dyDescent="0.25">
      <c r="B55" s="30"/>
      <c r="D55" s="30"/>
    </row>
    <row r="57" spans="1:5" x14ac:dyDescent="0.25">
      <c r="B57" s="30"/>
      <c r="D57" s="30"/>
    </row>
    <row r="59" spans="1:5" x14ac:dyDescent="0.25">
      <c r="B59" s="30"/>
      <c r="D59" s="30"/>
    </row>
    <row r="61" spans="1:5" x14ac:dyDescent="0.25">
      <c r="B61" s="30"/>
      <c r="D61" s="30"/>
    </row>
    <row r="63" spans="1:5" x14ac:dyDescent="0.25">
      <c r="B63" s="30"/>
      <c r="D63" s="30"/>
    </row>
    <row r="65" spans="1:5" x14ac:dyDescent="0.25">
      <c r="B65" s="30"/>
      <c r="D65" s="30"/>
    </row>
    <row r="67" spans="1:5" x14ac:dyDescent="0.25">
      <c r="B67" s="30"/>
      <c r="D67" s="30"/>
    </row>
    <row r="69" spans="1:5" x14ac:dyDescent="0.25">
      <c r="B69" s="30"/>
      <c r="D69" s="30"/>
    </row>
    <row r="71" spans="1:5" x14ac:dyDescent="0.25">
      <c r="B71" s="30"/>
      <c r="D71" s="30"/>
    </row>
    <row r="73" spans="1:5" x14ac:dyDescent="0.25">
      <c r="B73" s="30"/>
      <c r="D73" s="30"/>
    </row>
    <row r="75" spans="1:5" x14ac:dyDescent="0.25">
      <c r="A75" s="32"/>
      <c r="B75" s="29"/>
      <c r="C75" s="29"/>
      <c r="D75" s="29"/>
      <c r="E75" s="29"/>
    </row>
    <row r="77" spans="1:5" x14ac:dyDescent="0.25">
      <c r="B77" s="30"/>
      <c r="D77" s="30"/>
    </row>
    <row r="79" spans="1:5" x14ac:dyDescent="0.25">
      <c r="B79" s="30"/>
      <c r="D79" s="30"/>
    </row>
    <row r="81" spans="1:5" x14ac:dyDescent="0.25">
      <c r="B81" s="30"/>
      <c r="D81" s="30"/>
    </row>
    <row r="83" spans="1:5" x14ac:dyDescent="0.25">
      <c r="B83" s="30"/>
      <c r="D83" s="30"/>
    </row>
    <row r="85" spans="1:5" x14ac:dyDescent="0.25">
      <c r="B85" s="30"/>
      <c r="D85" s="30"/>
    </row>
    <row r="87" spans="1:5" x14ac:dyDescent="0.25">
      <c r="B87" s="30"/>
      <c r="D87" s="30"/>
    </row>
    <row r="89" spans="1:5" x14ac:dyDescent="0.25">
      <c r="A89" s="32"/>
      <c r="B89" s="29"/>
      <c r="C89" s="29"/>
      <c r="D89" s="29"/>
      <c r="E89" s="29"/>
    </row>
    <row r="91" spans="1:5" x14ac:dyDescent="0.25">
      <c r="B91" s="30"/>
      <c r="D91" s="30"/>
    </row>
    <row r="93" spans="1:5" x14ac:dyDescent="0.25">
      <c r="B93" s="30"/>
      <c r="D93" s="30"/>
    </row>
    <row r="95" spans="1:5" x14ac:dyDescent="0.25">
      <c r="B95" s="30"/>
      <c r="D95" s="30"/>
    </row>
    <row r="97" spans="2:4" x14ac:dyDescent="0.25">
      <c r="B97" s="30"/>
      <c r="D97" s="30"/>
    </row>
    <row r="99" spans="2:4" x14ac:dyDescent="0.25">
      <c r="B99" s="30"/>
      <c r="D99" s="30"/>
    </row>
    <row r="101" spans="2:4" x14ac:dyDescent="0.25">
      <c r="B101" s="30"/>
      <c r="D101" s="30"/>
    </row>
    <row r="103" spans="2:4" x14ac:dyDescent="0.25">
      <c r="B103" s="30"/>
      <c r="D103" s="30"/>
    </row>
    <row r="105" spans="2:4" x14ac:dyDescent="0.25">
      <c r="B105" s="30"/>
      <c r="D105" s="30"/>
    </row>
    <row r="107" spans="2:4" x14ac:dyDescent="0.25">
      <c r="B107" s="30"/>
      <c r="D107" s="30"/>
    </row>
    <row r="109" spans="2:4" x14ac:dyDescent="0.25">
      <c r="B109" s="30"/>
      <c r="D109" s="30"/>
    </row>
    <row r="111" spans="2:4" x14ac:dyDescent="0.25">
      <c r="B111" s="30"/>
      <c r="D111" s="30"/>
    </row>
    <row r="113" spans="1:5" x14ac:dyDescent="0.25">
      <c r="B113" s="30"/>
      <c r="D113" s="30"/>
    </row>
    <row r="115" spans="1:5" x14ac:dyDescent="0.25">
      <c r="B115" s="30"/>
      <c r="D115" s="30"/>
    </row>
    <row r="117" spans="1:5" x14ac:dyDescent="0.25">
      <c r="B117" s="30"/>
      <c r="D117" s="30"/>
    </row>
    <row r="119" spans="1:5" x14ac:dyDescent="0.25">
      <c r="B119" s="30"/>
      <c r="D119" s="30"/>
    </row>
    <row r="121" spans="1:5" x14ac:dyDescent="0.25">
      <c r="B121" s="30"/>
      <c r="D121" s="30"/>
    </row>
    <row r="123" spans="1:5" x14ac:dyDescent="0.25">
      <c r="B123" s="30"/>
      <c r="D123" s="30"/>
    </row>
    <row r="125" spans="1:5" x14ac:dyDescent="0.25">
      <c r="A125" s="32"/>
      <c r="B125" s="29"/>
      <c r="C125" s="29"/>
      <c r="D125" s="29"/>
      <c r="E125" s="29"/>
    </row>
    <row r="127" spans="1:5" x14ac:dyDescent="0.25">
      <c r="B127" s="30"/>
      <c r="D127" s="30"/>
    </row>
    <row r="129" spans="2:4" x14ac:dyDescent="0.25">
      <c r="B129" s="30"/>
      <c r="D129" s="30"/>
    </row>
    <row r="131" spans="2:4" x14ac:dyDescent="0.25">
      <c r="B131" s="30"/>
      <c r="D131" s="30"/>
    </row>
    <row r="133" spans="2:4" x14ac:dyDescent="0.25">
      <c r="B133" s="30"/>
      <c r="D133" s="30"/>
    </row>
    <row r="135" spans="2:4" x14ac:dyDescent="0.25">
      <c r="B135" s="30"/>
      <c r="D135" s="30"/>
    </row>
    <row r="137" spans="2:4" x14ac:dyDescent="0.25">
      <c r="B137" s="30"/>
      <c r="D137" s="30"/>
    </row>
    <row r="139" spans="2:4" x14ac:dyDescent="0.25">
      <c r="B139" s="30"/>
      <c r="D139" s="30"/>
    </row>
    <row r="141" spans="2:4" x14ac:dyDescent="0.25">
      <c r="B141" s="30"/>
      <c r="D141" s="30"/>
    </row>
    <row r="143" spans="2:4" x14ac:dyDescent="0.25">
      <c r="B143" s="30"/>
      <c r="D143" s="30"/>
    </row>
    <row r="145" spans="1:5" x14ac:dyDescent="0.25">
      <c r="B145" s="30"/>
      <c r="D145" s="30"/>
    </row>
    <row r="147" spans="1:5" x14ac:dyDescent="0.25">
      <c r="B147" s="30"/>
      <c r="D147" s="30"/>
    </row>
    <row r="149" spans="1:5" x14ac:dyDescent="0.25">
      <c r="B149" s="30"/>
      <c r="D149" s="30"/>
    </row>
    <row r="151" spans="1:5" x14ac:dyDescent="0.25">
      <c r="A151" s="32"/>
      <c r="B151" s="29"/>
      <c r="C151" s="29"/>
      <c r="D151" s="29"/>
      <c r="E151" s="29"/>
    </row>
    <row r="153" spans="1:5" x14ac:dyDescent="0.25">
      <c r="B153" s="30"/>
      <c r="D153" s="30"/>
    </row>
    <row r="155" spans="1:5" x14ac:dyDescent="0.25">
      <c r="B155" s="30"/>
      <c r="D155" s="30"/>
    </row>
    <row r="157" spans="1:5" x14ac:dyDescent="0.25">
      <c r="B157" s="30"/>
      <c r="D157" s="30"/>
    </row>
    <row r="159" spans="1:5" x14ac:dyDescent="0.25">
      <c r="B159" s="30"/>
      <c r="D159" s="30"/>
    </row>
    <row r="161" spans="1:5" x14ac:dyDescent="0.25">
      <c r="A161" s="32"/>
      <c r="B161" s="29"/>
      <c r="C161" s="29"/>
      <c r="D161" s="29"/>
      <c r="E161" s="29"/>
    </row>
    <row r="163" spans="1:5" x14ac:dyDescent="0.25">
      <c r="B163" s="30"/>
      <c r="D163" s="30"/>
    </row>
    <row r="165" spans="1:5" x14ac:dyDescent="0.25">
      <c r="B165" s="30"/>
      <c r="D165" s="30"/>
    </row>
    <row r="167" spans="1:5" x14ac:dyDescent="0.25">
      <c r="B167" s="30"/>
      <c r="D167" s="30"/>
    </row>
    <row r="169" spans="1:5" x14ac:dyDescent="0.25">
      <c r="B169" s="30"/>
      <c r="D169" s="30"/>
    </row>
    <row r="171" spans="1:5" x14ac:dyDescent="0.25">
      <c r="A171" s="32"/>
      <c r="B171" s="29"/>
      <c r="C171" s="29"/>
      <c r="D171" s="29"/>
      <c r="E171" s="29"/>
    </row>
    <row r="173" spans="1:5" x14ac:dyDescent="0.25">
      <c r="B173" s="30"/>
      <c r="D173" s="30"/>
    </row>
    <row r="175" spans="1:5" x14ac:dyDescent="0.25">
      <c r="B175" s="30"/>
      <c r="D175" s="30"/>
    </row>
    <row r="177" spans="2:4" x14ac:dyDescent="0.25">
      <c r="B177" s="30"/>
      <c r="D177" s="30"/>
    </row>
    <row r="179" spans="2:4" x14ac:dyDescent="0.25">
      <c r="B179" s="30"/>
      <c r="D179" s="30"/>
    </row>
    <row r="181" spans="2:4" x14ac:dyDescent="0.25">
      <c r="B181" s="30"/>
      <c r="D181" s="30"/>
    </row>
    <row r="183" spans="2:4" x14ac:dyDescent="0.25">
      <c r="B183" s="30"/>
      <c r="D183" s="30"/>
    </row>
    <row r="185" spans="2:4" x14ac:dyDescent="0.25">
      <c r="B185" s="30"/>
      <c r="D185" s="30"/>
    </row>
    <row r="187" spans="2:4" x14ac:dyDescent="0.25">
      <c r="B187" s="30"/>
      <c r="D187" s="30"/>
    </row>
    <row r="189" spans="2:4" x14ac:dyDescent="0.25">
      <c r="B189" s="30"/>
      <c r="D189" s="30"/>
    </row>
    <row r="191" spans="2:4" x14ac:dyDescent="0.25">
      <c r="B191" s="30"/>
      <c r="D191" s="30"/>
    </row>
    <row r="193" spans="1:5" x14ac:dyDescent="0.25">
      <c r="A193" s="32"/>
      <c r="B193" s="29"/>
      <c r="C193" s="29"/>
      <c r="D193" s="29"/>
      <c r="E193" s="29"/>
    </row>
    <row r="195" spans="1:5" x14ac:dyDescent="0.25">
      <c r="B195" s="30"/>
      <c r="D195" s="30"/>
    </row>
    <row r="197" spans="1:5" x14ac:dyDescent="0.25">
      <c r="B197" s="30"/>
      <c r="D197" s="30"/>
    </row>
    <row r="199" spans="1:5" x14ac:dyDescent="0.25">
      <c r="B199" s="30"/>
      <c r="D199" s="30"/>
    </row>
    <row r="201" spans="1:5" x14ac:dyDescent="0.25">
      <c r="B201" s="30"/>
      <c r="D201" s="30"/>
    </row>
    <row r="203" spans="1:5" x14ac:dyDescent="0.25">
      <c r="B203" s="30"/>
      <c r="D203" s="30"/>
    </row>
    <row r="205" spans="1:5" x14ac:dyDescent="0.25">
      <c r="B205" s="30"/>
      <c r="D205" s="30"/>
    </row>
    <row r="207" spans="1:5" x14ac:dyDescent="0.25">
      <c r="B207" s="30"/>
      <c r="D207" s="30"/>
    </row>
    <row r="209" spans="2:4" x14ac:dyDescent="0.25">
      <c r="B209" s="30"/>
      <c r="D209" s="30"/>
    </row>
    <row r="211" spans="2:4" x14ac:dyDescent="0.25">
      <c r="B211" s="30"/>
      <c r="D211" s="30"/>
    </row>
    <row r="213" spans="2:4" x14ac:dyDescent="0.25">
      <c r="B213" s="30"/>
      <c r="D213" s="30"/>
    </row>
  </sheetData>
  <dataValidations count="4">
    <dataValidation type="list" showInputMessage="1" showErrorMessage="1" sqref="D96 D154 D156 D158 B8 B178 B98 B136 B138 B140 B184 B186 D134 B10 B12 B14 D8 D10 D12 D14 D136 D138 D140 B18 B172 B100 B102 B104 B210 B212 D98 D100 B20 B22 B24 D18 D20 D22 D24 D102 D104 B28 B162 D208 D202 D204 D210 D212 B106 B108 B30 B32 B34 D28 D30 D32 D34 D106 B36 D108 B142 B144 D206 D180 D182 D142 D144 D172 B38 B40 B42 D36 D38 D40 D42 B110 B112 D184 D186 D110 D112 B44 B46 D44 D46 D174 D176 D178 B208 B50 B114 D114 B202 B182 B204 B146 B148 B196 B116 B52 B54 B56 D50 D52 D54 D56 B118 B58 D116 D118 D146 D148 B206 B180 B198 B200 B120 B60 B62 B64 D58 D60 D62 D64 B122 D120 B188 B190 D122 B152 B66 B68 D66 D68 B164 B126 B166 B70 B72 D70 D72 B168 D188 B76 D162 D194 D164 D190 D166 D168 B128 B130 B132 B78 B80 B82 D76 D78 D80 D82 B84 D126 D128 D130 D132 B86 D84 D86 B174 B176 B194 D196 B90 B154 B134 B156 B158 D152 D198 D200 B92 B94 B96 D90 D92 D94" xr:uid="{00000000-0002-0000-0600-000000000000}">
      <formula1>INDIRECT("t_villes[villes]")</formula1>
    </dataValidation>
    <dataValidation type="list" showInputMessage="1" showErrorMessage="1" sqref="E138 E140 E142 E56 E58 E60 E144 E104 E196 C204 C130 C68 C194 C132 E8 C134 C136 E154 E62 E64 C106 C108 C164 E202 E176 C182 C184 E178 C166 C152 E182 C70 C72 E198 E106 E66 C210 C200 C168 C206 E184 E10 E12 E180 C102 C186 E146 E148 C110 C112 E204 E68 C104 C196 C60 C62 E194 E70 E14 C64 E174 E108 C114 E128 E130 C116 E132 C180 E186 E18 E20 E206 C76 C78 C80 C82 C178 E200 E72 E110 C66 C198 C34 C36 C118 C120 E22 E156 E158 E76 E78 E162 E152 C84 C86 C122 E24 E28 E30 E32 E34 C126 E80 E82 E210 E212 C138 C140 C38 C40 C42 C44 E112 E114 C142 C144 E36 E38 E84 E86 E90 E92 E94 C90 C46 C50 E172 E208 E40 C172 C208 C202 C128 C92 C94 C96 C98 E134 E42 E44 E46 E136 E96 C188 C100 E116 E118 C174 E164 E166 C190 C52 C54 C56 E168 C176 E50 C58 C212 E98 E100 E102 C146 C148 E120 E122 E188 E190 E52 E126 C154 E54 C156 C158 C162" xr:uid="{00000000-0002-0000-0600-000001000000}">
      <formula1>INDIRECT("t_hrs[hrs-divers]")</formula1>
    </dataValidation>
    <dataValidation type="list" showInputMessage="1" showErrorMessage="1" sqref="D97 D157 D159 B9 B181 B99 B175 B173 B137 B139 B141 D205 B11 B13 B15 D9 D11 D13 D15 D135 D137 D139 D141 B19 B101 B103 B211 B213 B105 D99 D101 D103 D105 B21 B23 B25 D19 D21 D23 D25 D211 B163 B29 D207 D209 D213 B183 B185 B107 B109 D107 B31 B33 B35 D29 D31 D33 D35 D109 B187 B37 B143 D181 D183 D185 B145 D143 D145 B111 B39 B41 B43 D37 D39 D41 D43 B113 D111 D187 D113 B177 B179 B45 B47 D45 D47 B203 B115 B51 D115 D173 D175 B207 D177 D179 B147 B149 D147 D149 B53 B55 B57 D51 D53 D55 D57 B117 B209 B119 D117 B59 D119 B197 B153 B121 B61 B63 B65 D59 D61 D63 D65 B123 D121 D123 B189 B199 B67 B69 D67 D69 B165 B127 B191 D189 B167 B71 B73 D71 D73 B169 D191 B201 B77 D195 D197 D163 D203 D165 D167 D169 B129 B131 B79 B81 B83 D77 D79 D81 D83 B133 D127 D129 D131 B85 D133 D199 B87 D85 D87 B205 B195 B155 B135 B91 B157 B159 D153 D201 D155 B93 B95 B97 D91 D93 D95" xr:uid="{00000000-0002-0000-0600-000002000000}">
      <formula1>INDIRECT("t_rem[remorques]")</formula1>
    </dataValidation>
    <dataValidation type="list" showInputMessage="1" showErrorMessage="1" sqref="E207 E209 C199 C201 C203 C205 C207 C209 E211 E213 E189 E191 E195 E197 E199 E201 E203 E205 C33 C35 C37 C39 C41 C43 C45 C47 C51 C53 C55 C57 C59 C61 C63 C65 C67 C69 C71 C73 C77 C79 C81 C83 C85 C87 C91 C93 C95 C97 C99 C101 C103 C105 C107 C109 C111 C113 C115 C117 C119 C121 C123 C127 C129 C131 C133 C135 C137 C139 C141 C143 C145 C147 C149 C153 C155 C157 C159 C163 C165 C167 C169 C173 C175 C177 C179 C181 C183 C185 C187 C189 C191 C195 C197 C211 C213 E9 E11 E13 E15 E19 E21 E23 E25 E29 E31 E33 E35 E37 E39 E41 E43 E45 E47 E51 E53 E55 E57 E59 E61 E63 E65 E67 E69 E71 E73 E77 E79 E81 E83 E85 E87 E91 E93 E95 E97 E99 E101 E103 E105 E107 E109 E111 E113 E115 E117 E119 E121 E123 E127 E129 E131 E133 E135 E137 E139 E141 E143 E145 E147 E149 E153 E155 E157 E159 E163 E165 E167 E169 E173 E175 E177 E179 E181 E183 E185 E187" xr:uid="{00000000-0002-0000-0600-000003000000}">
      <formula1>INDIRECT("t_divers[divers2]")</formula1>
    </dataValidation>
  </dataValidations>
  <pageMargins left="0.7" right="0.7" top="0.75" bottom="0.75" header="0.3" footer="0.3"/>
  <pageSetup paperSize="9" orientation="portrait" r:id="rId1"/>
  <tableParts count="4">
    <tablePart r:id="rId2"/>
    <tablePart r:id="rId3"/>
    <tablePart r:id="rId4"/>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F251E1-B077-451A-A17F-B8A463805163}">
  <dimension ref="A1:AT156"/>
  <sheetViews>
    <sheetView tabSelected="1" workbookViewId="0">
      <selection activeCell="C25" sqref="C25"/>
    </sheetView>
  </sheetViews>
  <sheetFormatPr baseColWidth="10" defaultRowHeight="15" x14ac:dyDescent="0.25"/>
  <cols>
    <col min="1" max="1" width="10.7109375" style="105" bestFit="1" customWidth="1"/>
    <col min="2" max="2" width="16.7109375" style="105" bestFit="1" customWidth="1"/>
    <col min="3" max="3" width="20.42578125" style="105" customWidth="1"/>
    <col min="4" max="4" width="14.140625" style="105" bestFit="1" customWidth="1"/>
    <col min="5" max="5" width="14.5703125" style="105" bestFit="1" customWidth="1"/>
    <col min="6" max="6" width="13.28515625" style="105" bestFit="1" customWidth="1"/>
    <col min="7" max="7" width="18.140625" style="105" bestFit="1" customWidth="1"/>
    <col min="8" max="9" width="15.85546875" style="105" bestFit="1" customWidth="1"/>
    <col min="10" max="10" width="23.140625" style="105" bestFit="1" customWidth="1"/>
    <col min="11" max="11" width="17.28515625" style="105" bestFit="1" customWidth="1"/>
    <col min="12" max="12" width="7.85546875" style="105" bestFit="1" customWidth="1"/>
    <col min="13" max="13" width="10.5703125" style="105" bestFit="1" customWidth="1"/>
    <col min="14" max="14" width="11" style="105" bestFit="1" customWidth="1"/>
    <col min="15" max="15" width="13.5703125" style="105" bestFit="1" customWidth="1"/>
    <col min="16" max="16" width="15.85546875" style="105" bestFit="1" customWidth="1"/>
    <col min="17" max="17" width="20.7109375" style="105" bestFit="1" customWidth="1"/>
    <col min="18" max="18" width="8" style="105" bestFit="1" customWidth="1"/>
    <col min="19" max="19" width="10.5703125" style="105" bestFit="1" customWidth="1"/>
    <col min="20" max="20" width="11" style="105" bestFit="1" customWidth="1"/>
    <col min="21" max="22" width="13.5703125" style="105" bestFit="1" customWidth="1"/>
    <col min="23" max="23" width="12.7109375" style="105" bestFit="1" customWidth="1"/>
    <col min="24" max="24" width="8" style="105" bestFit="1" customWidth="1"/>
    <col min="25" max="25" width="10.5703125" style="105" bestFit="1" customWidth="1"/>
    <col min="26" max="26" width="13.7109375" style="105" bestFit="1" customWidth="1"/>
    <col min="27" max="27" width="11.42578125" style="105" bestFit="1" customWidth="1"/>
    <col min="28" max="28" width="10.5703125" style="105" bestFit="1" customWidth="1"/>
    <col min="29" max="29" width="10.140625" style="105" bestFit="1" customWidth="1"/>
    <col min="30" max="30" width="19.85546875" style="105" customWidth="1"/>
    <col min="31" max="31" width="23.5703125" style="105" bestFit="1" customWidth="1"/>
    <col min="32" max="32" width="15.28515625" style="105" bestFit="1" customWidth="1"/>
    <col min="33" max="33" width="17.28515625" style="105" bestFit="1" customWidth="1"/>
    <col min="34" max="34" width="17.7109375" style="105" bestFit="1" customWidth="1"/>
    <col min="35" max="35" width="13.28515625" style="105" bestFit="1" customWidth="1"/>
    <col min="36" max="36" width="16.5703125" style="105" bestFit="1" customWidth="1"/>
    <col min="37" max="45" width="10.7109375" style="105" bestFit="1" customWidth="1"/>
    <col min="46" max="46" width="12.5703125" style="105" bestFit="1" customWidth="1"/>
    <col min="47" max="16384" width="11.42578125" style="105"/>
  </cols>
  <sheetData>
    <row r="1" spans="1:46" ht="32.25" customHeight="1" x14ac:dyDescent="0.25">
      <c r="A1" s="108" t="s">
        <v>1135</v>
      </c>
      <c r="B1" s="108" t="s">
        <v>1039</v>
      </c>
      <c r="C1" s="108" t="s">
        <v>1</v>
      </c>
      <c r="D1" s="108" t="s">
        <v>8</v>
      </c>
      <c r="E1" s="108" t="s">
        <v>9</v>
      </c>
      <c r="F1" s="108" t="s">
        <v>93</v>
      </c>
      <c r="G1" s="108" t="s">
        <v>1103</v>
      </c>
      <c r="H1" s="108" t="s">
        <v>95</v>
      </c>
      <c r="I1" s="108" t="s">
        <v>99</v>
      </c>
      <c r="J1" s="108" t="s">
        <v>102</v>
      </c>
      <c r="K1" s="108" t="s">
        <v>956</v>
      </c>
      <c r="L1" s="108" t="s">
        <v>858</v>
      </c>
      <c r="M1" s="108" t="s">
        <v>860</v>
      </c>
      <c r="N1" s="108" t="s">
        <v>72</v>
      </c>
      <c r="O1" s="108" t="s">
        <v>96</v>
      </c>
      <c r="P1" s="108" t="s">
        <v>100</v>
      </c>
      <c r="Q1" s="108" t="s">
        <v>103</v>
      </c>
      <c r="R1" s="108" t="s">
        <v>812</v>
      </c>
      <c r="S1" s="108" t="s">
        <v>861</v>
      </c>
      <c r="T1" s="108" t="s">
        <v>94</v>
      </c>
      <c r="U1" s="108" t="s">
        <v>73</v>
      </c>
      <c r="V1" s="108" t="s">
        <v>98</v>
      </c>
      <c r="W1" s="108" t="s">
        <v>104</v>
      </c>
      <c r="X1" s="108" t="s">
        <v>813</v>
      </c>
      <c r="Y1" s="108" t="s">
        <v>862</v>
      </c>
      <c r="Z1" s="108" t="s">
        <v>17</v>
      </c>
      <c r="AA1" s="108" t="s">
        <v>18</v>
      </c>
      <c r="AB1" s="108" t="s">
        <v>19</v>
      </c>
      <c r="AC1" s="108" t="s">
        <v>38</v>
      </c>
      <c r="AD1" s="108" t="s">
        <v>76</v>
      </c>
      <c r="AE1" s="108" t="s">
        <v>987</v>
      </c>
      <c r="AF1" s="108" t="s">
        <v>1105</v>
      </c>
      <c r="AG1" s="108" t="s">
        <v>36</v>
      </c>
      <c r="AH1" s="108" t="s">
        <v>37</v>
      </c>
      <c r="AI1" s="108" t="s">
        <v>814</v>
      </c>
      <c r="AJ1" s="108" t="s">
        <v>75</v>
      </c>
      <c r="AK1"/>
      <c r="AL1"/>
      <c r="AM1"/>
      <c r="AN1"/>
      <c r="AO1"/>
      <c r="AP1"/>
      <c r="AQ1"/>
      <c r="AR1"/>
      <c r="AS1"/>
      <c r="AT1"/>
    </row>
    <row r="2" spans="1:46" x14ac:dyDescent="0.25">
      <c r="A2" s="106">
        <v>45047</v>
      </c>
      <c r="B2" t="s">
        <v>1113</v>
      </c>
      <c r="C2" t="s">
        <v>1116</v>
      </c>
      <c r="D2">
        <v>222</v>
      </c>
      <c r="E2" t="s">
        <v>1030</v>
      </c>
      <c r="F2" t="s">
        <v>1123</v>
      </c>
      <c r="G2" t="s">
        <v>68</v>
      </c>
      <c r="H2" t="s">
        <v>1129</v>
      </c>
      <c r="I2" t="s">
        <v>1110</v>
      </c>
      <c r="J2" t="s">
        <v>68</v>
      </c>
      <c r="K2">
        <v>-1</v>
      </c>
      <c r="L2" t="s">
        <v>68</v>
      </c>
      <c r="M2" t="s">
        <v>68</v>
      </c>
      <c r="N2" t="s">
        <v>68</v>
      </c>
      <c r="O2" t="s">
        <v>68</v>
      </c>
      <c r="P2" t="s">
        <v>68</v>
      </c>
      <c r="Q2" t="s">
        <v>68</v>
      </c>
      <c r="R2" t="s">
        <v>68</v>
      </c>
      <c r="S2" t="s">
        <v>68</v>
      </c>
      <c r="T2" t="s">
        <v>68</v>
      </c>
      <c r="U2" t="s">
        <v>68</v>
      </c>
      <c r="V2" t="s">
        <v>68</v>
      </c>
      <c r="W2" t="s">
        <v>68</v>
      </c>
      <c r="X2" t="s">
        <v>68</v>
      </c>
      <c r="Y2" t="s">
        <v>68</v>
      </c>
      <c r="Z2" t="s">
        <v>1136</v>
      </c>
      <c r="AA2" t="s">
        <v>1136</v>
      </c>
      <c r="AB2" t="s">
        <v>1136</v>
      </c>
      <c r="AC2" t="s">
        <v>1136</v>
      </c>
      <c r="AD2" t="s">
        <v>68</v>
      </c>
      <c r="AE2" t="s">
        <v>68</v>
      </c>
      <c r="AF2" t="s">
        <v>68</v>
      </c>
      <c r="AG2" t="s">
        <v>1136</v>
      </c>
      <c r="AH2" t="s">
        <v>1136</v>
      </c>
      <c r="AI2" t="s">
        <v>1136</v>
      </c>
      <c r="AJ2" t="s">
        <v>68</v>
      </c>
      <c r="AK2"/>
      <c r="AL2"/>
      <c r="AM2"/>
      <c r="AN2"/>
      <c r="AO2"/>
      <c r="AP2"/>
      <c r="AQ2"/>
      <c r="AR2"/>
      <c r="AS2"/>
      <c r="AT2"/>
    </row>
    <row r="3" spans="1:46" x14ac:dyDescent="0.25">
      <c r="A3" s="106">
        <v>45047</v>
      </c>
      <c r="B3" t="s">
        <v>1114</v>
      </c>
      <c r="C3" t="s">
        <v>1116</v>
      </c>
      <c r="D3">
        <v>555</v>
      </c>
      <c r="E3" t="s">
        <v>1030</v>
      </c>
      <c r="F3" t="s">
        <v>1126</v>
      </c>
      <c r="G3" t="s">
        <v>68</v>
      </c>
      <c r="H3" t="s">
        <v>1132</v>
      </c>
      <c r="I3" t="s">
        <v>1119</v>
      </c>
      <c r="J3" t="s">
        <v>68</v>
      </c>
      <c r="K3">
        <v>-1</v>
      </c>
      <c r="L3" t="s">
        <v>68</v>
      </c>
      <c r="M3" t="s">
        <v>68</v>
      </c>
      <c r="N3" t="s">
        <v>68</v>
      </c>
      <c r="O3" t="s">
        <v>68</v>
      </c>
      <c r="P3" t="s">
        <v>68</v>
      </c>
      <c r="Q3" t="s">
        <v>68</v>
      </c>
      <c r="R3" t="s">
        <v>68</v>
      </c>
      <c r="S3" t="s">
        <v>68</v>
      </c>
      <c r="T3" t="s">
        <v>68</v>
      </c>
      <c r="U3" t="s">
        <v>68</v>
      </c>
      <c r="V3" t="s">
        <v>68</v>
      </c>
      <c r="W3" t="s">
        <v>68</v>
      </c>
      <c r="X3" t="s">
        <v>68</v>
      </c>
      <c r="Y3" t="s">
        <v>68</v>
      </c>
      <c r="Z3" t="s">
        <v>1136</v>
      </c>
      <c r="AA3" t="s">
        <v>1136</v>
      </c>
      <c r="AB3" t="s">
        <v>1136</v>
      </c>
      <c r="AC3" t="s">
        <v>1136</v>
      </c>
      <c r="AD3" t="s">
        <v>68</v>
      </c>
      <c r="AE3" t="s">
        <v>68</v>
      </c>
      <c r="AF3" t="s">
        <v>68</v>
      </c>
      <c r="AG3" t="s">
        <v>1136</v>
      </c>
      <c r="AH3" t="s">
        <v>1136</v>
      </c>
      <c r="AI3" t="s">
        <v>1136</v>
      </c>
      <c r="AJ3" t="s">
        <v>68</v>
      </c>
    </row>
    <row r="4" spans="1:46" x14ac:dyDescent="0.25">
      <c r="A4" s="106">
        <v>45047</v>
      </c>
      <c r="B4" t="s">
        <v>1042</v>
      </c>
      <c r="C4" t="s">
        <v>1116</v>
      </c>
      <c r="D4">
        <v>333</v>
      </c>
      <c r="E4" t="s">
        <v>1030</v>
      </c>
      <c r="F4" t="s">
        <v>1124</v>
      </c>
      <c r="G4" t="s">
        <v>68</v>
      </c>
      <c r="H4" t="s">
        <v>1130</v>
      </c>
      <c r="I4" t="s">
        <v>1111</v>
      </c>
      <c r="J4" t="s">
        <v>68</v>
      </c>
      <c r="K4">
        <v>-1</v>
      </c>
      <c r="L4" t="s">
        <v>68</v>
      </c>
      <c r="M4" t="s">
        <v>68</v>
      </c>
      <c r="N4" t="s">
        <v>68</v>
      </c>
      <c r="O4" t="s">
        <v>68</v>
      </c>
      <c r="P4" t="s">
        <v>68</v>
      </c>
      <c r="Q4" t="s">
        <v>68</v>
      </c>
      <c r="R4" t="s">
        <v>68</v>
      </c>
      <c r="S4" t="s">
        <v>68</v>
      </c>
      <c r="T4" t="s">
        <v>68</v>
      </c>
      <c r="U4" t="s">
        <v>68</v>
      </c>
      <c r="V4" t="s">
        <v>68</v>
      </c>
      <c r="W4" t="s">
        <v>68</v>
      </c>
      <c r="X4" t="s">
        <v>68</v>
      </c>
      <c r="Y4" t="s">
        <v>68</v>
      </c>
      <c r="Z4" t="s">
        <v>1136</v>
      </c>
      <c r="AA4" t="s">
        <v>1136</v>
      </c>
      <c r="AB4" t="s">
        <v>1136</v>
      </c>
      <c r="AC4" t="s">
        <v>1136</v>
      </c>
      <c r="AD4" t="s">
        <v>68</v>
      </c>
      <c r="AE4" t="s">
        <v>68</v>
      </c>
      <c r="AF4" t="s">
        <v>68</v>
      </c>
      <c r="AG4" t="s">
        <v>1136</v>
      </c>
      <c r="AH4" t="s">
        <v>1136</v>
      </c>
      <c r="AI4" t="s">
        <v>1136</v>
      </c>
      <c r="AJ4" t="s">
        <v>68</v>
      </c>
    </row>
    <row r="5" spans="1:46" x14ac:dyDescent="0.25">
      <c r="A5" s="106">
        <v>45047</v>
      </c>
      <c r="B5" t="s">
        <v>1041</v>
      </c>
      <c r="C5" t="s">
        <v>1116</v>
      </c>
      <c r="D5">
        <v>444</v>
      </c>
      <c r="E5" t="s">
        <v>1041</v>
      </c>
      <c r="F5" t="s">
        <v>1125</v>
      </c>
      <c r="G5" t="s">
        <v>68</v>
      </c>
      <c r="H5" t="s">
        <v>1131</v>
      </c>
      <c r="I5" t="s">
        <v>1118</v>
      </c>
      <c r="J5" t="s">
        <v>68</v>
      </c>
      <c r="K5">
        <v>-1</v>
      </c>
      <c r="L5" t="s">
        <v>68</v>
      </c>
      <c r="M5" t="s">
        <v>68</v>
      </c>
      <c r="N5" t="s">
        <v>68</v>
      </c>
      <c r="O5" t="s">
        <v>68</v>
      </c>
      <c r="P5" t="s">
        <v>68</v>
      </c>
      <c r="Q5" t="s">
        <v>68</v>
      </c>
      <c r="R5" t="s">
        <v>68</v>
      </c>
      <c r="S5" t="s">
        <v>68</v>
      </c>
      <c r="T5" t="s">
        <v>68</v>
      </c>
      <c r="U5" t="s">
        <v>68</v>
      </c>
      <c r="V5" t="s">
        <v>68</v>
      </c>
      <c r="W5" t="s">
        <v>68</v>
      </c>
      <c r="X5" t="s">
        <v>68</v>
      </c>
      <c r="Y5" t="s">
        <v>68</v>
      </c>
      <c r="Z5" t="s">
        <v>1136</v>
      </c>
      <c r="AA5" t="s">
        <v>1136</v>
      </c>
      <c r="AB5" t="s">
        <v>1136</v>
      </c>
      <c r="AC5" t="s">
        <v>1136</v>
      </c>
      <c r="AD5" t="s">
        <v>68</v>
      </c>
      <c r="AE5" t="s">
        <v>68</v>
      </c>
      <c r="AF5" t="s">
        <v>68</v>
      </c>
      <c r="AG5" t="s">
        <v>1136</v>
      </c>
      <c r="AH5" t="s">
        <v>1136</v>
      </c>
      <c r="AI5" t="s">
        <v>1136</v>
      </c>
      <c r="AJ5" t="s">
        <v>68</v>
      </c>
    </row>
    <row r="6" spans="1:46" x14ac:dyDescent="0.25">
      <c r="A6" s="106">
        <v>45047</v>
      </c>
      <c r="B6" t="s">
        <v>1112</v>
      </c>
      <c r="C6" t="s">
        <v>1115</v>
      </c>
      <c r="D6">
        <v>111</v>
      </c>
      <c r="E6" t="s">
        <v>1030</v>
      </c>
      <c r="F6" t="s">
        <v>1121</v>
      </c>
      <c r="G6" t="s">
        <v>68</v>
      </c>
      <c r="H6" t="s">
        <v>1122</v>
      </c>
      <c r="I6" t="s">
        <v>1109</v>
      </c>
      <c r="J6" t="s">
        <v>68</v>
      </c>
      <c r="K6">
        <v>-1</v>
      </c>
      <c r="L6" t="s">
        <v>68</v>
      </c>
      <c r="M6" t="s">
        <v>68</v>
      </c>
      <c r="N6" t="s">
        <v>68</v>
      </c>
      <c r="O6" t="s">
        <v>68</v>
      </c>
      <c r="P6" t="s">
        <v>68</v>
      </c>
      <c r="Q6" t="s">
        <v>68</v>
      </c>
      <c r="R6" t="s">
        <v>68</v>
      </c>
      <c r="S6" t="s">
        <v>68</v>
      </c>
      <c r="T6" t="s">
        <v>68</v>
      </c>
      <c r="U6" t="s">
        <v>68</v>
      </c>
      <c r="V6" t="s">
        <v>68</v>
      </c>
      <c r="W6" t="s">
        <v>68</v>
      </c>
      <c r="X6" t="s">
        <v>68</v>
      </c>
      <c r="Y6" t="s">
        <v>68</v>
      </c>
      <c r="Z6" t="s">
        <v>1136</v>
      </c>
      <c r="AA6" t="s">
        <v>1136</v>
      </c>
      <c r="AB6" t="s">
        <v>1136</v>
      </c>
      <c r="AC6" t="s">
        <v>1136</v>
      </c>
      <c r="AD6" t="s">
        <v>68</v>
      </c>
      <c r="AE6" t="s">
        <v>68</v>
      </c>
      <c r="AF6" t="s">
        <v>68</v>
      </c>
      <c r="AG6" t="s">
        <v>1136</v>
      </c>
      <c r="AH6" t="s">
        <v>1136</v>
      </c>
      <c r="AI6" t="s">
        <v>1136</v>
      </c>
      <c r="AJ6" t="s">
        <v>68</v>
      </c>
    </row>
    <row r="7" spans="1:46" x14ac:dyDescent="0.25">
      <c r="A7" s="106">
        <v>45048</v>
      </c>
      <c r="B7" t="s">
        <v>1113</v>
      </c>
      <c r="C7" t="s">
        <v>1116</v>
      </c>
      <c r="D7">
        <v>222</v>
      </c>
      <c r="E7" t="s">
        <v>1030</v>
      </c>
      <c r="F7" t="s">
        <v>1123</v>
      </c>
      <c r="G7" t="s">
        <v>68</v>
      </c>
      <c r="H7" t="s">
        <v>1129</v>
      </c>
      <c r="I7" t="s">
        <v>1110</v>
      </c>
      <c r="J7" t="s">
        <v>68</v>
      </c>
      <c r="K7">
        <v>-1</v>
      </c>
      <c r="L7" t="s">
        <v>68</v>
      </c>
      <c r="M7" t="s">
        <v>68</v>
      </c>
      <c r="N7" t="s">
        <v>68</v>
      </c>
      <c r="O7" t="s">
        <v>68</v>
      </c>
      <c r="P7" t="s">
        <v>68</v>
      </c>
      <c r="Q7" t="s">
        <v>68</v>
      </c>
      <c r="R7" t="s">
        <v>68</v>
      </c>
      <c r="S7" t="s">
        <v>68</v>
      </c>
      <c r="T7" t="s">
        <v>68</v>
      </c>
      <c r="U7" t="s">
        <v>68</v>
      </c>
      <c r="V7" t="s">
        <v>68</v>
      </c>
      <c r="W7" t="s">
        <v>68</v>
      </c>
      <c r="X7" t="s">
        <v>68</v>
      </c>
      <c r="Y7" t="s">
        <v>68</v>
      </c>
      <c r="Z7" t="s">
        <v>1136</v>
      </c>
      <c r="AA7" t="s">
        <v>1136</v>
      </c>
      <c r="AB7" t="s">
        <v>1136</v>
      </c>
      <c r="AC7" t="s">
        <v>1136</v>
      </c>
      <c r="AD7" t="s">
        <v>68</v>
      </c>
      <c r="AE7" t="s">
        <v>68</v>
      </c>
      <c r="AF7" t="s">
        <v>68</v>
      </c>
      <c r="AG7" t="s">
        <v>1136</v>
      </c>
      <c r="AH7" t="s">
        <v>1136</v>
      </c>
      <c r="AI7" t="s">
        <v>1136</v>
      </c>
      <c r="AJ7" t="s">
        <v>68</v>
      </c>
    </row>
    <row r="8" spans="1:46" x14ac:dyDescent="0.25">
      <c r="A8" s="106">
        <v>45048</v>
      </c>
      <c r="B8" t="s">
        <v>1114</v>
      </c>
      <c r="C8" t="s">
        <v>1116</v>
      </c>
      <c r="D8">
        <v>555</v>
      </c>
      <c r="E8" t="s">
        <v>1030</v>
      </c>
      <c r="F8" t="s">
        <v>1126</v>
      </c>
      <c r="G8" t="s">
        <v>68</v>
      </c>
      <c r="H8" t="s">
        <v>1132</v>
      </c>
      <c r="I8" t="s">
        <v>1119</v>
      </c>
      <c r="J8" t="s">
        <v>68</v>
      </c>
      <c r="K8">
        <v>-1</v>
      </c>
      <c r="L8" t="s">
        <v>68</v>
      </c>
      <c r="M8" t="s">
        <v>68</v>
      </c>
      <c r="N8" t="s">
        <v>68</v>
      </c>
      <c r="O8" t="s">
        <v>68</v>
      </c>
      <c r="P8" t="s">
        <v>68</v>
      </c>
      <c r="Q8" t="s">
        <v>68</v>
      </c>
      <c r="R8" t="s">
        <v>68</v>
      </c>
      <c r="S8" t="s">
        <v>68</v>
      </c>
      <c r="T8" t="s">
        <v>68</v>
      </c>
      <c r="U8" t="s">
        <v>68</v>
      </c>
      <c r="V8" t="s">
        <v>68</v>
      </c>
      <c r="W8" t="s">
        <v>68</v>
      </c>
      <c r="X8" t="s">
        <v>68</v>
      </c>
      <c r="Y8" t="s">
        <v>68</v>
      </c>
      <c r="Z8" t="s">
        <v>1136</v>
      </c>
      <c r="AA8" t="s">
        <v>1136</v>
      </c>
      <c r="AB8" t="s">
        <v>1136</v>
      </c>
      <c r="AC8" t="s">
        <v>1136</v>
      </c>
      <c r="AD8" t="s">
        <v>68</v>
      </c>
      <c r="AE8">
        <v>0.20833333333333334</v>
      </c>
      <c r="AF8" t="s">
        <v>68</v>
      </c>
      <c r="AG8" t="s">
        <v>1136</v>
      </c>
      <c r="AH8" t="s">
        <v>1136</v>
      </c>
      <c r="AI8" t="s">
        <v>1136</v>
      </c>
      <c r="AJ8" t="s">
        <v>68</v>
      </c>
    </row>
    <row r="9" spans="1:46" x14ac:dyDescent="0.25">
      <c r="A9" s="106">
        <v>45048</v>
      </c>
      <c r="B9" t="s">
        <v>1042</v>
      </c>
      <c r="C9" t="s">
        <v>1116</v>
      </c>
      <c r="D9">
        <v>333</v>
      </c>
      <c r="E9" t="s">
        <v>1030</v>
      </c>
      <c r="F9" t="s">
        <v>1124</v>
      </c>
      <c r="G9" t="s">
        <v>68</v>
      </c>
      <c r="H9" t="s">
        <v>1130</v>
      </c>
      <c r="I9" t="s">
        <v>1111</v>
      </c>
      <c r="J9" t="s">
        <v>68</v>
      </c>
      <c r="K9">
        <v>-1</v>
      </c>
      <c r="L9" t="s">
        <v>68</v>
      </c>
      <c r="M9" t="s">
        <v>68</v>
      </c>
      <c r="N9" t="s">
        <v>68</v>
      </c>
      <c r="O9" t="s">
        <v>68</v>
      </c>
      <c r="P9" t="s">
        <v>68</v>
      </c>
      <c r="Q9" t="s">
        <v>68</v>
      </c>
      <c r="R9" t="s">
        <v>68</v>
      </c>
      <c r="S9" t="s">
        <v>68</v>
      </c>
      <c r="T9" t="s">
        <v>68</v>
      </c>
      <c r="U9" t="s">
        <v>68</v>
      </c>
      <c r="V9" t="s">
        <v>68</v>
      </c>
      <c r="W9" t="s">
        <v>68</v>
      </c>
      <c r="X9" t="s">
        <v>68</v>
      </c>
      <c r="Y9" t="s">
        <v>68</v>
      </c>
      <c r="Z9" t="s">
        <v>1136</v>
      </c>
      <c r="AA9" t="s">
        <v>1136</v>
      </c>
      <c r="AB9" t="s">
        <v>1136</v>
      </c>
      <c r="AC9" t="s">
        <v>1136</v>
      </c>
      <c r="AD9" t="s">
        <v>68</v>
      </c>
      <c r="AE9">
        <v>0.20833333333333334</v>
      </c>
      <c r="AF9" t="s">
        <v>68</v>
      </c>
      <c r="AG9" t="s">
        <v>1136</v>
      </c>
      <c r="AH9" t="s">
        <v>1136</v>
      </c>
      <c r="AI9" t="s">
        <v>1136</v>
      </c>
      <c r="AJ9" t="s">
        <v>68</v>
      </c>
    </row>
    <row r="10" spans="1:46" x14ac:dyDescent="0.25">
      <c r="A10" s="106">
        <v>45048</v>
      </c>
      <c r="B10" t="s">
        <v>1041</v>
      </c>
      <c r="C10" t="s">
        <v>1116</v>
      </c>
      <c r="D10">
        <v>444</v>
      </c>
      <c r="E10" t="s">
        <v>1041</v>
      </c>
      <c r="F10" t="s">
        <v>1125</v>
      </c>
      <c r="G10" t="s">
        <v>68</v>
      </c>
      <c r="H10" t="s">
        <v>1131</v>
      </c>
      <c r="I10" t="s">
        <v>1118</v>
      </c>
      <c r="J10" t="s">
        <v>68</v>
      </c>
      <c r="K10">
        <v>-1</v>
      </c>
      <c r="L10" t="s">
        <v>68</v>
      </c>
      <c r="M10" t="s">
        <v>68</v>
      </c>
      <c r="N10" t="s">
        <v>68</v>
      </c>
      <c r="O10" t="s">
        <v>68</v>
      </c>
      <c r="P10" t="s">
        <v>68</v>
      </c>
      <c r="Q10" t="s">
        <v>68</v>
      </c>
      <c r="R10" t="s">
        <v>68</v>
      </c>
      <c r="S10" t="s">
        <v>68</v>
      </c>
      <c r="T10" t="s">
        <v>68</v>
      </c>
      <c r="U10" t="s">
        <v>68</v>
      </c>
      <c r="V10" t="s">
        <v>68</v>
      </c>
      <c r="W10" t="s">
        <v>68</v>
      </c>
      <c r="X10" t="s">
        <v>68</v>
      </c>
      <c r="Y10" t="s">
        <v>68</v>
      </c>
      <c r="Z10" t="s">
        <v>1136</v>
      </c>
      <c r="AA10" t="s">
        <v>1136</v>
      </c>
      <c r="AB10" t="s">
        <v>1136</v>
      </c>
      <c r="AC10" t="s">
        <v>1136</v>
      </c>
      <c r="AD10" t="s">
        <v>68</v>
      </c>
      <c r="AE10" t="s">
        <v>68</v>
      </c>
      <c r="AF10" t="s">
        <v>68</v>
      </c>
      <c r="AG10" t="s">
        <v>1136</v>
      </c>
      <c r="AH10" t="s">
        <v>1136</v>
      </c>
      <c r="AI10" t="s">
        <v>1136</v>
      </c>
      <c r="AJ10" t="s">
        <v>68</v>
      </c>
    </row>
    <row r="11" spans="1:46" x14ac:dyDescent="0.25">
      <c r="A11" s="106">
        <v>45048</v>
      </c>
      <c r="B11" t="s">
        <v>1112</v>
      </c>
      <c r="C11" t="s">
        <v>1115</v>
      </c>
      <c r="D11">
        <v>111</v>
      </c>
      <c r="E11" t="s">
        <v>1030</v>
      </c>
      <c r="F11" t="s">
        <v>1121</v>
      </c>
      <c r="G11" t="s">
        <v>68</v>
      </c>
      <c r="H11" t="s">
        <v>1122</v>
      </c>
      <c r="I11" t="s">
        <v>1109</v>
      </c>
      <c r="J11" t="s">
        <v>68</v>
      </c>
      <c r="K11">
        <v>-1</v>
      </c>
      <c r="L11" t="s">
        <v>68</v>
      </c>
      <c r="M11" t="s">
        <v>68</v>
      </c>
      <c r="N11" t="s">
        <v>68</v>
      </c>
      <c r="O11" t="s">
        <v>68</v>
      </c>
      <c r="P11" t="s">
        <v>68</v>
      </c>
      <c r="Q11" t="s">
        <v>68</v>
      </c>
      <c r="R11" t="s">
        <v>68</v>
      </c>
      <c r="S11" t="s">
        <v>68</v>
      </c>
      <c r="T11" t="s">
        <v>68</v>
      </c>
      <c r="U11" t="s">
        <v>68</v>
      </c>
      <c r="V11" t="s">
        <v>68</v>
      </c>
      <c r="W11" t="s">
        <v>68</v>
      </c>
      <c r="X11" t="s">
        <v>68</v>
      </c>
      <c r="Y11" t="s">
        <v>68</v>
      </c>
      <c r="Z11" t="s">
        <v>1136</v>
      </c>
      <c r="AA11" t="s">
        <v>1136</v>
      </c>
      <c r="AB11" t="s">
        <v>1136</v>
      </c>
      <c r="AC11" t="s">
        <v>1136</v>
      </c>
      <c r="AD11" t="s">
        <v>68</v>
      </c>
      <c r="AE11" t="s">
        <v>68</v>
      </c>
      <c r="AF11" t="s">
        <v>68</v>
      </c>
      <c r="AG11" t="s">
        <v>1136</v>
      </c>
      <c r="AH11" t="s">
        <v>1136</v>
      </c>
      <c r="AI11" t="s">
        <v>1136</v>
      </c>
      <c r="AJ11" t="s">
        <v>68</v>
      </c>
    </row>
    <row r="12" spans="1:46" x14ac:dyDescent="0.25">
      <c r="A12" s="106">
        <v>45049</v>
      </c>
      <c r="B12" t="s">
        <v>1113</v>
      </c>
      <c r="C12" t="s">
        <v>1116</v>
      </c>
      <c r="D12">
        <v>222</v>
      </c>
      <c r="E12" t="s">
        <v>1030</v>
      </c>
      <c r="F12" t="s">
        <v>1123</v>
      </c>
      <c r="G12" t="s">
        <v>68</v>
      </c>
      <c r="H12" t="s">
        <v>1129</v>
      </c>
      <c r="I12" t="s">
        <v>1110</v>
      </c>
      <c r="J12" t="s">
        <v>68</v>
      </c>
      <c r="K12">
        <v>-1</v>
      </c>
      <c r="L12" t="s">
        <v>68</v>
      </c>
      <c r="M12" t="s">
        <v>68</v>
      </c>
      <c r="N12" t="s">
        <v>68</v>
      </c>
      <c r="O12" t="s">
        <v>68</v>
      </c>
      <c r="P12" t="s">
        <v>68</v>
      </c>
      <c r="Q12" t="s">
        <v>68</v>
      </c>
      <c r="R12" t="s">
        <v>68</v>
      </c>
      <c r="S12" t="s">
        <v>68</v>
      </c>
      <c r="T12" t="s">
        <v>68</v>
      </c>
      <c r="U12" t="s">
        <v>68</v>
      </c>
      <c r="V12" t="s">
        <v>68</v>
      </c>
      <c r="W12" t="s">
        <v>68</v>
      </c>
      <c r="X12" t="s">
        <v>68</v>
      </c>
      <c r="Y12" t="s">
        <v>68</v>
      </c>
      <c r="Z12" t="s">
        <v>1136</v>
      </c>
      <c r="AA12" t="s">
        <v>1136</v>
      </c>
      <c r="AB12" t="s">
        <v>1136</v>
      </c>
      <c r="AC12" t="s">
        <v>1136</v>
      </c>
      <c r="AD12" t="s">
        <v>68</v>
      </c>
      <c r="AE12" t="s">
        <v>68</v>
      </c>
      <c r="AF12" t="s">
        <v>68</v>
      </c>
      <c r="AG12" t="s">
        <v>1136</v>
      </c>
      <c r="AH12" t="s">
        <v>1136</v>
      </c>
      <c r="AI12" t="s">
        <v>1136</v>
      </c>
      <c r="AJ12" t="s">
        <v>68</v>
      </c>
    </row>
    <row r="13" spans="1:46" x14ac:dyDescent="0.25">
      <c r="A13" s="106">
        <v>45049</v>
      </c>
      <c r="B13" t="s">
        <v>1114</v>
      </c>
      <c r="C13" t="s">
        <v>1116</v>
      </c>
      <c r="D13">
        <v>555</v>
      </c>
      <c r="E13" t="s">
        <v>1030</v>
      </c>
      <c r="F13" t="s">
        <v>1126</v>
      </c>
      <c r="G13" t="s">
        <v>68</v>
      </c>
      <c r="H13" t="s">
        <v>1132</v>
      </c>
      <c r="I13" t="s">
        <v>1119</v>
      </c>
      <c r="J13" t="s">
        <v>68</v>
      </c>
      <c r="K13">
        <v>-1</v>
      </c>
      <c r="L13" t="s">
        <v>68</v>
      </c>
      <c r="M13" t="s">
        <v>68</v>
      </c>
      <c r="N13" t="s">
        <v>68</v>
      </c>
      <c r="O13" t="s">
        <v>68</v>
      </c>
      <c r="P13" t="s">
        <v>68</v>
      </c>
      <c r="Q13" t="s">
        <v>68</v>
      </c>
      <c r="R13" t="s">
        <v>68</v>
      </c>
      <c r="S13" t="s">
        <v>68</v>
      </c>
      <c r="T13" t="s">
        <v>68</v>
      </c>
      <c r="U13" t="s">
        <v>68</v>
      </c>
      <c r="V13" t="s">
        <v>68</v>
      </c>
      <c r="W13" t="s">
        <v>68</v>
      </c>
      <c r="X13" t="s">
        <v>68</v>
      </c>
      <c r="Y13" t="s">
        <v>68</v>
      </c>
      <c r="Z13" t="s">
        <v>1136</v>
      </c>
      <c r="AA13" t="s">
        <v>1136</v>
      </c>
      <c r="AB13" t="s">
        <v>1136</v>
      </c>
      <c r="AC13" t="s">
        <v>1136</v>
      </c>
      <c r="AD13" t="s">
        <v>68</v>
      </c>
      <c r="AE13" t="s">
        <v>68</v>
      </c>
      <c r="AF13" t="s">
        <v>68</v>
      </c>
      <c r="AG13" t="s">
        <v>1136</v>
      </c>
      <c r="AH13" t="s">
        <v>1136</v>
      </c>
      <c r="AI13" t="s">
        <v>1136</v>
      </c>
      <c r="AJ13" t="s">
        <v>68</v>
      </c>
    </row>
    <row r="14" spans="1:46" x14ac:dyDescent="0.25">
      <c r="A14" s="106">
        <v>45049</v>
      </c>
      <c r="B14" t="s">
        <v>1042</v>
      </c>
      <c r="C14" t="s">
        <v>1116</v>
      </c>
      <c r="D14">
        <v>333</v>
      </c>
      <c r="E14" t="s">
        <v>1030</v>
      </c>
      <c r="F14" t="s">
        <v>1124</v>
      </c>
      <c r="G14" t="s">
        <v>68</v>
      </c>
      <c r="H14" t="s">
        <v>1130</v>
      </c>
      <c r="I14" t="s">
        <v>1111</v>
      </c>
      <c r="J14" t="s">
        <v>68</v>
      </c>
      <c r="K14">
        <v>1</v>
      </c>
      <c r="L14" t="s">
        <v>68</v>
      </c>
      <c r="M14" t="s">
        <v>68</v>
      </c>
      <c r="N14" t="s">
        <v>68</v>
      </c>
      <c r="O14" t="s">
        <v>68</v>
      </c>
      <c r="P14" t="s">
        <v>1035</v>
      </c>
      <c r="Q14" t="s">
        <v>1036</v>
      </c>
      <c r="R14" t="s">
        <v>68</v>
      </c>
      <c r="S14" t="s">
        <v>68</v>
      </c>
      <c r="T14" t="s">
        <v>68</v>
      </c>
      <c r="U14" t="s">
        <v>68</v>
      </c>
      <c r="V14" t="s">
        <v>68</v>
      </c>
      <c r="W14" t="s">
        <v>68</v>
      </c>
      <c r="X14" t="s">
        <v>68</v>
      </c>
      <c r="Y14" t="s">
        <v>68</v>
      </c>
      <c r="Z14" t="s">
        <v>1136</v>
      </c>
      <c r="AA14" t="s">
        <v>1136</v>
      </c>
      <c r="AB14" t="s">
        <v>1136</v>
      </c>
      <c r="AC14" t="s">
        <v>1136</v>
      </c>
      <c r="AD14" t="s">
        <v>68</v>
      </c>
      <c r="AE14" t="s">
        <v>68</v>
      </c>
      <c r="AF14" t="s">
        <v>68</v>
      </c>
      <c r="AG14" t="s">
        <v>1136</v>
      </c>
      <c r="AH14" t="s">
        <v>1136</v>
      </c>
      <c r="AI14" t="s">
        <v>1136</v>
      </c>
      <c r="AJ14" t="s">
        <v>68</v>
      </c>
    </row>
    <row r="15" spans="1:46" x14ac:dyDescent="0.25">
      <c r="A15" s="106">
        <v>45049</v>
      </c>
      <c r="B15" t="s">
        <v>1041</v>
      </c>
      <c r="C15" t="s">
        <v>1116</v>
      </c>
      <c r="D15">
        <v>444</v>
      </c>
      <c r="E15" t="s">
        <v>1041</v>
      </c>
      <c r="F15" t="s">
        <v>1125</v>
      </c>
      <c r="G15" t="s">
        <v>68</v>
      </c>
      <c r="H15" t="s">
        <v>1131</v>
      </c>
      <c r="I15" t="s">
        <v>1118</v>
      </c>
      <c r="J15" t="s">
        <v>68</v>
      </c>
      <c r="K15">
        <v>-1</v>
      </c>
      <c r="L15" t="s">
        <v>68</v>
      </c>
      <c r="M15" t="s">
        <v>68</v>
      </c>
      <c r="N15" t="s">
        <v>68</v>
      </c>
      <c r="O15" t="s">
        <v>68</v>
      </c>
      <c r="P15" t="s">
        <v>68</v>
      </c>
      <c r="Q15" t="s">
        <v>68</v>
      </c>
      <c r="R15" t="s">
        <v>68</v>
      </c>
      <c r="S15" t="s">
        <v>68</v>
      </c>
      <c r="T15" t="s">
        <v>68</v>
      </c>
      <c r="U15" t="s">
        <v>68</v>
      </c>
      <c r="V15" t="s">
        <v>68</v>
      </c>
      <c r="W15" t="s">
        <v>68</v>
      </c>
      <c r="X15" t="s">
        <v>68</v>
      </c>
      <c r="Y15" t="s">
        <v>68</v>
      </c>
      <c r="Z15" t="s">
        <v>1136</v>
      </c>
      <c r="AA15" t="s">
        <v>1136</v>
      </c>
      <c r="AB15" t="s">
        <v>1136</v>
      </c>
      <c r="AC15" t="s">
        <v>1136</v>
      </c>
      <c r="AD15" t="s">
        <v>68</v>
      </c>
      <c r="AE15" t="s">
        <v>68</v>
      </c>
      <c r="AF15" t="s">
        <v>68</v>
      </c>
      <c r="AG15" t="s">
        <v>1136</v>
      </c>
      <c r="AH15" t="s">
        <v>1136</v>
      </c>
      <c r="AI15" t="s">
        <v>1136</v>
      </c>
      <c r="AJ15" t="s">
        <v>68</v>
      </c>
    </row>
    <row r="16" spans="1:46" x14ac:dyDescent="0.25">
      <c r="A16" s="106">
        <v>45049</v>
      </c>
      <c r="B16" t="s">
        <v>1112</v>
      </c>
      <c r="C16" t="s">
        <v>1115</v>
      </c>
      <c r="D16">
        <v>111</v>
      </c>
      <c r="E16" t="s">
        <v>1030</v>
      </c>
      <c r="F16" t="s">
        <v>1121</v>
      </c>
      <c r="G16" t="s">
        <v>68</v>
      </c>
      <c r="H16" t="s">
        <v>1122</v>
      </c>
      <c r="I16" t="s">
        <v>1109</v>
      </c>
      <c r="J16" t="s">
        <v>68</v>
      </c>
      <c r="K16">
        <v>-1</v>
      </c>
      <c r="L16" t="s">
        <v>68</v>
      </c>
      <c r="M16" t="s">
        <v>68</v>
      </c>
      <c r="N16" t="s">
        <v>68</v>
      </c>
      <c r="O16" t="s">
        <v>68</v>
      </c>
      <c r="P16" t="s">
        <v>68</v>
      </c>
      <c r="Q16" t="s">
        <v>68</v>
      </c>
      <c r="R16" t="s">
        <v>68</v>
      </c>
      <c r="S16" t="s">
        <v>68</v>
      </c>
      <c r="T16" t="s">
        <v>68</v>
      </c>
      <c r="U16" t="s">
        <v>68</v>
      </c>
      <c r="V16" t="s">
        <v>68</v>
      </c>
      <c r="W16" t="s">
        <v>68</v>
      </c>
      <c r="X16" t="s">
        <v>68</v>
      </c>
      <c r="Y16" t="s">
        <v>68</v>
      </c>
      <c r="Z16" t="s">
        <v>1136</v>
      </c>
      <c r="AA16" t="s">
        <v>1136</v>
      </c>
      <c r="AB16" t="s">
        <v>1136</v>
      </c>
      <c r="AC16" t="s">
        <v>1136</v>
      </c>
      <c r="AD16" t="s">
        <v>68</v>
      </c>
      <c r="AE16" t="s">
        <v>68</v>
      </c>
      <c r="AF16" t="s">
        <v>68</v>
      </c>
      <c r="AG16" t="s">
        <v>1136</v>
      </c>
      <c r="AH16" t="s">
        <v>1136</v>
      </c>
      <c r="AI16" t="s">
        <v>1136</v>
      </c>
      <c r="AJ16" t="s">
        <v>68</v>
      </c>
    </row>
    <row r="17" spans="1:36" x14ac:dyDescent="0.25">
      <c r="A17" s="106">
        <v>45050</v>
      </c>
      <c r="B17" t="s">
        <v>1113</v>
      </c>
      <c r="C17" t="s">
        <v>1116</v>
      </c>
      <c r="D17">
        <v>222</v>
      </c>
      <c r="E17" t="s">
        <v>1030</v>
      </c>
      <c r="F17" t="s">
        <v>1123</v>
      </c>
      <c r="G17" t="s">
        <v>68</v>
      </c>
      <c r="H17" t="s">
        <v>1129</v>
      </c>
      <c r="I17" t="s">
        <v>1110</v>
      </c>
      <c r="J17" t="s">
        <v>1022</v>
      </c>
      <c r="K17">
        <v>-1</v>
      </c>
      <c r="L17" t="s">
        <v>68</v>
      </c>
      <c r="M17" t="s">
        <v>68</v>
      </c>
      <c r="N17" t="s">
        <v>68</v>
      </c>
      <c r="O17" t="s">
        <v>68</v>
      </c>
      <c r="P17" t="s">
        <v>68</v>
      </c>
      <c r="Q17" t="s">
        <v>68</v>
      </c>
      <c r="R17" t="s">
        <v>68</v>
      </c>
      <c r="S17" t="s">
        <v>68</v>
      </c>
      <c r="T17" t="s">
        <v>68</v>
      </c>
      <c r="U17" t="s">
        <v>68</v>
      </c>
      <c r="V17" t="s">
        <v>68</v>
      </c>
      <c r="W17" t="s">
        <v>68</v>
      </c>
      <c r="X17" t="s">
        <v>68</v>
      </c>
      <c r="Y17" t="s">
        <v>68</v>
      </c>
      <c r="Z17" t="s">
        <v>1136</v>
      </c>
      <c r="AA17" t="s">
        <v>1136</v>
      </c>
      <c r="AB17" t="s">
        <v>1136</v>
      </c>
      <c r="AC17" t="s">
        <v>1136</v>
      </c>
      <c r="AD17" t="s">
        <v>68</v>
      </c>
      <c r="AE17" t="s">
        <v>68</v>
      </c>
      <c r="AF17" t="s">
        <v>68</v>
      </c>
      <c r="AG17" t="s">
        <v>1136</v>
      </c>
      <c r="AH17" t="s">
        <v>1136</v>
      </c>
      <c r="AI17" t="s">
        <v>1136</v>
      </c>
      <c r="AJ17" t="s">
        <v>68</v>
      </c>
    </row>
    <row r="18" spans="1:36" x14ac:dyDescent="0.25">
      <c r="A18" s="106">
        <v>45050</v>
      </c>
      <c r="B18" t="s">
        <v>1114</v>
      </c>
      <c r="C18" t="s">
        <v>1116</v>
      </c>
      <c r="D18">
        <v>555</v>
      </c>
      <c r="E18" t="s">
        <v>1030</v>
      </c>
      <c r="F18" t="s">
        <v>1126</v>
      </c>
      <c r="G18" t="s">
        <v>68</v>
      </c>
      <c r="H18" t="s">
        <v>1132</v>
      </c>
      <c r="I18" t="s">
        <v>1119</v>
      </c>
      <c r="J18" t="s">
        <v>1021</v>
      </c>
      <c r="K18">
        <v>-1</v>
      </c>
      <c r="L18" t="s">
        <v>68</v>
      </c>
      <c r="M18" t="s">
        <v>68</v>
      </c>
      <c r="N18" t="s">
        <v>68</v>
      </c>
      <c r="O18" t="s">
        <v>68</v>
      </c>
      <c r="P18" t="s">
        <v>68</v>
      </c>
      <c r="Q18" t="s">
        <v>68</v>
      </c>
      <c r="R18" t="s">
        <v>68</v>
      </c>
      <c r="S18" t="s">
        <v>68</v>
      </c>
      <c r="T18" t="s">
        <v>68</v>
      </c>
      <c r="U18" t="s">
        <v>68</v>
      </c>
      <c r="V18" t="s">
        <v>68</v>
      </c>
      <c r="W18" t="s">
        <v>68</v>
      </c>
      <c r="X18" t="s">
        <v>68</v>
      </c>
      <c r="Y18" t="s">
        <v>68</v>
      </c>
      <c r="Z18" t="s">
        <v>1136</v>
      </c>
      <c r="AA18" t="s">
        <v>1136</v>
      </c>
      <c r="AB18" t="s">
        <v>1136</v>
      </c>
      <c r="AC18" t="s">
        <v>1136</v>
      </c>
      <c r="AD18" t="s">
        <v>68</v>
      </c>
      <c r="AE18" t="s">
        <v>68</v>
      </c>
      <c r="AF18" t="s">
        <v>68</v>
      </c>
      <c r="AG18" t="s">
        <v>1136</v>
      </c>
      <c r="AH18" t="s">
        <v>1136</v>
      </c>
      <c r="AI18" t="s">
        <v>1136</v>
      </c>
      <c r="AJ18" t="s">
        <v>68</v>
      </c>
    </row>
    <row r="19" spans="1:36" x14ac:dyDescent="0.25">
      <c r="A19" s="106">
        <v>45050</v>
      </c>
      <c r="B19" t="s">
        <v>1042</v>
      </c>
      <c r="C19" t="s">
        <v>1116</v>
      </c>
      <c r="D19">
        <v>333</v>
      </c>
      <c r="E19" t="s">
        <v>1030</v>
      </c>
      <c r="F19" t="s">
        <v>1124</v>
      </c>
      <c r="G19" t="s">
        <v>68</v>
      </c>
      <c r="H19" t="s">
        <v>1130</v>
      </c>
      <c r="I19" t="s">
        <v>1111</v>
      </c>
      <c r="J19" t="s">
        <v>1023</v>
      </c>
      <c r="K19">
        <v>-1</v>
      </c>
      <c r="L19" t="s">
        <v>68</v>
      </c>
      <c r="M19" t="s">
        <v>68</v>
      </c>
      <c r="N19" t="s">
        <v>68</v>
      </c>
      <c r="O19" t="s">
        <v>68</v>
      </c>
      <c r="P19" t="s">
        <v>68</v>
      </c>
      <c r="Q19" t="s">
        <v>68</v>
      </c>
      <c r="R19" t="s">
        <v>68</v>
      </c>
      <c r="S19" t="s">
        <v>68</v>
      </c>
      <c r="T19" t="s">
        <v>68</v>
      </c>
      <c r="U19" t="s">
        <v>68</v>
      </c>
      <c r="V19" t="s">
        <v>68</v>
      </c>
      <c r="W19" t="s">
        <v>68</v>
      </c>
      <c r="X19" t="s">
        <v>68</v>
      </c>
      <c r="Y19" t="s">
        <v>68</v>
      </c>
      <c r="Z19" t="s">
        <v>1136</v>
      </c>
      <c r="AA19" t="s">
        <v>1136</v>
      </c>
      <c r="AB19" t="s">
        <v>1136</v>
      </c>
      <c r="AC19" t="s">
        <v>1136</v>
      </c>
      <c r="AD19" t="s">
        <v>68</v>
      </c>
      <c r="AE19" t="s">
        <v>68</v>
      </c>
      <c r="AF19" t="s">
        <v>68</v>
      </c>
      <c r="AG19" t="s">
        <v>1136</v>
      </c>
      <c r="AH19" t="s">
        <v>1136</v>
      </c>
      <c r="AI19" t="s">
        <v>1136</v>
      </c>
      <c r="AJ19" t="s">
        <v>68</v>
      </c>
    </row>
    <row r="20" spans="1:36" x14ac:dyDescent="0.25">
      <c r="A20" s="106">
        <v>45050</v>
      </c>
      <c r="B20" t="s">
        <v>1041</v>
      </c>
      <c r="C20" t="s">
        <v>1116</v>
      </c>
      <c r="D20">
        <v>444</v>
      </c>
      <c r="E20" t="s">
        <v>1041</v>
      </c>
      <c r="F20" t="s">
        <v>1125</v>
      </c>
      <c r="G20" t="s">
        <v>68</v>
      </c>
      <c r="H20" t="s">
        <v>1131</v>
      </c>
      <c r="I20" t="s">
        <v>1118</v>
      </c>
      <c r="J20" t="s">
        <v>1032</v>
      </c>
      <c r="K20">
        <v>-1</v>
      </c>
      <c r="L20" t="s">
        <v>68</v>
      </c>
      <c r="M20" t="s">
        <v>68</v>
      </c>
      <c r="N20" t="s">
        <v>68</v>
      </c>
      <c r="O20" t="s">
        <v>68</v>
      </c>
      <c r="P20" t="s">
        <v>68</v>
      </c>
      <c r="Q20" t="s">
        <v>68</v>
      </c>
      <c r="R20" t="s">
        <v>68</v>
      </c>
      <c r="S20" t="s">
        <v>68</v>
      </c>
      <c r="T20" t="s">
        <v>68</v>
      </c>
      <c r="U20" t="s">
        <v>68</v>
      </c>
      <c r="V20" t="s">
        <v>68</v>
      </c>
      <c r="W20" t="s">
        <v>68</v>
      </c>
      <c r="X20" t="s">
        <v>68</v>
      </c>
      <c r="Y20" t="s">
        <v>68</v>
      </c>
      <c r="Z20" t="s">
        <v>1136</v>
      </c>
      <c r="AA20" t="s">
        <v>1136</v>
      </c>
      <c r="AB20" t="s">
        <v>1136</v>
      </c>
      <c r="AC20" t="s">
        <v>1136</v>
      </c>
      <c r="AD20" t="s">
        <v>68</v>
      </c>
      <c r="AE20" t="s">
        <v>68</v>
      </c>
      <c r="AF20" t="s">
        <v>68</v>
      </c>
      <c r="AG20" t="s">
        <v>1136</v>
      </c>
      <c r="AH20" t="s">
        <v>1136</v>
      </c>
      <c r="AI20" t="s">
        <v>1136</v>
      </c>
      <c r="AJ20" t="s">
        <v>68</v>
      </c>
    </row>
    <row r="21" spans="1:36" x14ac:dyDescent="0.25">
      <c r="A21" s="106">
        <v>45050</v>
      </c>
      <c r="B21" t="s">
        <v>1112</v>
      </c>
      <c r="C21" t="s">
        <v>1115</v>
      </c>
      <c r="D21">
        <v>111</v>
      </c>
      <c r="E21" t="s">
        <v>1030</v>
      </c>
      <c r="F21" t="s">
        <v>1121</v>
      </c>
      <c r="G21" t="s">
        <v>68</v>
      </c>
      <c r="H21" t="s">
        <v>1122</v>
      </c>
      <c r="I21" t="s">
        <v>1109</v>
      </c>
      <c r="J21" t="s">
        <v>1024</v>
      </c>
      <c r="K21">
        <v>-1</v>
      </c>
      <c r="L21" t="s">
        <v>68</v>
      </c>
      <c r="M21" t="s">
        <v>68</v>
      </c>
      <c r="N21" t="s">
        <v>68</v>
      </c>
      <c r="O21" t="s">
        <v>68</v>
      </c>
      <c r="P21" t="s">
        <v>68</v>
      </c>
      <c r="Q21" t="s">
        <v>68</v>
      </c>
      <c r="R21" t="s">
        <v>68</v>
      </c>
      <c r="S21" t="s">
        <v>68</v>
      </c>
      <c r="T21" t="s">
        <v>68</v>
      </c>
      <c r="U21" t="s">
        <v>68</v>
      </c>
      <c r="V21" t="s">
        <v>68</v>
      </c>
      <c r="W21" t="s">
        <v>68</v>
      </c>
      <c r="X21" t="s">
        <v>68</v>
      </c>
      <c r="Y21" t="s">
        <v>68</v>
      </c>
      <c r="Z21" t="s">
        <v>1136</v>
      </c>
      <c r="AA21" t="s">
        <v>1136</v>
      </c>
      <c r="AB21" t="s">
        <v>1136</v>
      </c>
      <c r="AC21" t="s">
        <v>1136</v>
      </c>
      <c r="AD21" t="s">
        <v>68</v>
      </c>
      <c r="AE21" t="s">
        <v>68</v>
      </c>
      <c r="AF21" t="s">
        <v>68</v>
      </c>
      <c r="AG21" t="s">
        <v>1136</v>
      </c>
      <c r="AH21" t="s">
        <v>1136</v>
      </c>
      <c r="AI21" t="s">
        <v>1136</v>
      </c>
      <c r="AJ21" t="s">
        <v>68</v>
      </c>
    </row>
    <row r="22" spans="1:36" x14ac:dyDescent="0.25">
      <c r="A22" s="106">
        <v>45051</v>
      </c>
      <c r="B22" t="s">
        <v>1113</v>
      </c>
      <c r="C22" t="s">
        <v>1116</v>
      </c>
      <c r="D22">
        <v>222</v>
      </c>
      <c r="E22" t="s">
        <v>1030</v>
      </c>
      <c r="F22" t="s">
        <v>1123</v>
      </c>
      <c r="G22" t="s">
        <v>68</v>
      </c>
      <c r="H22" t="s">
        <v>1129</v>
      </c>
      <c r="I22" t="s">
        <v>1110</v>
      </c>
      <c r="J22" t="s">
        <v>1022</v>
      </c>
      <c r="K22">
        <v>-1</v>
      </c>
      <c r="L22" t="s">
        <v>68</v>
      </c>
      <c r="M22" t="s">
        <v>68</v>
      </c>
      <c r="N22" t="s">
        <v>68</v>
      </c>
      <c r="O22" t="s">
        <v>68</v>
      </c>
      <c r="P22" t="s">
        <v>68</v>
      </c>
      <c r="Q22" t="s">
        <v>68</v>
      </c>
      <c r="R22" t="s">
        <v>68</v>
      </c>
      <c r="S22" t="s">
        <v>68</v>
      </c>
      <c r="T22" t="s">
        <v>68</v>
      </c>
      <c r="U22" t="s">
        <v>68</v>
      </c>
      <c r="V22" t="s">
        <v>68</v>
      </c>
      <c r="W22" t="s">
        <v>68</v>
      </c>
      <c r="X22" t="s">
        <v>68</v>
      </c>
      <c r="Y22" t="s">
        <v>68</v>
      </c>
      <c r="Z22" t="s">
        <v>1136</v>
      </c>
      <c r="AA22" t="s">
        <v>1136</v>
      </c>
      <c r="AB22" t="s">
        <v>1136</v>
      </c>
      <c r="AC22" t="s">
        <v>1136</v>
      </c>
      <c r="AD22" t="s">
        <v>68</v>
      </c>
      <c r="AE22" t="s">
        <v>68</v>
      </c>
      <c r="AF22" t="s">
        <v>68</v>
      </c>
      <c r="AG22" t="s">
        <v>1136</v>
      </c>
      <c r="AH22" t="s">
        <v>1136</v>
      </c>
      <c r="AI22" t="s">
        <v>1136</v>
      </c>
      <c r="AJ22" t="s">
        <v>68</v>
      </c>
    </row>
    <row r="23" spans="1:36" x14ac:dyDescent="0.25">
      <c r="A23" s="106">
        <v>45051</v>
      </c>
      <c r="B23" t="s">
        <v>1114</v>
      </c>
      <c r="C23" t="s">
        <v>1116</v>
      </c>
      <c r="D23">
        <v>555</v>
      </c>
      <c r="E23" t="s">
        <v>1030</v>
      </c>
      <c r="F23" t="s">
        <v>1126</v>
      </c>
      <c r="G23" t="s">
        <v>68</v>
      </c>
      <c r="H23" t="s">
        <v>1132</v>
      </c>
      <c r="I23" t="s">
        <v>1119</v>
      </c>
      <c r="J23" t="s">
        <v>1021</v>
      </c>
      <c r="K23">
        <v>-1</v>
      </c>
      <c r="L23" t="s">
        <v>68</v>
      </c>
      <c r="M23" t="s">
        <v>68</v>
      </c>
      <c r="N23" t="s">
        <v>68</v>
      </c>
      <c r="O23" t="s">
        <v>68</v>
      </c>
      <c r="P23" t="s">
        <v>68</v>
      </c>
      <c r="Q23" t="s">
        <v>68</v>
      </c>
      <c r="R23" t="s">
        <v>68</v>
      </c>
      <c r="S23" t="s">
        <v>68</v>
      </c>
      <c r="T23" t="s">
        <v>68</v>
      </c>
      <c r="U23" t="s">
        <v>68</v>
      </c>
      <c r="V23" t="s">
        <v>68</v>
      </c>
      <c r="W23" t="s">
        <v>68</v>
      </c>
      <c r="X23" t="s">
        <v>68</v>
      </c>
      <c r="Y23" t="s">
        <v>68</v>
      </c>
      <c r="Z23" t="s">
        <v>1136</v>
      </c>
      <c r="AA23" t="s">
        <v>1136</v>
      </c>
      <c r="AB23" t="s">
        <v>1136</v>
      </c>
      <c r="AC23" t="s">
        <v>1136</v>
      </c>
      <c r="AD23" t="s">
        <v>68</v>
      </c>
      <c r="AE23" t="s">
        <v>68</v>
      </c>
      <c r="AF23" t="s">
        <v>68</v>
      </c>
      <c r="AG23" t="s">
        <v>1136</v>
      </c>
      <c r="AH23" t="s">
        <v>1136</v>
      </c>
      <c r="AI23" t="s">
        <v>1136</v>
      </c>
      <c r="AJ23" t="s">
        <v>68</v>
      </c>
    </row>
    <row r="24" spans="1:36" x14ac:dyDescent="0.25">
      <c r="A24" s="106">
        <v>45051</v>
      </c>
      <c r="B24" t="s">
        <v>1042</v>
      </c>
      <c r="C24" t="s">
        <v>1116</v>
      </c>
      <c r="D24">
        <v>333</v>
      </c>
      <c r="E24" t="s">
        <v>1030</v>
      </c>
      <c r="F24" t="s">
        <v>1124</v>
      </c>
      <c r="G24" t="s">
        <v>68</v>
      </c>
      <c r="H24" t="s">
        <v>1130</v>
      </c>
      <c r="I24" t="s">
        <v>1111</v>
      </c>
      <c r="J24" t="s">
        <v>1023</v>
      </c>
      <c r="K24">
        <v>-1</v>
      </c>
      <c r="L24" t="s">
        <v>68</v>
      </c>
      <c r="M24" t="s">
        <v>68</v>
      </c>
      <c r="N24" t="s">
        <v>68</v>
      </c>
      <c r="O24" t="s">
        <v>68</v>
      </c>
      <c r="P24" t="s">
        <v>68</v>
      </c>
      <c r="Q24" t="s">
        <v>68</v>
      </c>
      <c r="R24" t="s">
        <v>68</v>
      </c>
      <c r="S24" t="s">
        <v>68</v>
      </c>
      <c r="T24" t="s">
        <v>68</v>
      </c>
      <c r="U24" t="s">
        <v>68</v>
      </c>
      <c r="V24" t="s">
        <v>68</v>
      </c>
      <c r="W24" t="s">
        <v>68</v>
      </c>
      <c r="X24" t="s">
        <v>68</v>
      </c>
      <c r="Y24" t="s">
        <v>68</v>
      </c>
      <c r="Z24" t="s">
        <v>1136</v>
      </c>
      <c r="AA24" t="s">
        <v>1136</v>
      </c>
      <c r="AB24" t="s">
        <v>1136</v>
      </c>
      <c r="AC24" t="s">
        <v>1136</v>
      </c>
      <c r="AD24" t="s">
        <v>68</v>
      </c>
      <c r="AE24" t="s">
        <v>68</v>
      </c>
      <c r="AF24" t="s">
        <v>68</v>
      </c>
      <c r="AG24" t="s">
        <v>1136</v>
      </c>
      <c r="AH24" t="s">
        <v>1136</v>
      </c>
      <c r="AI24" t="s">
        <v>1136</v>
      </c>
      <c r="AJ24" t="s">
        <v>68</v>
      </c>
    </row>
    <row r="25" spans="1:36" x14ac:dyDescent="0.25">
      <c r="A25" s="106">
        <v>45051</v>
      </c>
      <c r="B25" t="s">
        <v>1041</v>
      </c>
      <c r="C25" t="s">
        <v>1116</v>
      </c>
      <c r="D25">
        <v>444</v>
      </c>
      <c r="E25" t="s">
        <v>1041</v>
      </c>
      <c r="F25" t="s">
        <v>1125</v>
      </c>
      <c r="G25" t="s">
        <v>68</v>
      </c>
      <c r="H25" t="s">
        <v>1131</v>
      </c>
      <c r="I25" t="s">
        <v>1118</v>
      </c>
      <c r="J25" t="s">
        <v>1032</v>
      </c>
      <c r="K25">
        <v>-1</v>
      </c>
      <c r="L25" t="s">
        <v>68</v>
      </c>
      <c r="M25" t="s">
        <v>68</v>
      </c>
      <c r="N25" t="s">
        <v>68</v>
      </c>
      <c r="O25" t="s">
        <v>68</v>
      </c>
      <c r="P25" t="s">
        <v>68</v>
      </c>
      <c r="Q25" t="s">
        <v>68</v>
      </c>
      <c r="R25" t="s">
        <v>68</v>
      </c>
      <c r="S25" t="s">
        <v>68</v>
      </c>
      <c r="T25" t="s">
        <v>68</v>
      </c>
      <c r="U25" t="s">
        <v>68</v>
      </c>
      <c r="V25" t="s">
        <v>68</v>
      </c>
      <c r="W25" t="s">
        <v>68</v>
      </c>
      <c r="X25" t="s">
        <v>68</v>
      </c>
      <c r="Y25" t="s">
        <v>68</v>
      </c>
      <c r="Z25" t="s">
        <v>1136</v>
      </c>
      <c r="AA25" t="s">
        <v>1136</v>
      </c>
      <c r="AB25" t="s">
        <v>1136</v>
      </c>
      <c r="AC25" t="s">
        <v>1136</v>
      </c>
      <c r="AD25" t="s">
        <v>68</v>
      </c>
      <c r="AE25" t="s">
        <v>68</v>
      </c>
      <c r="AF25" t="s">
        <v>68</v>
      </c>
      <c r="AG25" t="s">
        <v>1136</v>
      </c>
      <c r="AH25" t="s">
        <v>1136</v>
      </c>
      <c r="AI25" t="s">
        <v>1136</v>
      </c>
      <c r="AJ25" t="s">
        <v>68</v>
      </c>
    </row>
    <row r="26" spans="1:36" x14ac:dyDescent="0.25">
      <c r="A26" s="106">
        <v>45051</v>
      </c>
      <c r="B26" t="s">
        <v>1112</v>
      </c>
      <c r="C26" t="s">
        <v>1115</v>
      </c>
      <c r="D26">
        <v>111</v>
      </c>
      <c r="E26" t="s">
        <v>1030</v>
      </c>
      <c r="F26" t="s">
        <v>1121</v>
      </c>
      <c r="G26" t="s">
        <v>68</v>
      </c>
      <c r="H26" t="s">
        <v>1122</v>
      </c>
      <c r="I26" t="s">
        <v>1109</v>
      </c>
      <c r="J26" t="s">
        <v>1024</v>
      </c>
      <c r="K26">
        <v>-1</v>
      </c>
      <c r="L26" t="s">
        <v>68</v>
      </c>
      <c r="M26" t="s">
        <v>68</v>
      </c>
      <c r="N26" t="s">
        <v>68</v>
      </c>
      <c r="O26" t="s">
        <v>68</v>
      </c>
      <c r="P26" t="s">
        <v>68</v>
      </c>
      <c r="Q26" t="s">
        <v>68</v>
      </c>
      <c r="R26" t="s">
        <v>68</v>
      </c>
      <c r="S26" t="s">
        <v>68</v>
      </c>
      <c r="T26" t="s">
        <v>68</v>
      </c>
      <c r="U26" t="s">
        <v>68</v>
      </c>
      <c r="V26" t="s">
        <v>68</v>
      </c>
      <c r="W26" t="s">
        <v>68</v>
      </c>
      <c r="X26" t="s">
        <v>68</v>
      </c>
      <c r="Y26" t="s">
        <v>68</v>
      </c>
      <c r="Z26" t="s">
        <v>1136</v>
      </c>
      <c r="AA26" t="s">
        <v>1136</v>
      </c>
      <c r="AB26" t="s">
        <v>1136</v>
      </c>
      <c r="AC26" t="s">
        <v>1136</v>
      </c>
      <c r="AD26" t="s">
        <v>68</v>
      </c>
      <c r="AE26" t="s">
        <v>68</v>
      </c>
      <c r="AF26" t="s">
        <v>68</v>
      </c>
      <c r="AG26" t="s">
        <v>1136</v>
      </c>
      <c r="AH26" t="s">
        <v>1136</v>
      </c>
      <c r="AI26" t="s">
        <v>1136</v>
      </c>
      <c r="AJ26" t="s">
        <v>68</v>
      </c>
    </row>
    <row r="27" spans="1:36" x14ac:dyDescent="0.25">
      <c r="A27" s="106">
        <v>45052</v>
      </c>
      <c r="B27" t="s">
        <v>1113</v>
      </c>
      <c r="C27" t="s">
        <v>1116</v>
      </c>
      <c r="D27">
        <v>222</v>
      </c>
      <c r="E27" t="s">
        <v>1030</v>
      </c>
      <c r="F27" t="s">
        <v>1123</v>
      </c>
      <c r="G27" t="s">
        <v>68</v>
      </c>
      <c r="H27" t="s">
        <v>1129</v>
      </c>
      <c r="I27" t="s">
        <v>1110</v>
      </c>
      <c r="J27" t="s">
        <v>68</v>
      </c>
      <c r="K27">
        <v>-1</v>
      </c>
      <c r="L27" t="s">
        <v>68</v>
      </c>
      <c r="M27" t="s">
        <v>68</v>
      </c>
      <c r="N27" t="s">
        <v>68</v>
      </c>
      <c r="O27" t="s">
        <v>68</v>
      </c>
      <c r="P27" t="s">
        <v>68</v>
      </c>
      <c r="Q27" t="s">
        <v>68</v>
      </c>
      <c r="R27" t="s">
        <v>68</v>
      </c>
      <c r="S27" t="s">
        <v>68</v>
      </c>
      <c r="T27" t="s">
        <v>68</v>
      </c>
      <c r="U27" t="s">
        <v>68</v>
      </c>
      <c r="V27" t="s">
        <v>68</v>
      </c>
      <c r="W27" t="s">
        <v>68</v>
      </c>
      <c r="X27" t="s">
        <v>68</v>
      </c>
      <c r="Y27" t="s">
        <v>68</v>
      </c>
      <c r="Z27" t="s">
        <v>1136</v>
      </c>
      <c r="AA27" t="s">
        <v>1136</v>
      </c>
      <c r="AB27" t="s">
        <v>1136</v>
      </c>
      <c r="AC27" t="s">
        <v>1136</v>
      </c>
      <c r="AD27" t="s">
        <v>68</v>
      </c>
      <c r="AE27" t="s">
        <v>68</v>
      </c>
      <c r="AF27" t="s">
        <v>68</v>
      </c>
      <c r="AG27" t="s">
        <v>1136</v>
      </c>
      <c r="AH27" t="s">
        <v>1136</v>
      </c>
      <c r="AI27" t="s">
        <v>1136</v>
      </c>
      <c r="AJ27" t="s">
        <v>68</v>
      </c>
    </row>
    <row r="28" spans="1:36" x14ac:dyDescent="0.25">
      <c r="A28" s="106">
        <v>45052</v>
      </c>
      <c r="B28" t="s">
        <v>1114</v>
      </c>
      <c r="C28" t="s">
        <v>1116</v>
      </c>
      <c r="D28">
        <v>555</v>
      </c>
      <c r="E28" t="s">
        <v>1030</v>
      </c>
      <c r="F28" t="s">
        <v>1126</v>
      </c>
      <c r="G28" t="s">
        <v>68</v>
      </c>
      <c r="H28" t="s">
        <v>1132</v>
      </c>
      <c r="I28" t="s">
        <v>1119</v>
      </c>
      <c r="J28" t="s">
        <v>68</v>
      </c>
      <c r="K28">
        <v>-1</v>
      </c>
      <c r="L28" t="s">
        <v>68</v>
      </c>
      <c r="M28" t="s">
        <v>68</v>
      </c>
      <c r="N28" t="s">
        <v>68</v>
      </c>
      <c r="O28" t="s">
        <v>68</v>
      </c>
      <c r="P28" t="s">
        <v>68</v>
      </c>
      <c r="Q28" t="s">
        <v>68</v>
      </c>
      <c r="R28" t="s">
        <v>68</v>
      </c>
      <c r="S28" t="s">
        <v>68</v>
      </c>
      <c r="T28" t="s">
        <v>68</v>
      </c>
      <c r="U28" t="s">
        <v>68</v>
      </c>
      <c r="V28" t="s">
        <v>68</v>
      </c>
      <c r="W28" t="s">
        <v>68</v>
      </c>
      <c r="X28" t="s">
        <v>68</v>
      </c>
      <c r="Y28" t="s">
        <v>68</v>
      </c>
      <c r="Z28" t="s">
        <v>1136</v>
      </c>
      <c r="AA28" t="s">
        <v>1136</v>
      </c>
      <c r="AB28" t="s">
        <v>1136</v>
      </c>
      <c r="AC28" t="s">
        <v>1136</v>
      </c>
      <c r="AD28" t="s">
        <v>68</v>
      </c>
      <c r="AE28" t="s">
        <v>68</v>
      </c>
      <c r="AF28" t="s">
        <v>68</v>
      </c>
      <c r="AG28" t="s">
        <v>1136</v>
      </c>
      <c r="AH28" t="s">
        <v>1136</v>
      </c>
      <c r="AI28" t="s">
        <v>1136</v>
      </c>
      <c r="AJ28" t="s">
        <v>68</v>
      </c>
    </row>
    <row r="29" spans="1:36" x14ac:dyDescent="0.25">
      <c r="A29" s="106">
        <v>45052</v>
      </c>
      <c r="B29" t="s">
        <v>1042</v>
      </c>
      <c r="C29" t="s">
        <v>1116</v>
      </c>
      <c r="D29">
        <v>333</v>
      </c>
      <c r="E29" t="s">
        <v>1030</v>
      </c>
      <c r="F29" t="s">
        <v>1124</v>
      </c>
      <c r="G29" t="s">
        <v>68</v>
      </c>
      <c r="H29" t="s">
        <v>1130</v>
      </c>
      <c r="I29" t="s">
        <v>1111</v>
      </c>
      <c r="J29" t="s">
        <v>68</v>
      </c>
      <c r="K29">
        <v>-1</v>
      </c>
      <c r="L29" t="s">
        <v>68</v>
      </c>
      <c r="M29" t="s">
        <v>68</v>
      </c>
      <c r="N29" t="s">
        <v>68</v>
      </c>
      <c r="O29" t="s">
        <v>68</v>
      </c>
      <c r="P29" t="s">
        <v>68</v>
      </c>
      <c r="Q29" t="s">
        <v>68</v>
      </c>
      <c r="R29" t="s">
        <v>68</v>
      </c>
      <c r="S29" t="s">
        <v>68</v>
      </c>
      <c r="T29" t="s">
        <v>68</v>
      </c>
      <c r="U29" t="s">
        <v>68</v>
      </c>
      <c r="V29" t="s">
        <v>68</v>
      </c>
      <c r="W29" t="s">
        <v>68</v>
      </c>
      <c r="X29" t="s">
        <v>68</v>
      </c>
      <c r="Y29" t="s">
        <v>68</v>
      </c>
      <c r="Z29" t="s">
        <v>1136</v>
      </c>
      <c r="AA29" t="s">
        <v>1136</v>
      </c>
      <c r="AB29" t="s">
        <v>1136</v>
      </c>
      <c r="AC29" t="s">
        <v>1136</v>
      </c>
      <c r="AD29" t="s">
        <v>68</v>
      </c>
      <c r="AE29" t="s">
        <v>68</v>
      </c>
      <c r="AF29" t="s">
        <v>68</v>
      </c>
      <c r="AG29" t="s">
        <v>1136</v>
      </c>
      <c r="AH29" t="s">
        <v>1136</v>
      </c>
      <c r="AI29" t="s">
        <v>1136</v>
      </c>
      <c r="AJ29" t="s">
        <v>68</v>
      </c>
    </row>
    <row r="30" spans="1:36" x14ac:dyDescent="0.25">
      <c r="A30" s="106">
        <v>45052</v>
      </c>
      <c r="B30" t="s">
        <v>1041</v>
      </c>
      <c r="C30" t="s">
        <v>1116</v>
      </c>
      <c r="D30">
        <v>444</v>
      </c>
      <c r="E30" t="s">
        <v>1041</v>
      </c>
      <c r="F30" t="s">
        <v>1125</v>
      </c>
      <c r="G30" t="s">
        <v>68</v>
      </c>
      <c r="H30" t="s">
        <v>1131</v>
      </c>
      <c r="I30" t="s">
        <v>1118</v>
      </c>
      <c r="J30" t="s">
        <v>1032</v>
      </c>
      <c r="K30">
        <v>-1</v>
      </c>
      <c r="L30" t="s">
        <v>68</v>
      </c>
      <c r="M30" t="s">
        <v>68</v>
      </c>
      <c r="N30" t="s">
        <v>68</v>
      </c>
      <c r="O30" t="s">
        <v>68</v>
      </c>
      <c r="P30" t="s">
        <v>68</v>
      </c>
      <c r="Q30" t="s">
        <v>68</v>
      </c>
      <c r="R30" t="s">
        <v>68</v>
      </c>
      <c r="S30" t="s">
        <v>68</v>
      </c>
      <c r="T30" t="s">
        <v>68</v>
      </c>
      <c r="U30" t="s">
        <v>68</v>
      </c>
      <c r="V30" t="s">
        <v>68</v>
      </c>
      <c r="W30" t="s">
        <v>68</v>
      </c>
      <c r="X30" t="s">
        <v>68</v>
      </c>
      <c r="Y30" t="s">
        <v>68</v>
      </c>
      <c r="Z30" t="s">
        <v>1136</v>
      </c>
      <c r="AA30" t="s">
        <v>1136</v>
      </c>
      <c r="AB30" t="s">
        <v>1136</v>
      </c>
      <c r="AC30" t="s">
        <v>1136</v>
      </c>
      <c r="AD30" t="s">
        <v>68</v>
      </c>
      <c r="AE30" t="s">
        <v>68</v>
      </c>
      <c r="AF30" t="s">
        <v>68</v>
      </c>
      <c r="AG30" t="s">
        <v>1136</v>
      </c>
      <c r="AH30" t="s">
        <v>1136</v>
      </c>
      <c r="AI30" t="s">
        <v>1136</v>
      </c>
      <c r="AJ30" t="s">
        <v>68</v>
      </c>
    </row>
    <row r="31" spans="1:36" x14ac:dyDescent="0.25">
      <c r="A31" s="106">
        <v>45052</v>
      </c>
      <c r="B31" t="s">
        <v>1112</v>
      </c>
      <c r="C31" t="s">
        <v>1115</v>
      </c>
      <c r="D31">
        <v>111</v>
      </c>
      <c r="E31" t="s">
        <v>1030</v>
      </c>
      <c r="F31" t="s">
        <v>1121</v>
      </c>
      <c r="G31" t="s">
        <v>68</v>
      </c>
      <c r="H31" t="s">
        <v>1122</v>
      </c>
      <c r="I31" t="s">
        <v>1109</v>
      </c>
      <c r="J31" t="s">
        <v>68</v>
      </c>
      <c r="K31">
        <v>-1</v>
      </c>
      <c r="L31" t="s">
        <v>68</v>
      </c>
      <c r="M31" t="s">
        <v>68</v>
      </c>
      <c r="N31" t="s">
        <v>68</v>
      </c>
      <c r="O31" t="s">
        <v>68</v>
      </c>
      <c r="P31" t="s">
        <v>68</v>
      </c>
      <c r="Q31" t="s">
        <v>68</v>
      </c>
      <c r="R31" t="s">
        <v>68</v>
      </c>
      <c r="S31" t="s">
        <v>68</v>
      </c>
      <c r="T31" t="s">
        <v>68</v>
      </c>
      <c r="U31" t="s">
        <v>68</v>
      </c>
      <c r="V31" t="s">
        <v>68</v>
      </c>
      <c r="W31" t="s">
        <v>68</v>
      </c>
      <c r="X31" t="s">
        <v>68</v>
      </c>
      <c r="Y31" t="s">
        <v>68</v>
      </c>
      <c r="Z31" t="s">
        <v>1136</v>
      </c>
      <c r="AA31" t="s">
        <v>1136</v>
      </c>
      <c r="AB31" t="s">
        <v>1136</v>
      </c>
      <c r="AC31" t="s">
        <v>1136</v>
      </c>
      <c r="AD31" t="s">
        <v>68</v>
      </c>
      <c r="AE31" t="s">
        <v>68</v>
      </c>
      <c r="AF31" t="s">
        <v>68</v>
      </c>
      <c r="AG31" t="s">
        <v>1136</v>
      </c>
      <c r="AH31" t="s">
        <v>1136</v>
      </c>
      <c r="AI31" t="s">
        <v>1136</v>
      </c>
      <c r="AJ31" t="s">
        <v>68</v>
      </c>
    </row>
    <row r="32" spans="1:36" x14ac:dyDescent="0.25">
      <c r="A32" s="106">
        <v>45053</v>
      </c>
      <c r="B32" t="s">
        <v>1113</v>
      </c>
      <c r="C32" t="s">
        <v>1116</v>
      </c>
      <c r="D32">
        <v>222</v>
      </c>
      <c r="E32" t="s">
        <v>1030</v>
      </c>
      <c r="F32" t="s">
        <v>1123</v>
      </c>
      <c r="G32" t="s">
        <v>68</v>
      </c>
      <c r="H32" t="s">
        <v>1129</v>
      </c>
      <c r="I32" t="s">
        <v>1110</v>
      </c>
      <c r="J32" t="s">
        <v>68</v>
      </c>
      <c r="K32">
        <v>-1</v>
      </c>
      <c r="L32" t="s">
        <v>68</v>
      </c>
      <c r="M32" t="s">
        <v>68</v>
      </c>
      <c r="N32" t="s">
        <v>68</v>
      </c>
      <c r="O32" t="s">
        <v>68</v>
      </c>
      <c r="P32" t="s">
        <v>68</v>
      </c>
      <c r="Q32" t="s">
        <v>68</v>
      </c>
      <c r="R32" t="s">
        <v>68</v>
      </c>
      <c r="S32" t="s">
        <v>68</v>
      </c>
      <c r="T32" t="s">
        <v>68</v>
      </c>
      <c r="U32" t="s">
        <v>68</v>
      </c>
      <c r="V32" t="s">
        <v>68</v>
      </c>
      <c r="W32" t="s">
        <v>68</v>
      </c>
      <c r="X32" t="s">
        <v>68</v>
      </c>
      <c r="Y32" t="s">
        <v>68</v>
      </c>
      <c r="Z32" t="s">
        <v>1136</v>
      </c>
      <c r="AA32" t="s">
        <v>1136</v>
      </c>
      <c r="AB32" t="s">
        <v>1136</v>
      </c>
      <c r="AC32" t="s">
        <v>1136</v>
      </c>
      <c r="AD32" t="s">
        <v>68</v>
      </c>
      <c r="AE32" t="s">
        <v>68</v>
      </c>
      <c r="AF32" t="s">
        <v>68</v>
      </c>
      <c r="AG32" t="s">
        <v>1136</v>
      </c>
      <c r="AH32" t="s">
        <v>1136</v>
      </c>
      <c r="AI32" t="s">
        <v>1136</v>
      </c>
      <c r="AJ32" t="s">
        <v>68</v>
      </c>
    </row>
    <row r="33" spans="1:36" x14ac:dyDescent="0.25">
      <c r="A33" s="106">
        <v>45053</v>
      </c>
      <c r="B33" t="s">
        <v>1114</v>
      </c>
      <c r="C33" t="s">
        <v>1116</v>
      </c>
      <c r="D33">
        <v>555</v>
      </c>
      <c r="E33" t="s">
        <v>1030</v>
      </c>
      <c r="F33" t="s">
        <v>1126</v>
      </c>
      <c r="G33" t="s">
        <v>68</v>
      </c>
      <c r="H33" t="s">
        <v>1132</v>
      </c>
      <c r="I33" t="s">
        <v>1119</v>
      </c>
      <c r="J33" t="s">
        <v>68</v>
      </c>
      <c r="K33">
        <v>-1</v>
      </c>
      <c r="L33" t="s">
        <v>68</v>
      </c>
      <c r="M33" t="s">
        <v>68</v>
      </c>
      <c r="N33" t="s">
        <v>68</v>
      </c>
      <c r="O33" t="s">
        <v>68</v>
      </c>
      <c r="P33" t="s">
        <v>68</v>
      </c>
      <c r="Q33" t="s">
        <v>68</v>
      </c>
      <c r="R33" t="s">
        <v>68</v>
      </c>
      <c r="S33" t="s">
        <v>68</v>
      </c>
      <c r="T33" t="s">
        <v>68</v>
      </c>
      <c r="U33" t="s">
        <v>68</v>
      </c>
      <c r="V33" t="s">
        <v>68</v>
      </c>
      <c r="W33" t="s">
        <v>68</v>
      </c>
      <c r="X33" t="s">
        <v>68</v>
      </c>
      <c r="Y33" t="s">
        <v>68</v>
      </c>
      <c r="Z33" t="s">
        <v>1136</v>
      </c>
      <c r="AA33" t="s">
        <v>1136</v>
      </c>
      <c r="AB33" t="s">
        <v>1136</v>
      </c>
      <c r="AC33" t="s">
        <v>1136</v>
      </c>
      <c r="AD33" t="s">
        <v>68</v>
      </c>
      <c r="AE33" t="s">
        <v>68</v>
      </c>
      <c r="AF33" t="s">
        <v>68</v>
      </c>
      <c r="AG33" t="s">
        <v>1136</v>
      </c>
      <c r="AH33" t="s">
        <v>1136</v>
      </c>
      <c r="AI33" t="s">
        <v>1136</v>
      </c>
      <c r="AJ33" t="s">
        <v>68</v>
      </c>
    </row>
    <row r="34" spans="1:36" x14ac:dyDescent="0.25">
      <c r="A34" s="106">
        <v>45053</v>
      </c>
      <c r="B34" t="s">
        <v>1042</v>
      </c>
      <c r="C34" t="s">
        <v>1116</v>
      </c>
      <c r="D34">
        <v>333</v>
      </c>
      <c r="E34" t="s">
        <v>1030</v>
      </c>
      <c r="F34" t="s">
        <v>1124</v>
      </c>
      <c r="G34" t="s">
        <v>68</v>
      </c>
      <c r="H34" t="s">
        <v>1130</v>
      </c>
      <c r="I34" t="s">
        <v>1111</v>
      </c>
      <c r="J34" t="s">
        <v>68</v>
      </c>
      <c r="K34">
        <v>-1</v>
      </c>
      <c r="L34" t="s">
        <v>68</v>
      </c>
      <c r="M34" t="s">
        <v>68</v>
      </c>
      <c r="N34" t="s">
        <v>68</v>
      </c>
      <c r="O34" t="s">
        <v>68</v>
      </c>
      <c r="P34" t="s">
        <v>68</v>
      </c>
      <c r="Q34" t="s">
        <v>68</v>
      </c>
      <c r="R34" t="s">
        <v>68</v>
      </c>
      <c r="S34" t="s">
        <v>68</v>
      </c>
      <c r="T34" t="s">
        <v>68</v>
      </c>
      <c r="U34" t="s">
        <v>68</v>
      </c>
      <c r="V34" t="s">
        <v>68</v>
      </c>
      <c r="W34" t="s">
        <v>68</v>
      </c>
      <c r="X34" t="s">
        <v>68</v>
      </c>
      <c r="Y34" t="s">
        <v>68</v>
      </c>
      <c r="Z34" t="s">
        <v>1136</v>
      </c>
      <c r="AA34" t="s">
        <v>1136</v>
      </c>
      <c r="AB34" t="s">
        <v>1136</v>
      </c>
      <c r="AC34" t="s">
        <v>1136</v>
      </c>
      <c r="AD34" t="s">
        <v>68</v>
      </c>
      <c r="AE34" t="s">
        <v>68</v>
      </c>
      <c r="AF34" t="s">
        <v>68</v>
      </c>
      <c r="AG34" t="s">
        <v>1136</v>
      </c>
      <c r="AH34" t="s">
        <v>1136</v>
      </c>
      <c r="AI34" t="s">
        <v>1136</v>
      </c>
      <c r="AJ34" t="s">
        <v>68</v>
      </c>
    </row>
    <row r="35" spans="1:36" x14ac:dyDescent="0.25">
      <c r="A35" s="106">
        <v>45053</v>
      </c>
      <c r="B35" t="s">
        <v>1041</v>
      </c>
      <c r="C35" t="s">
        <v>1116</v>
      </c>
      <c r="D35">
        <v>444</v>
      </c>
      <c r="E35" t="s">
        <v>1041</v>
      </c>
      <c r="F35" t="s">
        <v>1125</v>
      </c>
      <c r="G35" t="s">
        <v>68</v>
      </c>
      <c r="H35" t="s">
        <v>1131</v>
      </c>
      <c r="I35" t="s">
        <v>1118</v>
      </c>
      <c r="J35" t="s">
        <v>68</v>
      </c>
      <c r="K35">
        <v>-1</v>
      </c>
      <c r="L35" t="s">
        <v>68</v>
      </c>
      <c r="M35" t="s">
        <v>68</v>
      </c>
      <c r="N35" t="s">
        <v>68</v>
      </c>
      <c r="O35" t="s">
        <v>68</v>
      </c>
      <c r="P35" t="s">
        <v>68</v>
      </c>
      <c r="Q35" t="s">
        <v>68</v>
      </c>
      <c r="R35" t="s">
        <v>68</v>
      </c>
      <c r="S35" t="s">
        <v>68</v>
      </c>
      <c r="T35" t="s">
        <v>68</v>
      </c>
      <c r="U35" t="s">
        <v>68</v>
      </c>
      <c r="V35" t="s">
        <v>68</v>
      </c>
      <c r="W35" t="s">
        <v>68</v>
      </c>
      <c r="X35" t="s">
        <v>68</v>
      </c>
      <c r="Y35" t="s">
        <v>68</v>
      </c>
      <c r="Z35" t="s">
        <v>1136</v>
      </c>
      <c r="AA35" t="s">
        <v>1136</v>
      </c>
      <c r="AB35" t="s">
        <v>1136</v>
      </c>
      <c r="AC35" t="s">
        <v>1136</v>
      </c>
      <c r="AD35" t="s">
        <v>68</v>
      </c>
      <c r="AE35" t="s">
        <v>68</v>
      </c>
      <c r="AF35" t="s">
        <v>68</v>
      </c>
      <c r="AG35" t="s">
        <v>1136</v>
      </c>
      <c r="AH35" t="s">
        <v>1136</v>
      </c>
      <c r="AI35" t="s">
        <v>1136</v>
      </c>
      <c r="AJ35" t="s">
        <v>68</v>
      </c>
    </row>
    <row r="36" spans="1:36" x14ac:dyDescent="0.25">
      <c r="A36" s="106">
        <v>45053</v>
      </c>
      <c r="B36" t="s">
        <v>1112</v>
      </c>
      <c r="C36" t="s">
        <v>1115</v>
      </c>
      <c r="D36">
        <v>111</v>
      </c>
      <c r="E36" t="s">
        <v>1030</v>
      </c>
      <c r="F36" t="s">
        <v>1121</v>
      </c>
      <c r="G36" t="s">
        <v>68</v>
      </c>
      <c r="H36" t="s">
        <v>1122</v>
      </c>
      <c r="I36" t="s">
        <v>1109</v>
      </c>
      <c r="J36" t="s">
        <v>68</v>
      </c>
      <c r="K36">
        <v>-1</v>
      </c>
      <c r="L36" t="s">
        <v>68</v>
      </c>
      <c r="M36" t="s">
        <v>68</v>
      </c>
      <c r="N36" t="s">
        <v>68</v>
      </c>
      <c r="O36" t="s">
        <v>68</v>
      </c>
      <c r="P36" t="s">
        <v>68</v>
      </c>
      <c r="Q36" t="s">
        <v>68</v>
      </c>
      <c r="R36" t="s">
        <v>68</v>
      </c>
      <c r="S36" t="s">
        <v>68</v>
      </c>
      <c r="T36" t="s">
        <v>68</v>
      </c>
      <c r="U36" t="s">
        <v>68</v>
      </c>
      <c r="V36" t="s">
        <v>68</v>
      </c>
      <c r="W36" t="s">
        <v>68</v>
      </c>
      <c r="X36" t="s">
        <v>68</v>
      </c>
      <c r="Y36" t="s">
        <v>68</v>
      </c>
      <c r="Z36" t="s">
        <v>1136</v>
      </c>
      <c r="AA36" t="s">
        <v>1136</v>
      </c>
      <c r="AB36" t="s">
        <v>1136</v>
      </c>
      <c r="AC36" t="s">
        <v>1136</v>
      </c>
      <c r="AD36" t="s">
        <v>68</v>
      </c>
      <c r="AE36" t="s">
        <v>68</v>
      </c>
      <c r="AF36" t="s">
        <v>68</v>
      </c>
      <c r="AG36" t="s">
        <v>1136</v>
      </c>
      <c r="AH36" t="s">
        <v>1136</v>
      </c>
      <c r="AI36" t="s">
        <v>1136</v>
      </c>
      <c r="AJ36" t="s">
        <v>68</v>
      </c>
    </row>
    <row r="37" spans="1:36" x14ac:dyDescent="0.25">
      <c r="A37" s="106">
        <v>45054</v>
      </c>
      <c r="B37" t="s">
        <v>1113</v>
      </c>
      <c r="C37" t="s">
        <v>1116</v>
      </c>
      <c r="D37">
        <v>222</v>
      </c>
      <c r="E37" t="s">
        <v>1030</v>
      </c>
      <c r="F37" t="s">
        <v>1123</v>
      </c>
      <c r="G37" t="s">
        <v>68</v>
      </c>
      <c r="H37" t="s">
        <v>1129</v>
      </c>
      <c r="I37" t="s">
        <v>1110</v>
      </c>
      <c r="J37" t="s">
        <v>68</v>
      </c>
      <c r="K37">
        <v>-1</v>
      </c>
      <c r="L37" t="s">
        <v>68</v>
      </c>
      <c r="M37" t="s">
        <v>68</v>
      </c>
      <c r="N37" t="s">
        <v>68</v>
      </c>
      <c r="O37" t="s">
        <v>68</v>
      </c>
      <c r="P37" t="s">
        <v>68</v>
      </c>
      <c r="Q37" t="s">
        <v>68</v>
      </c>
      <c r="R37" t="s">
        <v>68</v>
      </c>
      <c r="S37" t="s">
        <v>68</v>
      </c>
      <c r="T37" t="s">
        <v>68</v>
      </c>
      <c r="U37" t="s">
        <v>68</v>
      </c>
      <c r="V37" t="s">
        <v>68</v>
      </c>
      <c r="W37" t="s">
        <v>68</v>
      </c>
      <c r="X37" t="s">
        <v>68</v>
      </c>
      <c r="Y37" t="s">
        <v>68</v>
      </c>
      <c r="Z37" t="s">
        <v>1136</v>
      </c>
      <c r="AA37" t="s">
        <v>1136</v>
      </c>
      <c r="AB37" t="s">
        <v>1136</v>
      </c>
      <c r="AC37" t="s">
        <v>1136</v>
      </c>
      <c r="AD37" t="s">
        <v>68</v>
      </c>
      <c r="AE37" t="s">
        <v>68</v>
      </c>
      <c r="AF37" t="s">
        <v>68</v>
      </c>
      <c r="AG37" t="s">
        <v>1136</v>
      </c>
      <c r="AH37" t="s">
        <v>1136</v>
      </c>
      <c r="AI37" t="s">
        <v>1136</v>
      </c>
      <c r="AJ37" t="s">
        <v>68</v>
      </c>
    </row>
    <row r="38" spans="1:36" x14ac:dyDescent="0.25">
      <c r="A38" s="106">
        <v>45054</v>
      </c>
      <c r="B38" t="s">
        <v>1114</v>
      </c>
      <c r="C38" t="s">
        <v>1116</v>
      </c>
      <c r="D38">
        <v>555</v>
      </c>
      <c r="E38" t="s">
        <v>1030</v>
      </c>
      <c r="F38" t="s">
        <v>1126</v>
      </c>
      <c r="G38" t="s">
        <v>68</v>
      </c>
      <c r="H38" t="s">
        <v>1132</v>
      </c>
      <c r="I38" t="s">
        <v>1119</v>
      </c>
      <c r="J38" t="s">
        <v>68</v>
      </c>
      <c r="K38">
        <v>-1</v>
      </c>
      <c r="L38" t="s">
        <v>68</v>
      </c>
      <c r="M38" t="s">
        <v>68</v>
      </c>
      <c r="N38" t="s">
        <v>68</v>
      </c>
      <c r="O38" t="s">
        <v>68</v>
      </c>
      <c r="P38" t="s">
        <v>68</v>
      </c>
      <c r="Q38" t="s">
        <v>68</v>
      </c>
      <c r="R38" t="s">
        <v>68</v>
      </c>
      <c r="S38" t="s">
        <v>68</v>
      </c>
      <c r="T38" t="s">
        <v>68</v>
      </c>
      <c r="U38" t="s">
        <v>68</v>
      </c>
      <c r="V38" t="s">
        <v>68</v>
      </c>
      <c r="W38" t="s">
        <v>68</v>
      </c>
      <c r="X38" t="s">
        <v>68</v>
      </c>
      <c r="Y38" t="s">
        <v>68</v>
      </c>
      <c r="Z38" t="s">
        <v>1136</v>
      </c>
      <c r="AA38" t="s">
        <v>1136</v>
      </c>
      <c r="AB38" t="s">
        <v>1136</v>
      </c>
      <c r="AC38" t="s">
        <v>1136</v>
      </c>
      <c r="AD38" t="s">
        <v>68</v>
      </c>
      <c r="AE38" t="s">
        <v>68</v>
      </c>
      <c r="AF38" t="s">
        <v>68</v>
      </c>
      <c r="AG38" t="s">
        <v>1136</v>
      </c>
      <c r="AH38" t="s">
        <v>1136</v>
      </c>
      <c r="AI38" t="s">
        <v>1136</v>
      </c>
      <c r="AJ38" t="s">
        <v>68</v>
      </c>
    </row>
    <row r="39" spans="1:36" x14ac:dyDescent="0.25">
      <c r="A39" s="106">
        <v>45054</v>
      </c>
      <c r="B39" t="s">
        <v>1042</v>
      </c>
      <c r="C39" t="s">
        <v>1116</v>
      </c>
      <c r="D39">
        <v>333</v>
      </c>
      <c r="E39" t="s">
        <v>1030</v>
      </c>
      <c r="F39" t="s">
        <v>1124</v>
      </c>
      <c r="G39" t="s">
        <v>68</v>
      </c>
      <c r="H39" t="s">
        <v>1130</v>
      </c>
      <c r="I39" t="s">
        <v>1111</v>
      </c>
      <c r="J39" t="s">
        <v>68</v>
      </c>
      <c r="K39">
        <v>-1</v>
      </c>
      <c r="L39" t="s">
        <v>68</v>
      </c>
      <c r="M39" t="s">
        <v>68</v>
      </c>
      <c r="N39" t="s">
        <v>68</v>
      </c>
      <c r="O39" t="s">
        <v>68</v>
      </c>
      <c r="P39" t="s">
        <v>68</v>
      </c>
      <c r="Q39" t="s">
        <v>68</v>
      </c>
      <c r="R39" t="s">
        <v>68</v>
      </c>
      <c r="S39" t="s">
        <v>68</v>
      </c>
      <c r="T39" t="s">
        <v>68</v>
      </c>
      <c r="U39" t="s">
        <v>68</v>
      </c>
      <c r="V39" t="s">
        <v>68</v>
      </c>
      <c r="W39" t="s">
        <v>68</v>
      </c>
      <c r="X39" t="s">
        <v>68</v>
      </c>
      <c r="Y39" t="s">
        <v>68</v>
      </c>
      <c r="Z39" t="s">
        <v>1136</v>
      </c>
      <c r="AA39" t="s">
        <v>1136</v>
      </c>
      <c r="AB39" t="s">
        <v>1136</v>
      </c>
      <c r="AC39" t="s">
        <v>1136</v>
      </c>
      <c r="AD39" t="s">
        <v>68</v>
      </c>
      <c r="AE39" t="s">
        <v>68</v>
      </c>
      <c r="AF39" t="s">
        <v>68</v>
      </c>
      <c r="AG39" t="s">
        <v>1136</v>
      </c>
      <c r="AH39" t="s">
        <v>1136</v>
      </c>
      <c r="AI39" t="s">
        <v>1136</v>
      </c>
      <c r="AJ39" t="s">
        <v>68</v>
      </c>
    </row>
    <row r="40" spans="1:36" x14ac:dyDescent="0.25">
      <c r="A40" s="106">
        <v>45054</v>
      </c>
      <c r="B40" t="s">
        <v>1041</v>
      </c>
      <c r="C40" t="s">
        <v>1116</v>
      </c>
      <c r="D40">
        <v>444</v>
      </c>
      <c r="E40" t="s">
        <v>1041</v>
      </c>
      <c r="F40" t="s">
        <v>1125</v>
      </c>
      <c r="G40" t="s">
        <v>68</v>
      </c>
      <c r="H40" t="s">
        <v>1131</v>
      </c>
      <c r="I40" t="s">
        <v>1118</v>
      </c>
      <c r="J40" t="s">
        <v>68</v>
      </c>
      <c r="K40">
        <v>-1</v>
      </c>
      <c r="L40" t="s">
        <v>68</v>
      </c>
      <c r="M40" t="s">
        <v>68</v>
      </c>
      <c r="N40" t="s">
        <v>68</v>
      </c>
      <c r="O40" t="s">
        <v>68</v>
      </c>
      <c r="P40" t="s">
        <v>68</v>
      </c>
      <c r="Q40" t="s">
        <v>68</v>
      </c>
      <c r="R40" t="s">
        <v>68</v>
      </c>
      <c r="S40" t="s">
        <v>68</v>
      </c>
      <c r="T40" t="s">
        <v>68</v>
      </c>
      <c r="U40" t="s">
        <v>68</v>
      </c>
      <c r="V40" t="s">
        <v>68</v>
      </c>
      <c r="W40" t="s">
        <v>68</v>
      </c>
      <c r="X40" t="s">
        <v>68</v>
      </c>
      <c r="Y40" t="s">
        <v>68</v>
      </c>
      <c r="Z40" t="s">
        <v>1136</v>
      </c>
      <c r="AA40" t="s">
        <v>1136</v>
      </c>
      <c r="AB40" t="s">
        <v>1136</v>
      </c>
      <c r="AC40" t="s">
        <v>1136</v>
      </c>
      <c r="AD40" t="s">
        <v>68</v>
      </c>
      <c r="AE40" t="s">
        <v>68</v>
      </c>
      <c r="AF40" t="s">
        <v>68</v>
      </c>
      <c r="AG40" t="s">
        <v>1136</v>
      </c>
      <c r="AH40" t="s">
        <v>1136</v>
      </c>
      <c r="AI40" t="s">
        <v>1136</v>
      </c>
      <c r="AJ40" t="s">
        <v>68</v>
      </c>
    </row>
    <row r="41" spans="1:36" x14ac:dyDescent="0.25">
      <c r="A41" s="106">
        <v>45054</v>
      </c>
      <c r="B41" t="s">
        <v>1112</v>
      </c>
      <c r="C41" t="s">
        <v>1115</v>
      </c>
      <c r="D41">
        <v>111</v>
      </c>
      <c r="E41" t="s">
        <v>1030</v>
      </c>
      <c r="F41" t="s">
        <v>1121</v>
      </c>
      <c r="G41" t="s">
        <v>68</v>
      </c>
      <c r="H41" t="s">
        <v>1122</v>
      </c>
      <c r="I41" t="s">
        <v>1109</v>
      </c>
      <c r="J41" t="s">
        <v>68</v>
      </c>
      <c r="K41">
        <v>-1</v>
      </c>
      <c r="L41" t="s">
        <v>68</v>
      </c>
      <c r="M41" t="s">
        <v>68</v>
      </c>
      <c r="N41" t="s">
        <v>68</v>
      </c>
      <c r="O41" t="s">
        <v>68</v>
      </c>
      <c r="P41" t="s">
        <v>68</v>
      </c>
      <c r="Q41" t="s">
        <v>68</v>
      </c>
      <c r="R41" t="s">
        <v>68</v>
      </c>
      <c r="S41" t="s">
        <v>68</v>
      </c>
      <c r="T41" t="s">
        <v>68</v>
      </c>
      <c r="U41" t="s">
        <v>68</v>
      </c>
      <c r="V41" t="s">
        <v>68</v>
      </c>
      <c r="W41" t="s">
        <v>68</v>
      </c>
      <c r="X41" t="s">
        <v>68</v>
      </c>
      <c r="Y41" t="s">
        <v>68</v>
      </c>
      <c r="Z41" t="s">
        <v>1136</v>
      </c>
      <c r="AA41" t="s">
        <v>1136</v>
      </c>
      <c r="AB41" t="s">
        <v>1136</v>
      </c>
      <c r="AC41" t="s">
        <v>1136</v>
      </c>
      <c r="AD41" t="s">
        <v>68</v>
      </c>
      <c r="AE41" t="s">
        <v>68</v>
      </c>
      <c r="AF41" t="s">
        <v>68</v>
      </c>
      <c r="AG41" t="s">
        <v>1136</v>
      </c>
      <c r="AH41" t="s">
        <v>1136</v>
      </c>
      <c r="AI41" t="s">
        <v>1136</v>
      </c>
      <c r="AJ41" t="s">
        <v>68</v>
      </c>
    </row>
    <row r="42" spans="1:36" x14ac:dyDescent="0.25">
      <c r="A42" s="106">
        <v>45055</v>
      </c>
      <c r="B42" t="s">
        <v>1113</v>
      </c>
      <c r="C42" t="s">
        <v>1116</v>
      </c>
      <c r="D42">
        <v>222</v>
      </c>
      <c r="E42" t="s">
        <v>1030</v>
      </c>
      <c r="F42" t="s">
        <v>1123</v>
      </c>
      <c r="G42" t="s">
        <v>68</v>
      </c>
      <c r="H42" t="s">
        <v>1129</v>
      </c>
      <c r="I42" t="s">
        <v>1110</v>
      </c>
      <c r="J42" t="s">
        <v>1022</v>
      </c>
      <c r="K42">
        <v>-1</v>
      </c>
      <c r="L42" t="s">
        <v>68</v>
      </c>
      <c r="M42" t="s">
        <v>68</v>
      </c>
      <c r="N42" t="s">
        <v>68</v>
      </c>
      <c r="O42" t="s">
        <v>68</v>
      </c>
      <c r="P42" t="s">
        <v>68</v>
      </c>
      <c r="Q42" t="s">
        <v>68</v>
      </c>
      <c r="R42" t="s">
        <v>68</v>
      </c>
      <c r="S42" t="s">
        <v>68</v>
      </c>
      <c r="T42" t="s">
        <v>68</v>
      </c>
      <c r="U42" t="s">
        <v>68</v>
      </c>
      <c r="V42" t="s">
        <v>68</v>
      </c>
      <c r="W42" t="s">
        <v>68</v>
      </c>
      <c r="X42" t="s">
        <v>68</v>
      </c>
      <c r="Y42" t="s">
        <v>68</v>
      </c>
      <c r="Z42" t="s">
        <v>1136</v>
      </c>
      <c r="AA42" t="s">
        <v>1136</v>
      </c>
      <c r="AB42" t="s">
        <v>1136</v>
      </c>
      <c r="AC42" t="s">
        <v>1136</v>
      </c>
      <c r="AD42" t="s">
        <v>68</v>
      </c>
      <c r="AE42" t="s">
        <v>68</v>
      </c>
      <c r="AF42" t="s">
        <v>68</v>
      </c>
      <c r="AG42" t="s">
        <v>1136</v>
      </c>
      <c r="AH42" t="s">
        <v>1136</v>
      </c>
      <c r="AI42" t="s">
        <v>1136</v>
      </c>
      <c r="AJ42" t="s">
        <v>68</v>
      </c>
    </row>
    <row r="43" spans="1:36" x14ac:dyDescent="0.25">
      <c r="A43" s="106">
        <v>45055</v>
      </c>
      <c r="B43" t="s">
        <v>1114</v>
      </c>
      <c r="C43" t="s">
        <v>1116</v>
      </c>
      <c r="D43">
        <v>555</v>
      </c>
      <c r="E43" t="s">
        <v>1030</v>
      </c>
      <c r="F43" t="s">
        <v>1126</v>
      </c>
      <c r="G43" t="s">
        <v>68</v>
      </c>
      <c r="H43" t="s">
        <v>1132</v>
      </c>
      <c r="I43" t="s">
        <v>1119</v>
      </c>
      <c r="J43" t="s">
        <v>1021</v>
      </c>
      <c r="K43">
        <v>-1</v>
      </c>
      <c r="L43" t="s">
        <v>68</v>
      </c>
      <c r="M43" t="s">
        <v>68</v>
      </c>
      <c r="N43" t="s">
        <v>68</v>
      </c>
      <c r="O43" t="s">
        <v>68</v>
      </c>
      <c r="P43" t="s">
        <v>68</v>
      </c>
      <c r="Q43" t="s">
        <v>68</v>
      </c>
      <c r="R43" t="s">
        <v>68</v>
      </c>
      <c r="S43" t="s">
        <v>68</v>
      </c>
      <c r="T43" t="s">
        <v>68</v>
      </c>
      <c r="U43" t="s">
        <v>68</v>
      </c>
      <c r="V43" t="s">
        <v>68</v>
      </c>
      <c r="W43" t="s">
        <v>68</v>
      </c>
      <c r="X43" t="s">
        <v>68</v>
      </c>
      <c r="Y43" t="s">
        <v>68</v>
      </c>
      <c r="Z43" t="s">
        <v>1136</v>
      </c>
      <c r="AA43" t="s">
        <v>1136</v>
      </c>
      <c r="AB43" t="s">
        <v>1136</v>
      </c>
      <c r="AC43" t="s">
        <v>1136</v>
      </c>
      <c r="AD43" t="s">
        <v>68</v>
      </c>
      <c r="AE43" t="s">
        <v>68</v>
      </c>
      <c r="AF43" t="s">
        <v>68</v>
      </c>
      <c r="AG43" t="s">
        <v>1136</v>
      </c>
      <c r="AH43" t="s">
        <v>1136</v>
      </c>
      <c r="AI43" t="s">
        <v>1136</v>
      </c>
      <c r="AJ43" t="s">
        <v>68</v>
      </c>
    </row>
    <row r="44" spans="1:36" x14ac:dyDescent="0.25">
      <c r="A44" s="106">
        <v>45055</v>
      </c>
      <c r="B44" t="s">
        <v>1042</v>
      </c>
      <c r="C44" t="s">
        <v>1116</v>
      </c>
      <c r="D44">
        <v>333</v>
      </c>
      <c r="E44" t="s">
        <v>1030</v>
      </c>
      <c r="F44" t="s">
        <v>1124</v>
      </c>
      <c r="G44" t="s">
        <v>68</v>
      </c>
      <c r="H44" t="s">
        <v>1130</v>
      </c>
      <c r="I44" t="s">
        <v>1111</v>
      </c>
      <c r="J44" t="s">
        <v>1023</v>
      </c>
      <c r="K44">
        <v>-1</v>
      </c>
      <c r="L44" t="s">
        <v>68</v>
      </c>
      <c r="M44" t="s">
        <v>68</v>
      </c>
      <c r="N44" t="s">
        <v>68</v>
      </c>
      <c r="O44" t="s">
        <v>68</v>
      </c>
      <c r="P44" t="s">
        <v>68</v>
      </c>
      <c r="Q44" t="s">
        <v>68</v>
      </c>
      <c r="R44" t="s">
        <v>68</v>
      </c>
      <c r="S44" t="s">
        <v>68</v>
      </c>
      <c r="T44" t="s">
        <v>68</v>
      </c>
      <c r="U44" t="s">
        <v>68</v>
      </c>
      <c r="V44" t="s">
        <v>68</v>
      </c>
      <c r="W44" t="s">
        <v>68</v>
      </c>
      <c r="X44" t="s">
        <v>68</v>
      </c>
      <c r="Y44" t="s">
        <v>68</v>
      </c>
      <c r="Z44" t="s">
        <v>1136</v>
      </c>
      <c r="AA44" t="s">
        <v>1136</v>
      </c>
      <c r="AB44" t="s">
        <v>1136</v>
      </c>
      <c r="AC44" t="s">
        <v>1136</v>
      </c>
      <c r="AD44" t="s">
        <v>68</v>
      </c>
      <c r="AE44">
        <v>0.20833333333333334</v>
      </c>
      <c r="AF44" t="s">
        <v>68</v>
      </c>
      <c r="AG44" t="s">
        <v>1136</v>
      </c>
      <c r="AH44" t="s">
        <v>1136</v>
      </c>
      <c r="AI44" t="s">
        <v>1136</v>
      </c>
      <c r="AJ44" t="s">
        <v>68</v>
      </c>
    </row>
    <row r="45" spans="1:36" x14ac:dyDescent="0.25">
      <c r="A45" s="106">
        <v>45055</v>
      </c>
      <c r="B45" t="s">
        <v>1041</v>
      </c>
      <c r="C45" t="s">
        <v>1116</v>
      </c>
      <c r="D45">
        <v>444</v>
      </c>
      <c r="E45" t="s">
        <v>1041</v>
      </c>
      <c r="F45" t="s">
        <v>1125</v>
      </c>
      <c r="G45" t="s">
        <v>68</v>
      </c>
      <c r="H45" t="s">
        <v>1131</v>
      </c>
      <c r="I45" t="s">
        <v>1118</v>
      </c>
      <c r="J45" t="s">
        <v>1032</v>
      </c>
      <c r="K45">
        <v>-1</v>
      </c>
      <c r="L45" t="s">
        <v>68</v>
      </c>
      <c r="M45" t="s">
        <v>68</v>
      </c>
      <c r="N45" t="s">
        <v>68</v>
      </c>
      <c r="O45" t="s">
        <v>68</v>
      </c>
      <c r="P45" t="s">
        <v>68</v>
      </c>
      <c r="Q45" t="s">
        <v>68</v>
      </c>
      <c r="R45" t="s">
        <v>68</v>
      </c>
      <c r="S45" t="s">
        <v>68</v>
      </c>
      <c r="T45" t="s">
        <v>68</v>
      </c>
      <c r="U45" t="s">
        <v>68</v>
      </c>
      <c r="V45" t="s">
        <v>68</v>
      </c>
      <c r="W45" t="s">
        <v>68</v>
      </c>
      <c r="X45" t="s">
        <v>68</v>
      </c>
      <c r="Y45" t="s">
        <v>68</v>
      </c>
      <c r="Z45" t="s">
        <v>1136</v>
      </c>
      <c r="AA45" t="s">
        <v>1136</v>
      </c>
      <c r="AB45" t="s">
        <v>1136</v>
      </c>
      <c r="AC45" t="s">
        <v>1136</v>
      </c>
      <c r="AD45" t="s">
        <v>68</v>
      </c>
      <c r="AE45" t="s">
        <v>68</v>
      </c>
      <c r="AF45" t="s">
        <v>68</v>
      </c>
      <c r="AG45" t="s">
        <v>1136</v>
      </c>
      <c r="AH45" t="s">
        <v>1136</v>
      </c>
      <c r="AI45" t="s">
        <v>1136</v>
      </c>
      <c r="AJ45" t="s">
        <v>68</v>
      </c>
    </row>
    <row r="46" spans="1:36" x14ac:dyDescent="0.25">
      <c r="A46" s="106">
        <v>45055</v>
      </c>
      <c r="B46" t="s">
        <v>1112</v>
      </c>
      <c r="C46" t="s">
        <v>1115</v>
      </c>
      <c r="D46">
        <v>111</v>
      </c>
      <c r="E46" t="s">
        <v>1030</v>
      </c>
      <c r="F46" t="s">
        <v>1121</v>
      </c>
      <c r="G46" t="s">
        <v>68</v>
      </c>
      <c r="H46" t="s">
        <v>1122</v>
      </c>
      <c r="I46" t="s">
        <v>1109</v>
      </c>
      <c r="J46" t="s">
        <v>1024</v>
      </c>
      <c r="K46">
        <v>-1</v>
      </c>
      <c r="L46" t="s">
        <v>68</v>
      </c>
      <c r="M46" t="s">
        <v>68</v>
      </c>
      <c r="N46" t="s">
        <v>68</v>
      </c>
      <c r="O46" t="s">
        <v>68</v>
      </c>
      <c r="P46" t="s">
        <v>68</v>
      </c>
      <c r="Q46" t="s">
        <v>68</v>
      </c>
      <c r="R46" t="s">
        <v>68</v>
      </c>
      <c r="S46" t="s">
        <v>68</v>
      </c>
      <c r="T46" t="s">
        <v>68</v>
      </c>
      <c r="U46" t="s">
        <v>68</v>
      </c>
      <c r="V46" t="s">
        <v>68</v>
      </c>
      <c r="W46" t="s">
        <v>68</v>
      </c>
      <c r="X46" t="s">
        <v>68</v>
      </c>
      <c r="Y46" t="s">
        <v>68</v>
      </c>
      <c r="Z46" t="s">
        <v>1136</v>
      </c>
      <c r="AA46" t="s">
        <v>1136</v>
      </c>
      <c r="AB46" t="s">
        <v>1136</v>
      </c>
      <c r="AC46" t="s">
        <v>1136</v>
      </c>
      <c r="AD46" t="s">
        <v>68</v>
      </c>
      <c r="AE46" t="s">
        <v>68</v>
      </c>
      <c r="AF46" t="s">
        <v>68</v>
      </c>
      <c r="AG46" t="s">
        <v>1136</v>
      </c>
      <c r="AH46" t="s">
        <v>1136</v>
      </c>
      <c r="AI46" t="s">
        <v>1136</v>
      </c>
      <c r="AJ46" t="s">
        <v>68</v>
      </c>
    </row>
    <row r="47" spans="1:36" x14ac:dyDescent="0.25">
      <c r="A47" s="106">
        <v>45056</v>
      </c>
      <c r="B47" t="s">
        <v>1113</v>
      </c>
      <c r="C47" t="s">
        <v>1116</v>
      </c>
      <c r="D47">
        <v>222</v>
      </c>
      <c r="E47" t="s">
        <v>1030</v>
      </c>
      <c r="F47" t="s">
        <v>1123</v>
      </c>
      <c r="G47" t="s">
        <v>68</v>
      </c>
      <c r="H47" t="s">
        <v>1129</v>
      </c>
      <c r="I47" t="s">
        <v>1110</v>
      </c>
      <c r="J47" t="s">
        <v>1022</v>
      </c>
      <c r="K47">
        <v>-1</v>
      </c>
      <c r="L47" t="s">
        <v>68</v>
      </c>
      <c r="M47" t="s">
        <v>68</v>
      </c>
      <c r="N47" t="s">
        <v>68</v>
      </c>
      <c r="O47" t="s">
        <v>68</v>
      </c>
      <c r="P47" t="s">
        <v>68</v>
      </c>
      <c r="Q47" t="s">
        <v>68</v>
      </c>
      <c r="R47" t="s">
        <v>68</v>
      </c>
      <c r="S47" t="s">
        <v>68</v>
      </c>
      <c r="T47" t="s">
        <v>68</v>
      </c>
      <c r="U47" t="s">
        <v>68</v>
      </c>
      <c r="V47" t="s">
        <v>68</v>
      </c>
      <c r="W47" t="s">
        <v>68</v>
      </c>
      <c r="X47" t="s">
        <v>68</v>
      </c>
      <c r="Y47" t="s">
        <v>68</v>
      </c>
      <c r="Z47" t="s">
        <v>1136</v>
      </c>
      <c r="AA47" t="s">
        <v>1136</v>
      </c>
      <c r="AB47" t="s">
        <v>1136</v>
      </c>
      <c r="AC47" t="s">
        <v>1136</v>
      </c>
      <c r="AD47" t="s">
        <v>68</v>
      </c>
      <c r="AE47" t="s">
        <v>68</v>
      </c>
      <c r="AF47" t="s">
        <v>68</v>
      </c>
      <c r="AG47" t="s">
        <v>1136</v>
      </c>
      <c r="AH47" t="s">
        <v>1136</v>
      </c>
      <c r="AI47" t="s">
        <v>1136</v>
      </c>
      <c r="AJ47" t="s">
        <v>68</v>
      </c>
    </row>
    <row r="48" spans="1:36" x14ac:dyDescent="0.25">
      <c r="A48" s="106">
        <v>45056</v>
      </c>
      <c r="B48" t="s">
        <v>1114</v>
      </c>
      <c r="C48" t="s">
        <v>1116</v>
      </c>
      <c r="D48">
        <v>555</v>
      </c>
      <c r="E48" t="s">
        <v>1030</v>
      </c>
      <c r="F48" t="s">
        <v>1126</v>
      </c>
      <c r="G48" t="s">
        <v>68</v>
      </c>
      <c r="H48" t="s">
        <v>1132</v>
      </c>
      <c r="I48" t="s">
        <v>1119</v>
      </c>
      <c r="J48" t="s">
        <v>1021</v>
      </c>
      <c r="K48">
        <v>-1</v>
      </c>
      <c r="L48" t="s">
        <v>68</v>
      </c>
      <c r="M48" t="s">
        <v>68</v>
      </c>
      <c r="N48" t="s">
        <v>68</v>
      </c>
      <c r="O48" t="s">
        <v>68</v>
      </c>
      <c r="P48" t="s">
        <v>68</v>
      </c>
      <c r="Q48" t="s">
        <v>68</v>
      </c>
      <c r="R48" t="s">
        <v>68</v>
      </c>
      <c r="S48" t="s">
        <v>68</v>
      </c>
      <c r="T48" t="s">
        <v>68</v>
      </c>
      <c r="U48" t="s">
        <v>68</v>
      </c>
      <c r="V48" t="s">
        <v>68</v>
      </c>
      <c r="W48" t="s">
        <v>68</v>
      </c>
      <c r="X48" t="s">
        <v>68</v>
      </c>
      <c r="Y48" t="s">
        <v>68</v>
      </c>
      <c r="Z48" t="s">
        <v>1136</v>
      </c>
      <c r="AA48" t="s">
        <v>1136</v>
      </c>
      <c r="AB48" t="s">
        <v>1136</v>
      </c>
      <c r="AC48" t="s">
        <v>1136</v>
      </c>
      <c r="AD48" t="s">
        <v>68</v>
      </c>
      <c r="AE48" t="s">
        <v>68</v>
      </c>
      <c r="AF48" t="s">
        <v>68</v>
      </c>
      <c r="AG48" t="s">
        <v>1136</v>
      </c>
      <c r="AH48" t="s">
        <v>1136</v>
      </c>
      <c r="AI48" t="s">
        <v>1136</v>
      </c>
      <c r="AJ48" t="s">
        <v>68</v>
      </c>
    </row>
    <row r="49" spans="1:36" x14ac:dyDescent="0.25">
      <c r="A49" s="106">
        <v>45056</v>
      </c>
      <c r="B49" t="s">
        <v>1042</v>
      </c>
      <c r="C49" t="s">
        <v>1116</v>
      </c>
      <c r="D49">
        <v>333</v>
      </c>
      <c r="E49" t="s">
        <v>1030</v>
      </c>
      <c r="F49" t="s">
        <v>1124</v>
      </c>
      <c r="G49" t="s">
        <v>68</v>
      </c>
      <c r="H49" t="s">
        <v>1130</v>
      </c>
      <c r="I49" t="s">
        <v>1111</v>
      </c>
      <c r="J49" t="s">
        <v>1023</v>
      </c>
      <c r="K49">
        <v>-1</v>
      </c>
      <c r="L49" t="s">
        <v>68</v>
      </c>
      <c r="M49" t="s">
        <v>68</v>
      </c>
      <c r="N49" t="s">
        <v>68</v>
      </c>
      <c r="O49" t="s">
        <v>68</v>
      </c>
      <c r="P49" t="s">
        <v>68</v>
      </c>
      <c r="Q49" t="s">
        <v>68</v>
      </c>
      <c r="R49" t="s">
        <v>68</v>
      </c>
      <c r="S49" t="s">
        <v>68</v>
      </c>
      <c r="T49" t="s">
        <v>68</v>
      </c>
      <c r="U49" t="s">
        <v>68</v>
      </c>
      <c r="V49" t="s">
        <v>68</v>
      </c>
      <c r="W49" t="s">
        <v>68</v>
      </c>
      <c r="X49" t="s">
        <v>68</v>
      </c>
      <c r="Y49" t="s">
        <v>68</v>
      </c>
      <c r="Z49" t="s">
        <v>1136</v>
      </c>
      <c r="AA49" t="s">
        <v>1136</v>
      </c>
      <c r="AB49" t="s">
        <v>1136</v>
      </c>
      <c r="AC49" t="s">
        <v>1136</v>
      </c>
      <c r="AD49" t="s">
        <v>68</v>
      </c>
      <c r="AE49" t="s">
        <v>68</v>
      </c>
      <c r="AF49" t="s">
        <v>68</v>
      </c>
      <c r="AG49" t="s">
        <v>1136</v>
      </c>
      <c r="AH49" t="s">
        <v>1136</v>
      </c>
      <c r="AI49" t="s">
        <v>1136</v>
      </c>
      <c r="AJ49" t="s">
        <v>68</v>
      </c>
    </row>
    <row r="50" spans="1:36" x14ac:dyDescent="0.25">
      <c r="A50" s="106">
        <v>45056</v>
      </c>
      <c r="B50" t="s">
        <v>1041</v>
      </c>
      <c r="C50" t="s">
        <v>1116</v>
      </c>
      <c r="D50">
        <v>444</v>
      </c>
      <c r="E50" t="s">
        <v>1041</v>
      </c>
      <c r="F50" t="s">
        <v>1125</v>
      </c>
      <c r="G50" t="s">
        <v>68</v>
      </c>
      <c r="H50" t="s">
        <v>1131</v>
      </c>
      <c r="I50" t="s">
        <v>1118</v>
      </c>
      <c r="J50" t="s">
        <v>1032</v>
      </c>
      <c r="K50">
        <v>-1</v>
      </c>
      <c r="L50" t="s">
        <v>68</v>
      </c>
      <c r="M50" t="s">
        <v>68</v>
      </c>
      <c r="N50" t="s">
        <v>68</v>
      </c>
      <c r="O50" t="s">
        <v>68</v>
      </c>
      <c r="P50" t="s">
        <v>68</v>
      </c>
      <c r="Q50" t="s">
        <v>68</v>
      </c>
      <c r="R50" t="s">
        <v>68</v>
      </c>
      <c r="S50" t="s">
        <v>68</v>
      </c>
      <c r="T50" t="s">
        <v>68</v>
      </c>
      <c r="U50" t="s">
        <v>68</v>
      </c>
      <c r="V50" t="s">
        <v>68</v>
      </c>
      <c r="W50" t="s">
        <v>68</v>
      </c>
      <c r="X50" t="s">
        <v>68</v>
      </c>
      <c r="Y50" t="s">
        <v>68</v>
      </c>
      <c r="Z50" t="s">
        <v>1136</v>
      </c>
      <c r="AA50" t="s">
        <v>1136</v>
      </c>
      <c r="AB50" t="s">
        <v>1136</v>
      </c>
      <c r="AC50" t="s">
        <v>1136</v>
      </c>
      <c r="AD50" t="s">
        <v>68</v>
      </c>
      <c r="AE50" t="s">
        <v>68</v>
      </c>
      <c r="AF50" t="s">
        <v>68</v>
      </c>
      <c r="AG50" t="s">
        <v>1136</v>
      </c>
      <c r="AH50" t="s">
        <v>1136</v>
      </c>
      <c r="AI50" t="s">
        <v>1136</v>
      </c>
      <c r="AJ50" t="s">
        <v>68</v>
      </c>
    </row>
    <row r="51" spans="1:36" x14ac:dyDescent="0.25">
      <c r="A51" s="106">
        <v>45056</v>
      </c>
      <c r="B51" t="s">
        <v>1112</v>
      </c>
      <c r="C51" t="s">
        <v>1115</v>
      </c>
      <c r="D51">
        <v>111</v>
      </c>
      <c r="E51" t="s">
        <v>1030</v>
      </c>
      <c r="F51" t="s">
        <v>1121</v>
      </c>
      <c r="G51" t="s">
        <v>68</v>
      </c>
      <c r="H51" t="s">
        <v>1122</v>
      </c>
      <c r="I51" t="s">
        <v>1109</v>
      </c>
      <c r="J51" t="s">
        <v>1024</v>
      </c>
      <c r="K51">
        <v>-1</v>
      </c>
      <c r="L51" t="s">
        <v>68</v>
      </c>
      <c r="M51" t="s">
        <v>68</v>
      </c>
      <c r="N51" t="s">
        <v>68</v>
      </c>
      <c r="O51" t="s">
        <v>68</v>
      </c>
      <c r="P51" t="s">
        <v>68</v>
      </c>
      <c r="Q51" t="s">
        <v>68</v>
      </c>
      <c r="R51" t="s">
        <v>68</v>
      </c>
      <c r="S51" t="s">
        <v>68</v>
      </c>
      <c r="T51" t="s">
        <v>68</v>
      </c>
      <c r="U51" t="s">
        <v>68</v>
      </c>
      <c r="V51" t="s">
        <v>68</v>
      </c>
      <c r="W51" t="s">
        <v>68</v>
      </c>
      <c r="X51" t="s">
        <v>68</v>
      </c>
      <c r="Y51" t="s">
        <v>68</v>
      </c>
      <c r="Z51" t="s">
        <v>1136</v>
      </c>
      <c r="AA51" t="s">
        <v>1136</v>
      </c>
      <c r="AB51" t="s">
        <v>1136</v>
      </c>
      <c r="AC51" t="s">
        <v>1136</v>
      </c>
      <c r="AD51" t="s">
        <v>68</v>
      </c>
      <c r="AE51" t="s">
        <v>68</v>
      </c>
      <c r="AF51" t="s">
        <v>68</v>
      </c>
      <c r="AG51" t="s">
        <v>1136</v>
      </c>
      <c r="AH51" t="s">
        <v>1136</v>
      </c>
      <c r="AI51" t="s">
        <v>1136</v>
      </c>
      <c r="AJ51" t="s">
        <v>68</v>
      </c>
    </row>
    <row r="52" spans="1:36" x14ac:dyDescent="0.25">
      <c r="A52" s="106">
        <v>45057</v>
      </c>
      <c r="B52" t="s">
        <v>1113</v>
      </c>
      <c r="C52" t="s">
        <v>1116</v>
      </c>
      <c r="D52">
        <v>222</v>
      </c>
      <c r="E52" t="s">
        <v>1030</v>
      </c>
      <c r="F52" t="s">
        <v>1123</v>
      </c>
      <c r="G52" t="s">
        <v>68</v>
      </c>
      <c r="H52" t="s">
        <v>1129</v>
      </c>
      <c r="I52" t="s">
        <v>1110</v>
      </c>
      <c r="J52" t="s">
        <v>1108</v>
      </c>
      <c r="K52">
        <v>-1</v>
      </c>
      <c r="L52" t="s">
        <v>68</v>
      </c>
      <c r="M52" t="s">
        <v>68</v>
      </c>
      <c r="N52" t="s">
        <v>68</v>
      </c>
      <c r="O52" t="s">
        <v>68</v>
      </c>
      <c r="P52" t="s">
        <v>68</v>
      </c>
      <c r="Q52" t="s">
        <v>68</v>
      </c>
      <c r="R52" t="s">
        <v>68</v>
      </c>
      <c r="S52" t="s">
        <v>68</v>
      </c>
      <c r="T52" t="s">
        <v>68</v>
      </c>
      <c r="U52" t="s">
        <v>68</v>
      </c>
      <c r="V52" t="s">
        <v>68</v>
      </c>
      <c r="W52" t="s">
        <v>68</v>
      </c>
      <c r="X52" t="s">
        <v>68</v>
      </c>
      <c r="Y52" t="s">
        <v>68</v>
      </c>
      <c r="Z52" t="s">
        <v>1136</v>
      </c>
      <c r="AA52" t="s">
        <v>1136</v>
      </c>
      <c r="AB52" t="s">
        <v>1136</v>
      </c>
      <c r="AC52" t="s">
        <v>1136</v>
      </c>
      <c r="AD52" t="s">
        <v>68</v>
      </c>
      <c r="AE52" t="s">
        <v>68</v>
      </c>
      <c r="AF52" t="s">
        <v>68</v>
      </c>
      <c r="AG52" t="s">
        <v>1136</v>
      </c>
      <c r="AH52" t="s">
        <v>1136</v>
      </c>
      <c r="AI52" t="s">
        <v>1136</v>
      </c>
      <c r="AJ52" t="s">
        <v>68</v>
      </c>
    </row>
    <row r="53" spans="1:36" x14ac:dyDescent="0.25">
      <c r="A53" s="106">
        <v>45057</v>
      </c>
      <c r="B53" t="s">
        <v>1114</v>
      </c>
      <c r="C53" t="s">
        <v>1116</v>
      </c>
      <c r="D53">
        <v>555</v>
      </c>
      <c r="E53" t="s">
        <v>1030</v>
      </c>
      <c r="F53" t="s">
        <v>1126</v>
      </c>
      <c r="G53" t="s">
        <v>68</v>
      </c>
      <c r="H53" t="s">
        <v>1132</v>
      </c>
      <c r="I53" t="s">
        <v>1119</v>
      </c>
      <c r="J53" t="s">
        <v>1021</v>
      </c>
      <c r="K53">
        <v>-1</v>
      </c>
      <c r="L53" t="s">
        <v>68</v>
      </c>
      <c r="M53" t="s">
        <v>68</v>
      </c>
      <c r="N53" t="s">
        <v>68</v>
      </c>
      <c r="O53" t="s">
        <v>68</v>
      </c>
      <c r="P53" t="s">
        <v>68</v>
      </c>
      <c r="Q53" t="s">
        <v>68</v>
      </c>
      <c r="R53" t="s">
        <v>68</v>
      </c>
      <c r="S53" t="s">
        <v>68</v>
      </c>
      <c r="T53" t="s">
        <v>68</v>
      </c>
      <c r="U53" t="s">
        <v>68</v>
      </c>
      <c r="V53" t="s">
        <v>68</v>
      </c>
      <c r="W53" t="s">
        <v>68</v>
      </c>
      <c r="X53" t="s">
        <v>68</v>
      </c>
      <c r="Y53" t="s">
        <v>68</v>
      </c>
      <c r="Z53" t="s">
        <v>1136</v>
      </c>
      <c r="AA53" t="s">
        <v>1136</v>
      </c>
      <c r="AB53" t="s">
        <v>1136</v>
      </c>
      <c r="AC53" t="s">
        <v>1136</v>
      </c>
      <c r="AD53" t="s">
        <v>68</v>
      </c>
      <c r="AE53" t="s">
        <v>68</v>
      </c>
      <c r="AF53" t="s">
        <v>68</v>
      </c>
      <c r="AG53" t="s">
        <v>1136</v>
      </c>
      <c r="AH53" t="s">
        <v>1136</v>
      </c>
      <c r="AI53" t="s">
        <v>1136</v>
      </c>
      <c r="AJ53" t="s">
        <v>68</v>
      </c>
    </row>
    <row r="54" spans="1:36" x14ac:dyDescent="0.25">
      <c r="A54" s="106">
        <v>45057</v>
      </c>
      <c r="B54" t="s">
        <v>1042</v>
      </c>
      <c r="C54" t="s">
        <v>1116</v>
      </c>
      <c r="D54">
        <v>333</v>
      </c>
      <c r="E54" t="s">
        <v>1030</v>
      </c>
      <c r="F54" t="s">
        <v>1124</v>
      </c>
      <c r="G54" t="s">
        <v>68</v>
      </c>
      <c r="H54" t="s">
        <v>1130</v>
      </c>
      <c r="I54" t="s">
        <v>1111</v>
      </c>
      <c r="J54" t="s">
        <v>1023</v>
      </c>
      <c r="K54">
        <v>-1</v>
      </c>
      <c r="L54" t="s">
        <v>68</v>
      </c>
      <c r="M54" t="s">
        <v>68</v>
      </c>
      <c r="N54" t="s">
        <v>68</v>
      </c>
      <c r="O54" t="s">
        <v>68</v>
      </c>
      <c r="P54" t="s">
        <v>68</v>
      </c>
      <c r="Q54" t="s">
        <v>68</v>
      </c>
      <c r="R54" t="s">
        <v>68</v>
      </c>
      <c r="S54" t="s">
        <v>68</v>
      </c>
      <c r="T54" t="s">
        <v>68</v>
      </c>
      <c r="U54" t="s">
        <v>68</v>
      </c>
      <c r="V54" t="s">
        <v>68</v>
      </c>
      <c r="W54" t="s">
        <v>68</v>
      </c>
      <c r="X54" t="s">
        <v>68</v>
      </c>
      <c r="Y54" t="s">
        <v>68</v>
      </c>
      <c r="Z54" t="s">
        <v>1136</v>
      </c>
      <c r="AA54" t="s">
        <v>1136</v>
      </c>
      <c r="AB54" t="s">
        <v>1136</v>
      </c>
      <c r="AC54" t="s">
        <v>1136</v>
      </c>
      <c r="AD54" t="s">
        <v>68</v>
      </c>
      <c r="AE54" t="s">
        <v>68</v>
      </c>
      <c r="AF54" t="s">
        <v>68</v>
      </c>
      <c r="AG54" t="s">
        <v>1136</v>
      </c>
      <c r="AH54" t="s">
        <v>1136</v>
      </c>
      <c r="AI54" t="s">
        <v>1136</v>
      </c>
      <c r="AJ54" t="s">
        <v>68</v>
      </c>
    </row>
    <row r="55" spans="1:36" x14ac:dyDescent="0.25">
      <c r="A55" s="106">
        <v>45057</v>
      </c>
      <c r="B55" t="s">
        <v>1041</v>
      </c>
      <c r="C55" t="s">
        <v>1116</v>
      </c>
      <c r="D55">
        <v>444</v>
      </c>
      <c r="E55" t="s">
        <v>1041</v>
      </c>
      <c r="F55" t="s">
        <v>1125</v>
      </c>
      <c r="G55" t="s">
        <v>68</v>
      </c>
      <c r="H55" t="s">
        <v>1131</v>
      </c>
      <c r="I55" t="s">
        <v>1118</v>
      </c>
      <c r="J55" t="s">
        <v>1032</v>
      </c>
      <c r="K55">
        <v>-1</v>
      </c>
      <c r="L55" t="s">
        <v>68</v>
      </c>
      <c r="M55" t="s">
        <v>68</v>
      </c>
      <c r="N55" t="s">
        <v>68</v>
      </c>
      <c r="O55" t="s">
        <v>68</v>
      </c>
      <c r="P55" t="s">
        <v>68</v>
      </c>
      <c r="Q55" t="s">
        <v>68</v>
      </c>
      <c r="R55" t="s">
        <v>68</v>
      </c>
      <c r="S55" t="s">
        <v>68</v>
      </c>
      <c r="T55" t="s">
        <v>68</v>
      </c>
      <c r="U55" t="s">
        <v>68</v>
      </c>
      <c r="V55" t="s">
        <v>68</v>
      </c>
      <c r="W55" t="s">
        <v>68</v>
      </c>
      <c r="X55" t="s">
        <v>68</v>
      </c>
      <c r="Y55" t="s">
        <v>68</v>
      </c>
      <c r="Z55" t="s">
        <v>1136</v>
      </c>
      <c r="AA55" t="s">
        <v>1136</v>
      </c>
      <c r="AB55" t="s">
        <v>1136</v>
      </c>
      <c r="AC55" t="s">
        <v>1136</v>
      </c>
      <c r="AD55" t="s">
        <v>68</v>
      </c>
      <c r="AE55" t="s">
        <v>68</v>
      </c>
      <c r="AF55" t="s">
        <v>68</v>
      </c>
      <c r="AG55" t="s">
        <v>1136</v>
      </c>
      <c r="AH55" t="s">
        <v>1136</v>
      </c>
      <c r="AI55" t="s">
        <v>1136</v>
      </c>
      <c r="AJ55" t="s">
        <v>68</v>
      </c>
    </row>
    <row r="56" spans="1:36" x14ac:dyDescent="0.25">
      <c r="A56" s="106">
        <v>45057</v>
      </c>
      <c r="B56" t="s">
        <v>1112</v>
      </c>
      <c r="C56" t="s">
        <v>1115</v>
      </c>
      <c r="D56">
        <v>111</v>
      </c>
      <c r="E56" t="s">
        <v>1030</v>
      </c>
      <c r="F56" t="s">
        <v>1121</v>
      </c>
      <c r="G56" t="s">
        <v>68</v>
      </c>
      <c r="H56" t="s">
        <v>1122</v>
      </c>
      <c r="I56" t="s">
        <v>1109</v>
      </c>
      <c r="J56" t="s">
        <v>1108</v>
      </c>
      <c r="K56">
        <v>-1</v>
      </c>
      <c r="L56" t="s">
        <v>68</v>
      </c>
      <c r="M56" t="s">
        <v>68</v>
      </c>
      <c r="N56" t="s">
        <v>68</v>
      </c>
      <c r="O56" t="s">
        <v>68</v>
      </c>
      <c r="P56" t="s">
        <v>68</v>
      </c>
      <c r="Q56" t="s">
        <v>68</v>
      </c>
      <c r="R56" t="s">
        <v>68</v>
      </c>
      <c r="S56" t="s">
        <v>68</v>
      </c>
      <c r="T56" t="s">
        <v>68</v>
      </c>
      <c r="U56" t="s">
        <v>68</v>
      </c>
      <c r="V56" t="s">
        <v>68</v>
      </c>
      <c r="W56" t="s">
        <v>68</v>
      </c>
      <c r="X56" t="s">
        <v>68</v>
      </c>
      <c r="Y56" t="s">
        <v>68</v>
      </c>
      <c r="Z56" t="s">
        <v>1136</v>
      </c>
      <c r="AA56" t="s">
        <v>1136</v>
      </c>
      <c r="AB56" t="s">
        <v>1136</v>
      </c>
      <c r="AC56" t="s">
        <v>1136</v>
      </c>
      <c r="AD56" t="s">
        <v>68</v>
      </c>
      <c r="AE56" t="s">
        <v>68</v>
      </c>
      <c r="AF56" t="s">
        <v>68</v>
      </c>
      <c r="AG56" t="s">
        <v>1136</v>
      </c>
      <c r="AH56" t="s">
        <v>1136</v>
      </c>
      <c r="AI56" t="s">
        <v>1136</v>
      </c>
      <c r="AJ56" t="s">
        <v>68</v>
      </c>
    </row>
    <row r="57" spans="1:36" x14ac:dyDescent="0.25">
      <c r="A57" s="106">
        <v>45058</v>
      </c>
      <c r="B57" t="s">
        <v>1113</v>
      </c>
      <c r="C57" t="s">
        <v>1116</v>
      </c>
      <c r="D57">
        <v>222</v>
      </c>
      <c r="E57" t="s">
        <v>1030</v>
      </c>
      <c r="F57" t="s">
        <v>1123</v>
      </c>
      <c r="G57" t="s">
        <v>68</v>
      </c>
      <c r="H57" t="s">
        <v>1129</v>
      </c>
      <c r="I57" t="s">
        <v>1110</v>
      </c>
      <c r="J57" t="s">
        <v>68</v>
      </c>
      <c r="K57">
        <v>-1</v>
      </c>
      <c r="L57" t="s">
        <v>68</v>
      </c>
      <c r="M57" t="s">
        <v>68</v>
      </c>
      <c r="N57" t="s">
        <v>68</v>
      </c>
      <c r="O57" t="s">
        <v>68</v>
      </c>
      <c r="P57" t="s">
        <v>68</v>
      </c>
      <c r="Q57" t="s">
        <v>68</v>
      </c>
      <c r="R57" t="s">
        <v>68</v>
      </c>
      <c r="S57" t="s">
        <v>68</v>
      </c>
      <c r="T57" t="s">
        <v>68</v>
      </c>
      <c r="U57" t="s">
        <v>68</v>
      </c>
      <c r="V57" t="s">
        <v>68</v>
      </c>
      <c r="W57" t="s">
        <v>68</v>
      </c>
      <c r="X57" t="s">
        <v>68</v>
      </c>
      <c r="Y57" t="s">
        <v>68</v>
      </c>
      <c r="Z57" t="s">
        <v>1136</v>
      </c>
      <c r="AA57" t="s">
        <v>1136</v>
      </c>
      <c r="AB57" t="s">
        <v>1136</v>
      </c>
      <c r="AC57" t="s">
        <v>1136</v>
      </c>
      <c r="AD57" t="s">
        <v>68</v>
      </c>
      <c r="AE57" t="s">
        <v>68</v>
      </c>
      <c r="AF57" t="s">
        <v>68</v>
      </c>
      <c r="AG57" t="s">
        <v>1136</v>
      </c>
      <c r="AH57" t="s">
        <v>1136</v>
      </c>
      <c r="AI57" t="s">
        <v>1136</v>
      </c>
      <c r="AJ57" t="s">
        <v>68</v>
      </c>
    </row>
    <row r="58" spans="1:36" x14ac:dyDescent="0.25">
      <c r="A58" s="106">
        <v>45058</v>
      </c>
      <c r="B58" t="s">
        <v>1114</v>
      </c>
      <c r="C58" t="s">
        <v>1116</v>
      </c>
      <c r="D58">
        <v>555</v>
      </c>
      <c r="E58" t="s">
        <v>1030</v>
      </c>
      <c r="F58" t="s">
        <v>1126</v>
      </c>
      <c r="G58" t="s">
        <v>68</v>
      </c>
      <c r="H58" t="s">
        <v>1132</v>
      </c>
      <c r="I58" t="s">
        <v>1119</v>
      </c>
      <c r="J58" t="s">
        <v>68</v>
      </c>
      <c r="K58">
        <v>-1</v>
      </c>
      <c r="L58" t="s">
        <v>68</v>
      </c>
      <c r="M58" t="s">
        <v>68</v>
      </c>
      <c r="N58" t="s">
        <v>68</v>
      </c>
      <c r="O58" t="s">
        <v>68</v>
      </c>
      <c r="P58" t="s">
        <v>68</v>
      </c>
      <c r="Q58" t="s">
        <v>68</v>
      </c>
      <c r="R58" t="s">
        <v>68</v>
      </c>
      <c r="S58" t="s">
        <v>68</v>
      </c>
      <c r="T58" t="s">
        <v>68</v>
      </c>
      <c r="U58" t="s">
        <v>68</v>
      </c>
      <c r="V58" t="s">
        <v>68</v>
      </c>
      <c r="W58" t="s">
        <v>68</v>
      </c>
      <c r="X58" t="s">
        <v>68</v>
      </c>
      <c r="Y58" t="s">
        <v>68</v>
      </c>
      <c r="Z58" t="s">
        <v>1136</v>
      </c>
      <c r="AA58" t="s">
        <v>1136</v>
      </c>
      <c r="AB58" t="s">
        <v>1136</v>
      </c>
      <c r="AC58" t="s">
        <v>1136</v>
      </c>
      <c r="AD58" t="s">
        <v>68</v>
      </c>
      <c r="AE58" t="s">
        <v>68</v>
      </c>
      <c r="AF58" t="s">
        <v>68</v>
      </c>
      <c r="AG58" t="s">
        <v>1136</v>
      </c>
      <c r="AH58" t="s">
        <v>1136</v>
      </c>
      <c r="AI58" t="s">
        <v>1136</v>
      </c>
      <c r="AJ58" t="s">
        <v>68</v>
      </c>
    </row>
    <row r="59" spans="1:36" x14ac:dyDescent="0.25">
      <c r="A59" s="106">
        <v>45058</v>
      </c>
      <c r="B59" t="s">
        <v>1042</v>
      </c>
      <c r="C59" t="s">
        <v>1116</v>
      </c>
      <c r="D59">
        <v>333</v>
      </c>
      <c r="E59" t="s">
        <v>1030</v>
      </c>
      <c r="F59" t="s">
        <v>1124</v>
      </c>
      <c r="G59" t="s">
        <v>68</v>
      </c>
      <c r="H59" t="s">
        <v>1130</v>
      </c>
      <c r="I59" t="s">
        <v>1111</v>
      </c>
      <c r="J59" t="s">
        <v>68</v>
      </c>
      <c r="K59">
        <v>-1</v>
      </c>
      <c r="L59" t="s">
        <v>68</v>
      </c>
      <c r="M59" t="s">
        <v>68</v>
      </c>
      <c r="N59" t="s">
        <v>68</v>
      </c>
      <c r="O59" t="s">
        <v>68</v>
      </c>
      <c r="P59" t="s">
        <v>68</v>
      </c>
      <c r="Q59" t="s">
        <v>68</v>
      </c>
      <c r="R59" t="s">
        <v>68</v>
      </c>
      <c r="S59" t="s">
        <v>68</v>
      </c>
      <c r="T59" t="s">
        <v>68</v>
      </c>
      <c r="U59" t="s">
        <v>68</v>
      </c>
      <c r="V59" t="s">
        <v>68</v>
      </c>
      <c r="W59" t="s">
        <v>68</v>
      </c>
      <c r="X59" t="s">
        <v>68</v>
      </c>
      <c r="Y59" t="s">
        <v>68</v>
      </c>
      <c r="Z59" t="s">
        <v>1136</v>
      </c>
      <c r="AA59" t="s">
        <v>1136</v>
      </c>
      <c r="AB59" t="s">
        <v>1136</v>
      </c>
      <c r="AC59" t="s">
        <v>1136</v>
      </c>
      <c r="AD59" t="s">
        <v>68</v>
      </c>
      <c r="AE59" t="s">
        <v>68</v>
      </c>
      <c r="AF59" t="s">
        <v>68</v>
      </c>
      <c r="AG59" t="s">
        <v>1136</v>
      </c>
      <c r="AH59" t="s">
        <v>1136</v>
      </c>
      <c r="AI59" t="s">
        <v>1136</v>
      </c>
      <c r="AJ59" t="s">
        <v>68</v>
      </c>
    </row>
    <row r="60" spans="1:36" x14ac:dyDescent="0.25">
      <c r="A60" s="106">
        <v>45058</v>
      </c>
      <c r="B60" t="s">
        <v>1041</v>
      </c>
      <c r="C60" t="s">
        <v>1116</v>
      </c>
      <c r="D60">
        <v>444</v>
      </c>
      <c r="E60" t="s">
        <v>1041</v>
      </c>
      <c r="F60" t="s">
        <v>1125</v>
      </c>
      <c r="G60" t="s">
        <v>68</v>
      </c>
      <c r="H60" t="s">
        <v>1131</v>
      </c>
      <c r="I60" t="s">
        <v>1118</v>
      </c>
      <c r="J60" t="s">
        <v>68</v>
      </c>
      <c r="K60">
        <v>-1</v>
      </c>
      <c r="L60" t="s">
        <v>68</v>
      </c>
      <c r="M60" t="s">
        <v>68</v>
      </c>
      <c r="N60" t="s">
        <v>68</v>
      </c>
      <c r="O60" t="s">
        <v>68</v>
      </c>
      <c r="P60" t="s">
        <v>68</v>
      </c>
      <c r="Q60" t="s">
        <v>68</v>
      </c>
      <c r="R60" t="s">
        <v>68</v>
      </c>
      <c r="S60" t="s">
        <v>68</v>
      </c>
      <c r="T60" t="s">
        <v>68</v>
      </c>
      <c r="U60" t="s">
        <v>68</v>
      </c>
      <c r="V60" t="s">
        <v>68</v>
      </c>
      <c r="W60" t="s">
        <v>68</v>
      </c>
      <c r="X60" t="s">
        <v>68</v>
      </c>
      <c r="Y60" t="s">
        <v>68</v>
      </c>
      <c r="Z60" t="s">
        <v>1136</v>
      </c>
      <c r="AA60" t="s">
        <v>1136</v>
      </c>
      <c r="AB60" t="s">
        <v>1136</v>
      </c>
      <c r="AC60" t="s">
        <v>1136</v>
      </c>
      <c r="AD60" t="s">
        <v>68</v>
      </c>
      <c r="AE60" t="s">
        <v>68</v>
      </c>
      <c r="AF60" t="s">
        <v>68</v>
      </c>
      <c r="AG60" t="s">
        <v>1136</v>
      </c>
      <c r="AH60" t="s">
        <v>1136</v>
      </c>
      <c r="AI60" t="s">
        <v>1136</v>
      </c>
      <c r="AJ60" t="s">
        <v>68</v>
      </c>
    </row>
    <row r="61" spans="1:36" x14ac:dyDescent="0.25">
      <c r="A61" s="106">
        <v>45058</v>
      </c>
      <c r="B61" t="s">
        <v>1112</v>
      </c>
      <c r="C61" t="s">
        <v>1115</v>
      </c>
      <c r="D61">
        <v>111</v>
      </c>
      <c r="E61" t="s">
        <v>1030</v>
      </c>
      <c r="F61" t="s">
        <v>1121</v>
      </c>
      <c r="G61" t="s">
        <v>68</v>
      </c>
      <c r="H61" t="s">
        <v>1122</v>
      </c>
      <c r="I61" t="s">
        <v>1109</v>
      </c>
      <c r="J61" t="s">
        <v>68</v>
      </c>
      <c r="K61">
        <v>-1</v>
      </c>
      <c r="L61" t="s">
        <v>68</v>
      </c>
      <c r="M61" t="s">
        <v>68</v>
      </c>
      <c r="N61" t="s">
        <v>68</v>
      </c>
      <c r="O61" t="s">
        <v>68</v>
      </c>
      <c r="P61" t="s">
        <v>68</v>
      </c>
      <c r="Q61" t="s">
        <v>68</v>
      </c>
      <c r="R61" t="s">
        <v>68</v>
      </c>
      <c r="S61" t="s">
        <v>68</v>
      </c>
      <c r="T61" t="s">
        <v>68</v>
      </c>
      <c r="U61" t="s">
        <v>68</v>
      </c>
      <c r="V61" t="s">
        <v>68</v>
      </c>
      <c r="W61" t="s">
        <v>68</v>
      </c>
      <c r="X61" t="s">
        <v>68</v>
      </c>
      <c r="Y61" t="s">
        <v>68</v>
      </c>
      <c r="Z61" t="s">
        <v>1136</v>
      </c>
      <c r="AA61" t="s">
        <v>1136</v>
      </c>
      <c r="AB61" t="s">
        <v>1136</v>
      </c>
      <c r="AC61" t="s">
        <v>1136</v>
      </c>
      <c r="AD61" t="s">
        <v>68</v>
      </c>
      <c r="AE61" t="s">
        <v>68</v>
      </c>
      <c r="AF61" t="s">
        <v>68</v>
      </c>
      <c r="AG61" t="s">
        <v>1136</v>
      </c>
      <c r="AH61" t="s">
        <v>1136</v>
      </c>
      <c r="AI61" t="s">
        <v>1136</v>
      </c>
      <c r="AJ61" t="s">
        <v>68</v>
      </c>
    </row>
    <row r="62" spans="1:36" x14ac:dyDescent="0.25">
      <c r="A62" s="106">
        <v>45059</v>
      </c>
      <c r="B62" t="s">
        <v>1113</v>
      </c>
      <c r="C62" t="s">
        <v>1116</v>
      </c>
      <c r="D62">
        <v>222</v>
      </c>
      <c r="E62" t="s">
        <v>1030</v>
      </c>
      <c r="F62" t="s">
        <v>1123</v>
      </c>
      <c r="G62" t="s">
        <v>68</v>
      </c>
      <c r="H62" t="s">
        <v>1129</v>
      </c>
      <c r="I62" t="s">
        <v>1110</v>
      </c>
      <c r="J62" t="s">
        <v>68</v>
      </c>
      <c r="K62">
        <v>-1</v>
      </c>
      <c r="L62" t="s">
        <v>68</v>
      </c>
      <c r="M62" t="s">
        <v>68</v>
      </c>
      <c r="N62" t="s">
        <v>68</v>
      </c>
      <c r="O62" t="s">
        <v>68</v>
      </c>
      <c r="P62" t="s">
        <v>68</v>
      </c>
      <c r="Q62" t="s">
        <v>68</v>
      </c>
      <c r="R62" t="s">
        <v>68</v>
      </c>
      <c r="S62" t="s">
        <v>68</v>
      </c>
      <c r="T62" t="s">
        <v>68</v>
      </c>
      <c r="U62" t="s">
        <v>68</v>
      </c>
      <c r="V62" t="s">
        <v>68</v>
      </c>
      <c r="W62" t="s">
        <v>68</v>
      </c>
      <c r="X62" t="s">
        <v>68</v>
      </c>
      <c r="Y62" t="s">
        <v>68</v>
      </c>
      <c r="Z62" t="s">
        <v>1136</v>
      </c>
      <c r="AA62" t="s">
        <v>1136</v>
      </c>
      <c r="AB62" t="s">
        <v>1136</v>
      </c>
      <c r="AC62" t="s">
        <v>1136</v>
      </c>
      <c r="AD62" t="s">
        <v>68</v>
      </c>
      <c r="AE62" t="s">
        <v>68</v>
      </c>
      <c r="AF62" t="s">
        <v>68</v>
      </c>
      <c r="AG62" t="s">
        <v>1136</v>
      </c>
      <c r="AH62" t="s">
        <v>1136</v>
      </c>
      <c r="AI62" t="s">
        <v>1136</v>
      </c>
      <c r="AJ62" t="s">
        <v>68</v>
      </c>
    </row>
    <row r="63" spans="1:36" x14ac:dyDescent="0.25">
      <c r="A63" s="106">
        <v>45059</v>
      </c>
      <c r="B63" t="s">
        <v>1114</v>
      </c>
      <c r="C63" t="s">
        <v>1116</v>
      </c>
      <c r="D63">
        <v>555</v>
      </c>
      <c r="E63" t="s">
        <v>1030</v>
      </c>
      <c r="F63" t="s">
        <v>1126</v>
      </c>
      <c r="G63" t="s">
        <v>68</v>
      </c>
      <c r="H63" t="s">
        <v>1132</v>
      </c>
      <c r="I63" t="s">
        <v>1119</v>
      </c>
      <c r="J63" t="s">
        <v>68</v>
      </c>
      <c r="K63">
        <v>-1</v>
      </c>
      <c r="L63" t="s">
        <v>68</v>
      </c>
      <c r="M63" t="s">
        <v>68</v>
      </c>
      <c r="N63" t="s">
        <v>68</v>
      </c>
      <c r="O63" t="s">
        <v>68</v>
      </c>
      <c r="P63" t="s">
        <v>68</v>
      </c>
      <c r="Q63" t="s">
        <v>68</v>
      </c>
      <c r="R63" t="s">
        <v>68</v>
      </c>
      <c r="S63" t="s">
        <v>68</v>
      </c>
      <c r="T63" t="s">
        <v>68</v>
      </c>
      <c r="U63" t="s">
        <v>68</v>
      </c>
      <c r="V63" t="s">
        <v>68</v>
      </c>
      <c r="W63" t="s">
        <v>68</v>
      </c>
      <c r="X63" t="s">
        <v>68</v>
      </c>
      <c r="Y63" t="s">
        <v>68</v>
      </c>
      <c r="Z63" t="s">
        <v>1136</v>
      </c>
      <c r="AA63" t="s">
        <v>1136</v>
      </c>
      <c r="AB63" t="s">
        <v>1136</v>
      </c>
      <c r="AC63" t="s">
        <v>1136</v>
      </c>
      <c r="AD63" t="s">
        <v>68</v>
      </c>
      <c r="AE63" t="s">
        <v>68</v>
      </c>
      <c r="AF63" t="s">
        <v>68</v>
      </c>
      <c r="AG63" t="s">
        <v>1136</v>
      </c>
      <c r="AH63" t="s">
        <v>1136</v>
      </c>
      <c r="AI63" t="s">
        <v>1136</v>
      </c>
      <c r="AJ63" t="s">
        <v>68</v>
      </c>
    </row>
    <row r="64" spans="1:36" x14ac:dyDescent="0.25">
      <c r="A64" s="106">
        <v>45059</v>
      </c>
      <c r="B64" t="s">
        <v>1042</v>
      </c>
      <c r="C64" t="s">
        <v>1116</v>
      </c>
      <c r="D64">
        <v>333</v>
      </c>
      <c r="E64" t="s">
        <v>1030</v>
      </c>
      <c r="F64" t="s">
        <v>1124</v>
      </c>
      <c r="G64" t="s">
        <v>68</v>
      </c>
      <c r="H64" t="s">
        <v>1130</v>
      </c>
      <c r="I64" t="s">
        <v>1111</v>
      </c>
      <c r="J64" t="s">
        <v>68</v>
      </c>
      <c r="K64">
        <v>-1</v>
      </c>
      <c r="L64" t="s">
        <v>68</v>
      </c>
      <c r="M64" t="s">
        <v>68</v>
      </c>
      <c r="N64" t="s">
        <v>68</v>
      </c>
      <c r="O64" t="s">
        <v>68</v>
      </c>
      <c r="P64" t="s">
        <v>68</v>
      </c>
      <c r="Q64" t="s">
        <v>68</v>
      </c>
      <c r="R64" t="s">
        <v>68</v>
      </c>
      <c r="S64" t="s">
        <v>68</v>
      </c>
      <c r="T64" t="s">
        <v>68</v>
      </c>
      <c r="U64" t="s">
        <v>68</v>
      </c>
      <c r="V64" t="s">
        <v>68</v>
      </c>
      <c r="W64" t="s">
        <v>68</v>
      </c>
      <c r="X64" t="s">
        <v>68</v>
      </c>
      <c r="Y64" t="s">
        <v>68</v>
      </c>
      <c r="Z64" t="s">
        <v>1136</v>
      </c>
      <c r="AA64" t="s">
        <v>1136</v>
      </c>
      <c r="AB64" t="s">
        <v>1136</v>
      </c>
      <c r="AC64" t="s">
        <v>1136</v>
      </c>
      <c r="AD64" t="s">
        <v>68</v>
      </c>
      <c r="AE64" t="s">
        <v>68</v>
      </c>
      <c r="AF64" t="s">
        <v>68</v>
      </c>
      <c r="AG64" t="s">
        <v>1136</v>
      </c>
      <c r="AH64" t="s">
        <v>1136</v>
      </c>
      <c r="AI64" t="s">
        <v>1136</v>
      </c>
      <c r="AJ64" t="s">
        <v>68</v>
      </c>
    </row>
    <row r="65" spans="1:36" x14ac:dyDescent="0.25">
      <c r="A65" s="106">
        <v>45059</v>
      </c>
      <c r="B65" t="s">
        <v>1041</v>
      </c>
      <c r="C65" t="s">
        <v>1116</v>
      </c>
      <c r="D65">
        <v>444</v>
      </c>
      <c r="E65" t="s">
        <v>1041</v>
      </c>
      <c r="F65" t="s">
        <v>1125</v>
      </c>
      <c r="G65" t="s">
        <v>68</v>
      </c>
      <c r="H65" t="s">
        <v>1131</v>
      </c>
      <c r="I65" t="s">
        <v>1118</v>
      </c>
      <c r="J65" t="s">
        <v>68</v>
      </c>
      <c r="K65">
        <v>-1</v>
      </c>
      <c r="L65" t="s">
        <v>68</v>
      </c>
      <c r="M65" t="s">
        <v>68</v>
      </c>
      <c r="N65" t="s">
        <v>68</v>
      </c>
      <c r="O65" t="s">
        <v>68</v>
      </c>
      <c r="P65" t="s">
        <v>68</v>
      </c>
      <c r="Q65" t="s">
        <v>68</v>
      </c>
      <c r="R65" t="s">
        <v>68</v>
      </c>
      <c r="S65" t="s">
        <v>68</v>
      </c>
      <c r="T65" t="s">
        <v>68</v>
      </c>
      <c r="U65" t="s">
        <v>68</v>
      </c>
      <c r="V65" t="s">
        <v>68</v>
      </c>
      <c r="W65" t="s">
        <v>68</v>
      </c>
      <c r="X65" t="s">
        <v>68</v>
      </c>
      <c r="Y65" t="s">
        <v>68</v>
      </c>
      <c r="Z65" t="s">
        <v>1136</v>
      </c>
      <c r="AA65" t="s">
        <v>1136</v>
      </c>
      <c r="AB65" t="s">
        <v>1136</v>
      </c>
      <c r="AC65" t="s">
        <v>1136</v>
      </c>
      <c r="AD65" t="s">
        <v>68</v>
      </c>
      <c r="AE65" t="s">
        <v>68</v>
      </c>
      <c r="AF65" t="s">
        <v>68</v>
      </c>
      <c r="AG65" t="s">
        <v>1136</v>
      </c>
      <c r="AH65" t="s">
        <v>1136</v>
      </c>
      <c r="AI65" t="s">
        <v>1136</v>
      </c>
      <c r="AJ65" t="s">
        <v>68</v>
      </c>
    </row>
    <row r="66" spans="1:36" x14ac:dyDescent="0.25">
      <c r="A66" s="106">
        <v>45059</v>
      </c>
      <c r="B66" t="s">
        <v>1112</v>
      </c>
      <c r="C66" t="s">
        <v>1115</v>
      </c>
      <c r="D66">
        <v>111</v>
      </c>
      <c r="E66" t="s">
        <v>1030</v>
      </c>
      <c r="F66" t="s">
        <v>1121</v>
      </c>
      <c r="G66" t="s">
        <v>68</v>
      </c>
      <c r="H66" t="s">
        <v>1122</v>
      </c>
      <c r="I66" t="s">
        <v>1109</v>
      </c>
      <c r="J66" t="s">
        <v>68</v>
      </c>
      <c r="K66">
        <v>-1</v>
      </c>
      <c r="L66" t="s">
        <v>68</v>
      </c>
      <c r="M66" t="s">
        <v>68</v>
      </c>
      <c r="N66" t="s">
        <v>68</v>
      </c>
      <c r="O66" t="s">
        <v>68</v>
      </c>
      <c r="P66" t="s">
        <v>68</v>
      </c>
      <c r="Q66" t="s">
        <v>68</v>
      </c>
      <c r="R66" t="s">
        <v>68</v>
      </c>
      <c r="S66" t="s">
        <v>68</v>
      </c>
      <c r="T66" t="s">
        <v>68</v>
      </c>
      <c r="U66" t="s">
        <v>68</v>
      </c>
      <c r="V66" t="s">
        <v>68</v>
      </c>
      <c r="W66" t="s">
        <v>68</v>
      </c>
      <c r="X66" t="s">
        <v>68</v>
      </c>
      <c r="Y66" t="s">
        <v>68</v>
      </c>
      <c r="Z66" t="s">
        <v>1136</v>
      </c>
      <c r="AA66" t="s">
        <v>1136</v>
      </c>
      <c r="AB66" t="s">
        <v>1136</v>
      </c>
      <c r="AC66" t="s">
        <v>1136</v>
      </c>
      <c r="AD66" t="s">
        <v>68</v>
      </c>
      <c r="AE66" t="s">
        <v>68</v>
      </c>
      <c r="AF66" t="s">
        <v>68</v>
      </c>
      <c r="AG66" t="s">
        <v>1136</v>
      </c>
      <c r="AH66" t="s">
        <v>1136</v>
      </c>
      <c r="AI66" t="s">
        <v>1136</v>
      </c>
      <c r="AJ66" t="s">
        <v>68</v>
      </c>
    </row>
    <row r="67" spans="1:36" x14ac:dyDescent="0.25">
      <c r="A67" s="106">
        <v>45060</v>
      </c>
      <c r="B67" t="s">
        <v>1113</v>
      </c>
      <c r="C67" t="s">
        <v>1116</v>
      </c>
      <c r="D67">
        <v>222</v>
      </c>
      <c r="E67" t="s">
        <v>1030</v>
      </c>
      <c r="F67" t="s">
        <v>1123</v>
      </c>
      <c r="G67" t="s">
        <v>68</v>
      </c>
      <c r="H67" t="s">
        <v>1129</v>
      </c>
      <c r="I67" t="s">
        <v>1110</v>
      </c>
      <c r="J67" t="s">
        <v>68</v>
      </c>
      <c r="K67">
        <v>-1</v>
      </c>
      <c r="L67" t="s">
        <v>68</v>
      </c>
      <c r="M67" t="s">
        <v>68</v>
      </c>
      <c r="N67" t="s">
        <v>68</v>
      </c>
      <c r="O67" t="s">
        <v>68</v>
      </c>
      <c r="P67" t="s">
        <v>68</v>
      </c>
      <c r="Q67" t="s">
        <v>68</v>
      </c>
      <c r="R67" t="s">
        <v>68</v>
      </c>
      <c r="S67" t="s">
        <v>68</v>
      </c>
      <c r="T67" t="s">
        <v>68</v>
      </c>
      <c r="U67" t="s">
        <v>68</v>
      </c>
      <c r="V67" t="s">
        <v>68</v>
      </c>
      <c r="W67" t="s">
        <v>68</v>
      </c>
      <c r="X67" t="s">
        <v>68</v>
      </c>
      <c r="Y67" t="s">
        <v>68</v>
      </c>
      <c r="Z67" t="s">
        <v>1136</v>
      </c>
      <c r="AA67" t="s">
        <v>1136</v>
      </c>
      <c r="AB67" t="s">
        <v>1136</v>
      </c>
      <c r="AC67" t="s">
        <v>1136</v>
      </c>
      <c r="AD67" t="s">
        <v>68</v>
      </c>
      <c r="AE67" t="s">
        <v>68</v>
      </c>
      <c r="AF67" t="s">
        <v>68</v>
      </c>
      <c r="AG67" t="s">
        <v>1136</v>
      </c>
      <c r="AH67" t="s">
        <v>1136</v>
      </c>
      <c r="AI67" t="s">
        <v>1136</v>
      </c>
      <c r="AJ67" t="s">
        <v>68</v>
      </c>
    </row>
    <row r="68" spans="1:36" x14ac:dyDescent="0.25">
      <c r="A68" s="106">
        <v>45060</v>
      </c>
      <c r="B68" t="s">
        <v>1114</v>
      </c>
      <c r="C68" t="s">
        <v>1116</v>
      </c>
      <c r="D68">
        <v>555</v>
      </c>
      <c r="E68" t="s">
        <v>1030</v>
      </c>
      <c r="F68" t="s">
        <v>1126</v>
      </c>
      <c r="G68" t="s">
        <v>68</v>
      </c>
      <c r="H68" t="s">
        <v>1132</v>
      </c>
      <c r="I68" t="s">
        <v>1119</v>
      </c>
      <c r="J68" t="s">
        <v>68</v>
      </c>
      <c r="K68">
        <v>-1</v>
      </c>
      <c r="L68" t="s">
        <v>68</v>
      </c>
      <c r="M68" t="s">
        <v>68</v>
      </c>
      <c r="N68" t="s">
        <v>68</v>
      </c>
      <c r="O68" t="s">
        <v>68</v>
      </c>
      <c r="P68" t="s">
        <v>68</v>
      </c>
      <c r="Q68" t="s">
        <v>68</v>
      </c>
      <c r="R68" t="s">
        <v>68</v>
      </c>
      <c r="S68" t="s">
        <v>68</v>
      </c>
      <c r="T68" t="s">
        <v>68</v>
      </c>
      <c r="U68" t="s">
        <v>68</v>
      </c>
      <c r="V68" t="s">
        <v>68</v>
      </c>
      <c r="W68" t="s">
        <v>68</v>
      </c>
      <c r="X68" t="s">
        <v>68</v>
      </c>
      <c r="Y68" t="s">
        <v>68</v>
      </c>
      <c r="Z68" t="s">
        <v>1136</v>
      </c>
      <c r="AA68" t="s">
        <v>1136</v>
      </c>
      <c r="AB68" t="s">
        <v>1136</v>
      </c>
      <c r="AC68" t="s">
        <v>1136</v>
      </c>
      <c r="AD68" t="s">
        <v>68</v>
      </c>
      <c r="AE68" t="s">
        <v>68</v>
      </c>
      <c r="AF68" t="s">
        <v>68</v>
      </c>
      <c r="AG68" t="s">
        <v>1136</v>
      </c>
      <c r="AH68" t="s">
        <v>1136</v>
      </c>
      <c r="AI68" t="s">
        <v>1136</v>
      </c>
      <c r="AJ68" t="s">
        <v>68</v>
      </c>
    </row>
    <row r="69" spans="1:36" x14ac:dyDescent="0.25">
      <c r="A69" s="106">
        <v>45060</v>
      </c>
      <c r="B69" t="s">
        <v>1042</v>
      </c>
      <c r="C69" t="s">
        <v>1116</v>
      </c>
      <c r="D69">
        <v>333</v>
      </c>
      <c r="E69" t="s">
        <v>1030</v>
      </c>
      <c r="F69" t="s">
        <v>1124</v>
      </c>
      <c r="G69" t="s">
        <v>68</v>
      </c>
      <c r="H69" t="s">
        <v>1130</v>
      </c>
      <c r="I69" t="s">
        <v>1111</v>
      </c>
      <c r="J69" t="s">
        <v>68</v>
      </c>
      <c r="K69">
        <v>-1</v>
      </c>
      <c r="L69" t="s">
        <v>68</v>
      </c>
      <c r="M69" t="s">
        <v>68</v>
      </c>
      <c r="N69" t="s">
        <v>68</v>
      </c>
      <c r="O69" t="s">
        <v>68</v>
      </c>
      <c r="P69" t="s">
        <v>68</v>
      </c>
      <c r="Q69" t="s">
        <v>68</v>
      </c>
      <c r="R69" t="s">
        <v>68</v>
      </c>
      <c r="S69" t="s">
        <v>68</v>
      </c>
      <c r="T69" t="s">
        <v>68</v>
      </c>
      <c r="U69" t="s">
        <v>68</v>
      </c>
      <c r="V69" t="s">
        <v>68</v>
      </c>
      <c r="W69" t="s">
        <v>68</v>
      </c>
      <c r="X69" t="s">
        <v>68</v>
      </c>
      <c r="Y69" t="s">
        <v>68</v>
      </c>
      <c r="Z69" t="s">
        <v>1136</v>
      </c>
      <c r="AA69" t="s">
        <v>1136</v>
      </c>
      <c r="AB69" t="s">
        <v>1136</v>
      </c>
      <c r="AC69" t="s">
        <v>1136</v>
      </c>
      <c r="AD69" t="s">
        <v>68</v>
      </c>
      <c r="AE69" t="s">
        <v>68</v>
      </c>
      <c r="AF69" t="s">
        <v>68</v>
      </c>
      <c r="AG69" t="s">
        <v>1136</v>
      </c>
      <c r="AH69" t="s">
        <v>1136</v>
      </c>
      <c r="AI69" t="s">
        <v>1136</v>
      </c>
      <c r="AJ69" t="s">
        <v>68</v>
      </c>
    </row>
    <row r="70" spans="1:36" x14ac:dyDescent="0.25">
      <c r="A70" s="106">
        <v>45060</v>
      </c>
      <c r="B70" t="s">
        <v>1041</v>
      </c>
      <c r="C70" t="s">
        <v>1116</v>
      </c>
      <c r="D70">
        <v>444</v>
      </c>
      <c r="E70" t="s">
        <v>1041</v>
      </c>
      <c r="F70" t="s">
        <v>1125</v>
      </c>
      <c r="G70" t="s">
        <v>68</v>
      </c>
      <c r="H70" t="s">
        <v>1131</v>
      </c>
      <c r="I70" t="s">
        <v>1118</v>
      </c>
      <c r="J70" t="s">
        <v>68</v>
      </c>
      <c r="K70">
        <v>-1</v>
      </c>
      <c r="L70" t="s">
        <v>68</v>
      </c>
      <c r="M70" t="s">
        <v>68</v>
      </c>
      <c r="N70" t="s">
        <v>68</v>
      </c>
      <c r="O70" t="s">
        <v>68</v>
      </c>
      <c r="P70" t="s">
        <v>68</v>
      </c>
      <c r="Q70" t="s">
        <v>68</v>
      </c>
      <c r="R70" t="s">
        <v>68</v>
      </c>
      <c r="S70" t="s">
        <v>68</v>
      </c>
      <c r="T70" t="s">
        <v>68</v>
      </c>
      <c r="U70" t="s">
        <v>68</v>
      </c>
      <c r="V70" t="s">
        <v>68</v>
      </c>
      <c r="W70" t="s">
        <v>68</v>
      </c>
      <c r="X70" t="s">
        <v>68</v>
      </c>
      <c r="Y70" t="s">
        <v>68</v>
      </c>
      <c r="Z70" t="s">
        <v>1136</v>
      </c>
      <c r="AA70" t="s">
        <v>1136</v>
      </c>
      <c r="AB70" t="s">
        <v>1136</v>
      </c>
      <c r="AC70" t="s">
        <v>1136</v>
      </c>
      <c r="AD70" t="s">
        <v>68</v>
      </c>
      <c r="AE70" t="s">
        <v>68</v>
      </c>
      <c r="AF70" t="s">
        <v>68</v>
      </c>
      <c r="AG70" t="s">
        <v>1136</v>
      </c>
      <c r="AH70" t="s">
        <v>1136</v>
      </c>
      <c r="AI70" t="s">
        <v>1136</v>
      </c>
      <c r="AJ70" t="s">
        <v>68</v>
      </c>
    </row>
    <row r="71" spans="1:36" x14ac:dyDescent="0.25">
      <c r="A71" s="106">
        <v>45060</v>
      </c>
      <c r="B71" t="s">
        <v>1112</v>
      </c>
      <c r="C71" t="s">
        <v>1115</v>
      </c>
      <c r="D71">
        <v>111</v>
      </c>
      <c r="E71" t="s">
        <v>1030</v>
      </c>
      <c r="F71" t="s">
        <v>1121</v>
      </c>
      <c r="G71" t="s">
        <v>68</v>
      </c>
      <c r="H71" t="s">
        <v>1122</v>
      </c>
      <c r="I71" t="s">
        <v>1109</v>
      </c>
      <c r="J71" t="s">
        <v>68</v>
      </c>
      <c r="K71">
        <v>-1</v>
      </c>
      <c r="L71" t="s">
        <v>68</v>
      </c>
      <c r="M71" t="s">
        <v>68</v>
      </c>
      <c r="N71" t="s">
        <v>68</v>
      </c>
      <c r="O71" t="s">
        <v>68</v>
      </c>
      <c r="P71" t="s">
        <v>68</v>
      </c>
      <c r="Q71" t="s">
        <v>68</v>
      </c>
      <c r="R71" t="s">
        <v>68</v>
      </c>
      <c r="S71" t="s">
        <v>68</v>
      </c>
      <c r="T71" t="s">
        <v>68</v>
      </c>
      <c r="U71" t="s">
        <v>68</v>
      </c>
      <c r="V71" t="s">
        <v>68</v>
      </c>
      <c r="W71" t="s">
        <v>68</v>
      </c>
      <c r="X71" t="s">
        <v>68</v>
      </c>
      <c r="Y71" t="s">
        <v>68</v>
      </c>
      <c r="Z71" t="s">
        <v>1136</v>
      </c>
      <c r="AA71" t="s">
        <v>1136</v>
      </c>
      <c r="AB71" t="s">
        <v>1136</v>
      </c>
      <c r="AC71" t="s">
        <v>1136</v>
      </c>
      <c r="AD71" t="s">
        <v>68</v>
      </c>
      <c r="AE71" t="s">
        <v>68</v>
      </c>
      <c r="AF71" t="s">
        <v>68</v>
      </c>
      <c r="AG71" t="s">
        <v>1136</v>
      </c>
      <c r="AH71" t="s">
        <v>1136</v>
      </c>
      <c r="AI71" t="s">
        <v>1136</v>
      </c>
      <c r="AJ71" t="s">
        <v>68</v>
      </c>
    </row>
    <row r="72" spans="1:36" x14ac:dyDescent="0.25">
      <c r="A72" s="106">
        <v>45061</v>
      </c>
      <c r="B72" t="s">
        <v>1113</v>
      </c>
      <c r="C72" t="s">
        <v>1116</v>
      </c>
      <c r="D72">
        <v>222</v>
      </c>
      <c r="E72" t="s">
        <v>1030</v>
      </c>
      <c r="F72" t="s">
        <v>1123</v>
      </c>
      <c r="G72" t="s">
        <v>68</v>
      </c>
      <c r="H72" t="s">
        <v>1129</v>
      </c>
      <c r="I72" t="s">
        <v>1110</v>
      </c>
      <c r="J72" t="s">
        <v>68</v>
      </c>
      <c r="K72">
        <v>-1</v>
      </c>
      <c r="L72" t="s">
        <v>68</v>
      </c>
      <c r="M72" t="s">
        <v>68</v>
      </c>
      <c r="N72" t="s">
        <v>68</v>
      </c>
      <c r="O72" t="s">
        <v>68</v>
      </c>
      <c r="P72" t="s">
        <v>68</v>
      </c>
      <c r="Q72" t="s">
        <v>68</v>
      </c>
      <c r="R72" t="s">
        <v>68</v>
      </c>
      <c r="S72" t="s">
        <v>68</v>
      </c>
      <c r="T72" t="s">
        <v>68</v>
      </c>
      <c r="U72" t="s">
        <v>68</v>
      </c>
      <c r="V72" t="s">
        <v>68</v>
      </c>
      <c r="W72" t="s">
        <v>68</v>
      </c>
      <c r="X72" t="s">
        <v>68</v>
      </c>
      <c r="Y72" t="s">
        <v>68</v>
      </c>
      <c r="Z72" t="s">
        <v>1136</v>
      </c>
      <c r="AA72" t="s">
        <v>1136</v>
      </c>
      <c r="AB72" t="s">
        <v>1136</v>
      </c>
      <c r="AC72" t="s">
        <v>1136</v>
      </c>
      <c r="AD72" t="s">
        <v>68</v>
      </c>
      <c r="AE72" t="s">
        <v>68</v>
      </c>
      <c r="AF72" t="s">
        <v>68</v>
      </c>
      <c r="AG72" t="s">
        <v>1136</v>
      </c>
      <c r="AH72" t="s">
        <v>1136</v>
      </c>
      <c r="AI72" t="s">
        <v>1136</v>
      </c>
      <c r="AJ72" t="s">
        <v>68</v>
      </c>
    </row>
    <row r="73" spans="1:36" x14ac:dyDescent="0.25">
      <c r="A73" s="106">
        <v>45061</v>
      </c>
      <c r="B73" t="s">
        <v>1114</v>
      </c>
      <c r="C73" t="s">
        <v>1116</v>
      </c>
      <c r="D73">
        <v>555</v>
      </c>
      <c r="E73" t="s">
        <v>1030</v>
      </c>
      <c r="F73" t="s">
        <v>1126</v>
      </c>
      <c r="G73" t="s">
        <v>68</v>
      </c>
      <c r="H73" t="s">
        <v>1132</v>
      </c>
      <c r="I73" t="s">
        <v>1119</v>
      </c>
      <c r="J73" t="s">
        <v>68</v>
      </c>
      <c r="K73">
        <v>-1</v>
      </c>
      <c r="L73" t="s">
        <v>68</v>
      </c>
      <c r="M73" t="s">
        <v>68</v>
      </c>
      <c r="N73" t="s">
        <v>68</v>
      </c>
      <c r="O73" t="s">
        <v>68</v>
      </c>
      <c r="P73" t="s">
        <v>68</v>
      </c>
      <c r="Q73" t="s">
        <v>68</v>
      </c>
      <c r="R73" t="s">
        <v>68</v>
      </c>
      <c r="S73" t="s">
        <v>68</v>
      </c>
      <c r="T73" t="s">
        <v>68</v>
      </c>
      <c r="U73" t="s">
        <v>68</v>
      </c>
      <c r="V73" t="s">
        <v>68</v>
      </c>
      <c r="W73" t="s">
        <v>68</v>
      </c>
      <c r="X73" t="s">
        <v>68</v>
      </c>
      <c r="Y73" t="s">
        <v>68</v>
      </c>
      <c r="Z73" t="s">
        <v>1136</v>
      </c>
      <c r="AA73" t="s">
        <v>1136</v>
      </c>
      <c r="AB73" t="s">
        <v>1136</v>
      </c>
      <c r="AC73" t="s">
        <v>1136</v>
      </c>
      <c r="AD73" t="s">
        <v>68</v>
      </c>
      <c r="AE73" t="s">
        <v>68</v>
      </c>
      <c r="AF73" t="s">
        <v>68</v>
      </c>
      <c r="AG73" t="s">
        <v>1136</v>
      </c>
      <c r="AH73" t="s">
        <v>1136</v>
      </c>
      <c r="AI73" t="s">
        <v>1136</v>
      </c>
      <c r="AJ73" t="s">
        <v>68</v>
      </c>
    </row>
    <row r="74" spans="1:36" x14ac:dyDescent="0.25">
      <c r="A74" s="106">
        <v>45061</v>
      </c>
      <c r="B74" t="s">
        <v>1042</v>
      </c>
      <c r="C74" t="s">
        <v>1116</v>
      </c>
      <c r="D74">
        <v>333</v>
      </c>
      <c r="E74" t="s">
        <v>1030</v>
      </c>
      <c r="F74" t="s">
        <v>1124</v>
      </c>
      <c r="G74" t="s">
        <v>68</v>
      </c>
      <c r="H74" t="s">
        <v>1130</v>
      </c>
      <c r="I74" t="s">
        <v>1111</v>
      </c>
      <c r="J74" t="s">
        <v>68</v>
      </c>
      <c r="K74">
        <v>-1</v>
      </c>
      <c r="L74" t="s">
        <v>68</v>
      </c>
      <c r="M74" t="s">
        <v>68</v>
      </c>
      <c r="N74" t="s">
        <v>68</v>
      </c>
      <c r="O74" t="s">
        <v>68</v>
      </c>
      <c r="P74" t="s">
        <v>68</v>
      </c>
      <c r="Q74" t="s">
        <v>68</v>
      </c>
      <c r="R74" t="s">
        <v>68</v>
      </c>
      <c r="S74" t="s">
        <v>68</v>
      </c>
      <c r="T74" t="s">
        <v>68</v>
      </c>
      <c r="U74" t="s">
        <v>68</v>
      </c>
      <c r="V74" t="s">
        <v>68</v>
      </c>
      <c r="W74" t="s">
        <v>68</v>
      </c>
      <c r="X74" t="s">
        <v>68</v>
      </c>
      <c r="Y74" t="s">
        <v>68</v>
      </c>
      <c r="Z74" t="s">
        <v>1136</v>
      </c>
      <c r="AA74" t="s">
        <v>1136</v>
      </c>
      <c r="AB74" t="s">
        <v>1136</v>
      </c>
      <c r="AC74" t="s">
        <v>1136</v>
      </c>
      <c r="AD74" t="s">
        <v>68</v>
      </c>
      <c r="AE74" t="s">
        <v>68</v>
      </c>
      <c r="AF74" t="s">
        <v>68</v>
      </c>
      <c r="AG74" t="s">
        <v>1136</v>
      </c>
      <c r="AH74" t="s">
        <v>1136</v>
      </c>
      <c r="AI74" t="s">
        <v>1136</v>
      </c>
      <c r="AJ74" t="s">
        <v>68</v>
      </c>
    </row>
    <row r="75" spans="1:36" x14ac:dyDescent="0.25">
      <c r="A75" s="106">
        <v>45061</v>
      </c>
      <c r="B75" t="s">
        <v>1041</v>
      </c>
      <c r="C75" t="s">
        <v>1116</v>
      </c>
      <c r="D75">
        <v>444</v>
      </c>
      <c r="E75" t="s">
        <v>1041</v>
      </c>
      <c r="F75" t="s">
        <v>1125</v>
      </c>
      <c r="G75" t="s">
        <v>68</v>
      </c>
      <c r="H75" t="s">
        <v>1131</v>
      </c>
      <c r="I75" t="s">
        <v>1118</v>
      </c>
      <c r="J75" t="s">
        <v>68</v>
      </c>
      <c r="K75">
        <v>-1</v>
      </c>
      <c r="L75" t="s">
        <v>68</v>
      </c>
      <c r="M75" t="s">
        <v>68</v>
      </c>
      <c r="N75" t="s">
        <v>68</v>
      </c>
      <c r="O75" t="s">
        <v>68</v>
      </c>
      <c r="P75" t="s">
        <v>68</v>
      </c>
      <c r="Q75" t="s">
        <v>68</v>
      </c>
      <c r="R75" t="s">
        <v>68</v>
      </c>
      <c r="S75" t="s">
        <v>68</v>
      </c>
      <c r="T75" t="s">
        <v>68</v>
      </c>
      <c r="U75" t="s">
        <v>68</v>
      </c>
      <c r="V75" t="s">
        <v>68</v>
      </c>
      <c r="W75" t="s">
        <v>68</v>
      </c>
      <c r="X75" t="s">
        <v>68</v>
      </c>
      <c r="Y75" t="s">
        <v>68</v>
      </c>
      <c r="Z75" t="s">
        <v>1136</v>
      </c>
      <c r="AA75" t="s">
        <v>1136</v>
      </c>
      <c r="AB75" t="s">
        <v>1136</v>
      </c>
      <c r="AC75" t="s">
        <v>1136</v>
      </c>
      <c r="AD75" t="s">
        <v>68</v>
      </c>
      <c r="AE75" t="s">
        <v>68</v>
      </c>
      <c r="AF75" t="s">
        <v>68</v>
      </c>
      <c r="AG75" t="s">
        <v>1136</v>
      </c>
      <c r="AH75" t="s">
        <v>1136</v>
      </c>
      <c r="AI75" t="s">
        <v>1136</v>
      </c>
      <c r="AJ75" t="s">
        <v>68</v>
      </c>
    </row>
    <row r="76" spans="1:36" x14ac:dyDescent="0.25">
      <c r="A76" s="106">
        <v>45061</v>
      </c>
      <c r="B76" t="s">
        <v>1112</v>
      </c>
      <c r="C76" t="s">
        <v>1115</v>
      </c>
      <c r="D76">
        <v>111</v>
      </c>
      <c r="E76" t="s">
        <v>1030</v>
      </c>
      <c r="F76" t="s">
        <v>1121</v>
      </c>
      <c r="G76" t="s">
        <v>68</v>
      </c>
      <c r="H76" t="s">
        <v>1122</v>
      </c>
      <c r="I76" t="s">
        <v>1109</v>
      </c>
      <c r="J76" t="s">
        <v>68</v>
      </c>
      <c r="K76">
        <v>-1</v>
      </c>
      <c r="L76" t="s">
        <v>68</v>
      </c>
      <c r="M76" t="s">
        <v>68</v>
      </c>
      <c r="N76" t="s">
        <v>68</v>
      </c>
      <c r="O76" t="s">
        <v>68</v>
      </c>
      <c r="P76" t="s">
        <v>68</v>
      </c>
      <c r="Q76" t="s">
        <v>68</v>
      </c>
      <c r="R76" t="s">
        <v>68</v>
      </c>
      <c r="S76" t="s">
        <v>68</v>
      </c>
      <c r="T76" t="s">
        <v>68</v>
      </c>
      <c r="U76" t="s">
        <v>68</v>
      </c>
      <c r="V76" t="s">
        <v>68</v>
      </c>
      <c r="W76" t="s">
        <v>68</v>
      </c>
      <c r="X76" t="s">
        <v>68</v>
      </c>
      <c r="Y76" t="s">
        <v>68</v>
      </c>
      <c r="Z76" t="s">
        <v>1136</v>
      </c>
      <c r="AA76" t="s">
        <v>1136</v>
      </c>
      <c r="AB76" t="s">
        <v>1136</v>
      </c>
      <c r="AC76" t="s">
        <v>1136</v>
      </c>
      <c r="AD76" t="s">
        <v>68</v>
      </c>
      <c r="AE76" t="s">
        <v>68</v>
      </c>
      <c r="AF76" t="s">
        <v>68</v>
      </c>
      <c r="AG76" t="s">
        <v>1136</v>
      </c>
      <c r="AH76" t="s">
        <v>1136</v>
      </c>
      <c r="AI76" t="s">
        <v>1136</v>
      </c>
      <c r="AJ76" t="s">
        <v>68</v>
      </c>
    </row>
    <row r="77" spans="1:36" x14ac:dyDescent="0.25">
      <c r="A77" s="106">
        <v>45062</v>
      </c>
      <c r="B77" t="s">
        <v>1113</v>
      </c>
      <c r="C77" t="s">
        <v>1116</v>
      </c>
      <c r="D77">
        <v>222</v>
      </c>
      <c r="E77" t="s">
        <v>1030</v>
      </c>
      <c r="F77" t="s">
        <v>1123</v>
      </c>
      <c r="G77" t="s">
        <v>68</v>
      </c>
      <c r="H77" t="s">
        <v>1129</v>
      </c>
      <c r="I77" t="s">
        <v>1110</v>
      </c>
      <c r="J77" t="s">
        <v>68</v>
      </c>
      <c r="K77">
        <v>-1</v>
      </c>
      <c r="L77" t="s">
        <v>68</v>
      </c>
      <c r="M77" t="s">
        <v>68</v>
      </c>
      <c r="N77" t="s">
        <v>68</v>
      </c>
      <c r="O77" t="s">
        <v>68</v>
      </c>
      <c r="P77" t="s">
        <v>68</v>
      </c>
      <c r="Q77" t="s">
        <v>68</v>
      </c>
      <c r="R77" t="s">
        <v>68</v>
      </c>
      <c r="S77" t="s">
        <v>68</v>
      </c>
      <c r="T77" t="s">
        <v>68</v>
      </c>
      <c r="U77" t="s">
        <v>68</v>
      </c>
      <c r="V77" t="s">
        <v>68</v>
      </c>
      <c r="W77" t="s">
        <v>68</v>
      </c>
      <c r="X77" t="s">
        <v>68</v>
      </c>
      <c r="Y77" t="s">
        <v>68</v>
      </c>
      <c r="Z77" t="s">
        <v>1136</v>
      </c>
      <c r="AA77" t="s">
        <v>1136</v>
      </c>
      <c r="AB77" t="s">
        <v>1136</v>
      </c>
      <c r="AC77" t="s">
        <v>1136</v>
      </c>
      <c r="AD77" t="s">
        <v>68</v>
      </c>
      <c r="AE77" t="s">
        <v>68</v>
      </c>
      <c r="AF77" t="s">
        <v>68</v>
      </c>
      <c r="AG77" t="s">
        <v>1136</v>
      </c>
      <c r="AH77" t="s">
        <v>1136</v>
      </c>
      <c r="AI77" t="s">
        <v>1136</v>
      </c>
      <c r="AJ77" t="s">
        <v>68</v>
      </c>
    </row>
    <row r="78" spans="1:36" x14ac:dyDescent="0.25">
      <c r="A78" s="106">
        <v>45062</v>
      </c>
      <c r="B78" t="s">
        <v>1114</v>
      </c>
      <c r="C78" t="s">
        <v>1116</v>
      </c>
      <c r="D78">
        <v>555</v>
      </c>
      <c r="E78" t="s">
        <v>1030</v>
      </c>
      <c r="F78" t="s">
        <v>1126</v>
      </c>
      <c r="G78" t="s">
        <v>68</v>
      </c>
      <c r="H78" t="s">
        <v>1132</v>
      </c>
      <c r="I78" t="s">
        <v>1119</v>
      </c>
      <c r="J78" t="s">
        <v>68</v>
      </c>
      <c r="K78">
        <v>-1</v>
      </c>
      <c r="L78" t="s">
        <v>68</v>
      </c>
      <c r="M78" t="s">
        <v>68</v>
      </c>
      <c r="N78" t="s">
        <v>68</v>
      </c>
      <c r="O78" t="s">
        <v>68</v>
      </c>
      <c r="P78" t="s">
        <v>68</v>
      </c>
      <c r="Q78" t="s">
        <v>68</v>
      </c>
      <c r="R78" t="s">
        <v>68</v>
      </c>
      <c r="S78" t="s">
        <v>68</v>
      </c>
      <c r="T78" t="s">
        <v>68</v>
      </c>
      <c r="U78" t="s">
        <v>68</v>
      </c>
      <c r="V78" t="s">
        <v>68</v>
      </c>
      <c r="W78" t="s">
        <v>68</v>
      </c>
      <c r="X78" t="s">
        <v>68</v>
      </c>
      <c r="Y78" t="s">
        <v>68</v>
      </c>
      <c r="Z78" t="s">
        <v>1136</v>
      </c>
      <c r="AA78" t="s">
        <v>1136</v>
      </c>
      <c r="AB78" t="s">
        <v>1136</v>
      </c>
      <c r="AC78" t="s">
        <v>1136</v>
      </c>
      <c r="AD78" t="s">
        <v>68</v>
      </c>
      <c r="AE78" t="s">
        <v>68</v>
      </c>
      <c r="AF78" t="s">
        <v>68</v>
      </c>
      <c r="AG78" t="s">
        <v>1136</v>
      </c>
      <c r="AH78" t="s">
        <v>1136</v>
      </c>
      <c r="AI78" t="s">
        <v>1136</v>
      </c>
      <c r="AJ78" t="s">
        <v>68</v>
      </c>
    </row>
    <row r="79" spans="1:36" x14ac:dyDescent="0.25">
      <c r="A79" s="106">
        <v>45062</v>
      </c>
      <c r="B79" t="s">
        <v>1042</v>
      </c>
      <c r="C79" t="s">
        <v>1116</v>
      </c>
      <c r="D79">
        <v>333</v>
      </c>
      <c r="E79" t="s">
        <v>1030</v>
      </c>
      <c r="F79" t="s">
        <v>1124</v>
      </c>
      <c r="G79" t="s">
        <v>68</v>
      </c>
      <c r="H79" t="s">
        <v>1130</v>
      </c>
      <c r="I79" t="s">
        <v>1111</v>
      </c>
      <c r="J79" t="s">
        <v>68</v>
      </c>
      <c r="K79">
        <v>-1</v>
      </c>
      <c r="L79" t="s">
        <v>68</v>
      </c>
      <c r="M79" t="s">
        <v>68</v>
      </c>
      <c r="N79" t="s">
        <v>68</v>
      </c>
      <c r="O79" t="s">
        <v>68</v>
      </c>
      <c r="P79" t="s">
        <v>68</v>
      </c>
      <c r="Q79" t="s">
        <v>68</v>
      </c>
      <c r="R79" t="s">
        <v>68</v>
      </c>
      <c r="S79" t="s">
        <v>68</v>
      </c>
      <c r="T79" t="s">
        <v>68</v>
      </c>
      <c r="U79" t="s">
        <v>68</v>
      </c>
      <c r="V79" t="s">
        <v>68</v>
      </c>
      <c r="W79" t="s">
        <v>68</v>
      </c>
      <c r="X79" t="s">
        <v>68</v>
      </c>
      <c r="Y79" t="s">
        <v>68</v>
      </c>
      <c r="Z79" t="s">
        <v>1136</v>
      </c>
      <c r="AA79" t="s">
        <v>1136</v>
      </c>
      <c r="AB79" t="s">
        <v>1136</v>
      </c>
      <c r="AC79" t="s">
        <v>1136</v>
      </c>
      <c r="AD79" t="s">
        <v>68</v>
      </c>
      <c r="AE79" t="s">
        <v>68</v>
      </c>
      <c r="AF79" t="s">
        <v>68</v>
      </c>
      <c r="AG79" t="s">
        <v>1136</v>
      </c>
      <c r="AH79" t="s">
        <v>1136</v>
      </c>
      <c r="AI79" t="s">
        <v>1136</v>
      </c>
      <c r="AJ79" t="s">
        <v>68</v>
      </c>
    </row>
    <row r="80" spans="1:36" x14ac:dyDescent="0.25">
      <c r="A80" s="107">
        <v>45062</v>
      </c>
      <c r="B80" t="s">
        <v>1041</v>
      </c>
      <c r="C80" t="s">
        <v>1116</v>
      </c>
      <c r="D80">
        <v>444</v>
      </c>
      <c r="E80" t="s">
        <v>1041</v>
      </c>
      <c r="F80" t="s">
        <v>1125</v>
      </c>
      <c r="G80" t="s">
        <v>68</v>
      </c>
      <c r="H80" t="s">
        <v>1131</v>
      </c>
      <c r="I80" t="s">
        <v>1118</v>
      </c>
      <c r="J80" t="s">
        <v>68</v>
      </c>
      <c r="K80">
        <v>-1</v>
      </c>
      <c r="L80" t="s">
        <v>68</v>
      </c>
      <c r="M80" t="s">
        <v>68</v>
      </c>
      <c r="N80" t="s">
        <v>68</v>
      </c>
      <c r="O80" t="s">
        <v>68</v>
      </c>
      <c r="P80" t="s">
        <v>68</v>
      </c>
      <c r="Q80" t="s">
        <v>68</v>
      </c>
      <c r="R80" t="s">
        <v>68</v>
      </c>
      <c r="S80" t="s">
        <v>68</v>
      </c>
      <c r="T80" t="s">
        <v>68</v>
      </c>
      <c r="U80" t="s">
        <v>68</v>
      </c>
      <c r="V80" t="s">
        <v>68</v>
      </c>
      <c r="W80" t="s">
        <v>68</v>
      </c>
      <c r="X80" t="s">
        <v>68</v>
      </c>
      <c r="Y80" t="s">
        <v>68</v>
      </c>
      <c r="Z80" t="s">
        <v>1136</v>
      </c>
      <c r="AA80" t="s">
        <v>1136</v>
      </c>
      <c r="AB80" t="s">
        <v>1136</v>
      </c>
      <c r="AC80" t="s">
        <v>1136</v>
      </c>
      <c r="AD80" t="s">
        <v>68</v>
      </c>
      <c r="AE80" t="s">
        <v>68</v>
      </c>
      <c r="AF80" t="s">
        <v>68</v>
      </c>
      <c r="AG80" t="s">
        <v>1136</v>
      </c>
      <c r="AH80" t="s">
        <v>1136</v>
      </c>
      <c r="AI80" t="s">
        <v>1136</v>
      </c>
      <c r="AJ80" t="s">
        <v>68</v>
      </c>
    </row>
    <row r="81" spans="1:36" x14ac:dyDescent="0.25">
      <c r="A81" s="107">
        <v>45062</v>
      </c>
      <c r="B81" t="s">
        <v>1112</v>
      </c>
      <c r="C81" t="s">
        <v>1115</v>
      </c>
      <c r="D81">
        <v>111</v>
      </c>
      <c r="E81" t="s">
        <v>1030</v>
      </c>
      <c r="F81" t="s">
        <v>1121</v>
      </c>
      <c r="G81" t="s">
        <v>68</v>
      </c>
      <c r="H81" t="s">
        <v>1122</v>
      </c>
      <c r="I81" t="s">
        <v>1109</v>
      </c>
      <c r="J81" t="s">
        <v>68</v>
      </c>
      <c r="K81">
        <v>-1</v>
      </c>
      <c r="L81" t="s">
        <v>68</v>
      </c>
      <c r="M81" t="s">
        <v>68</v>
      </c>
      <c r="N81" t="s">
        <v>68</v>
      </c>
      <c r="O81" t="s">
        <v>68</v>
      </c>
      <c r="P81" t="s">
        <v>68</v>
      </c>
      <c r="Q81" t="s">
        <v>68</v>
      </c>
      <c r="R81" t="s">
        <v>68</v>
      </c>
      <c r="S81" t="s">
        <v>68</v>
      </c>
      <c r="T81" t="s">
        <v>68</v>
      </c>
      <c r="U81" t="s">
        <v>68</v>
      </c>
      <c r="V81" t="s">
        <v>68</v>
      </c>
      <c r="W81" t="s">
        <v>68</v>
      </c>
      <c r="X81" t="s">
        <v>68</v>
      </c>
      <c r="Y81" t="s">
        <v>68</v>
      </c>
      <c r="Z81" t="s">
        <v>1136</v>
      </c>
      <c r="AA81" t="s">
        <v>1136</v>
      </c>
      <c r="AB81" t="s">
        <v>1136</v>
      </c>
      <c r="AC81" t="s">
        <v>1136</v>
      </c>
      <c r="AD81" t="s">
        <v>68</v>
      </c>
      <c r="AE81" t="s">
        <v>68</v>
      </c>
      <c r="AF81" t="s">
        <v>68</v>
      </c>
      <c r="AG81" t="s">
        <v>1136</v>
      </c>
      <c r="AH81" t="s">
        <v>1136</v>
      </c>
      <c r="AI81" t="s">
        <v>1136</v>
      </c>
      <c r="AJ81" t="s">
        <v>68</v>
      </c>
    </row>
    <row r="82" spans="1:36" x14ac:dyDescent="0.25">
      <c r="A82" s="107">
        <v>45063</v>
      </c>
      <c r="B82" t="s">
        <v>1113</v>
      </c>
      <c r="C82" t="s">
        <v>1116</v>
      </c>
      <c r="D82">
        <v>222</v>
      </c>
      <c r="E82" t="s">
        <v>1030</v>
      </c>
      <c r="F82" t="s">
        <v>1123</v>
      </c>
      <c r="G82" t="s">
        <v>68</v>
      </c>
      <c r="H82" t="s">
        <v>1129</v>
      </c>
      <c r="I82" t="s">
        <v>1110</v>
      </c>
      <c r="J82" t="s">
        <v>68</v>
      </c>
      <c r="K82">
        <v>-1</v>
      </c>
      <c r="L82" t="s">
        <v>68</v>
      </c>
      <c r="M82" t="s">
        <v>68</v>
      </c>
      <c r="N82" t="s">
        <v>68</v>
      </c>
      <c r="O82" t="s">
        <v>68</v>
      </c>
      <c r="P82" t="s">
        <v>68</v>
      </c>
      <c r="Q82" t="s">
        <v>68</v>
      </c>
      <c r="R82" t="s">
        <v>68</v>
      </c>
      <c r="S82" t="s">
        <v>68</v>
      </c>
      <c r="T82" t="s">
        <v>68</v>
      </c>
      <c r="U82" t="s">
        <v>68</v>
      </c>
      <c r="V82" t="s">
        <v>68</v>
      </c>
      <c r="W82" t="s">
        <v>68</v>
      </c>
      <c r="X82" t="s">
        <v>68</v>
      </c>
      <c r="Y82" t="s">
        <v>68</v>
      </c>
      <c r="Z82" t="s">
        <v>1136</v>
      </c>
      <c r="AA82" t="s">
        <v>1136</v>
      </c>
      <c r="AB82" t="s">
        <v>1136</v>
      </c>
      <c r="AC82" t="s">
        <v>1136</v>
      </c>
      <c r="AD82" t="s">
        <v>68</v>
      </c>
      <c r="AE82" t="s">
        <v>68</v>
      </c>
      <c r="AF82" t="s">
        <v>68</v>
      </c>
      <c r="AG82" t="s">
        <v>1136</v>
      </c>
      <c r="AH82" t="s">
        <v>1136</v>
      </c>
      <c r="AI82" t="s">
        <v>1136</v>
      </c>
      <c r="AJ82" t="s">
        <v>68</v>
      </c>
    </row>
    <row r="83" spans="1:36" x14ac:dyDescent="0.25">
      <c r="A83" s="107">
        <v>45063</v>
      </c>
      <c r="B83" t="s">
        <v>1114</v>
      </c>
      <c r="C83" t="s">
        <v>1116</v>
      </c>
      <c r="D83">
        <v>555</v>
      </c>
      <c r="E83" t="s">
        <v>1030</v>
      </c>
      <c r="F83" t="s">
        <v>1126</v>
      </c>
      <c r="G83" t="s">
        <v>68</v>
      </c>
      <c r="H83" t="s">
        <v>1132</v>
      </c>
      <c r="I83" t="s">
        <v>1119</v>
      </c>
      <c r="J83" t="s">
        <v>68</v>
      </c>
      <c r="K83">
        <v>-1</v>
      </c>
      <c r="L83" t="s">
        <v>68</v>
      </c>
      <c r="M83" t="s">
        <v>68</v>
      </c>
      <c r="N83" t="s">
        <v>68</v>
      </c>
      <c r="O83" t="s">
        <v>68</v>
      </c>
      <c r="P83" t="s">
        <v>68</v>
      </c>
      <c r="Q83" t="s">
        <v>68</v>
      </c>
      <c r="R83" t="s">
        <v>68</v>
      </c>
      <c r="S83" t="s">
        <v>68</v>
      </c>
      <c r="T83" t="s">
        <v>68</v>
      </c>
      <c r="U83" t="s">
        <v>68</v>
      </c>
      <c r="V83" t="s">
        <v>68</v>
      </c>
      <c r="W83" t="s">
        <v>68</v>
      </c>
      <c r="X83" t="s">
        <v>68</v>
      </c>
      <c r="Y83" t="s">
        <v>68</v>
      </c>
      <c r="Z83" t="s">
        <v>1136</v>
      </c>
      <c r="AA83" t="s">
        <v>1136</v>
      </c>
      <c r="AB83" t="s">
        <v>1136</v>
      </c>
      <c r="AC83" t="s">
        <v>1136</v>
      </c>
      <c r="AD83" t="s">
        <v>68</v>
      </c>
      <c r="AE83" t="s">
        <v>68</v>
      </c>
      <c r="AF83" t="s">
        <v>68</v>
      </c>
      <c r="AG83" t="s">
        <v>1136</v>
      </c>
      <c r="AH83" t="s">
        <v>1136</v>
      </c>
      <c r="AI83" t="s">
        <v>1136</v>
      </c>
      <c r="AJ83" t="s">
        <v>68</v>
      </c>
    </row>
    <row r="84" spans="1:36" x14ac:dyDescent="0.25">
      <c r="A84" s="107">
        <v>45063</v>
      </c>
      <c r="B84" t="s">
        <v>1042</v>
      </c>
      <c r="C84" t="s">
        <v>1116</v>
      </c>
      <c r="D84">
        <v>333</v>
      </c>
      <c r="E84" t="s">
        <v>1030</v>
      </c>
      <c r="F84" t="s">
        <v>1124</v>
      </c>
      <c r="G84" t="s">
        <v>68</v>
      </c>
      <c r="H84" t="s">
        <v>1130</v>
      </c>
      <c r="I84" t="s">
        <v>1111</v>
      </c>
      <c r="J84" t="s">
        <v>68</v>
      </c>
      <c r="K84">
        <v>-1</v>
      </c>
      <c r="L84" t="s">
        <v>68</v>
      </c>
      <c r="M84" t="s">
        <v>68</v>
      </c>
      <c r="N84" t="s">
        <v>68</v>
      </c>
      <c r="O84" t="s">
        <v>68</v>
      </c>
      <c r="P84" t="s">
        <v>68</v>
      </c>
      <c r="Q84" t="s">
        <v>68</v>
      </c>
      <c r="R84" t="s">
        <v>68</v>
      </c>
      <c r="S84" t="s">
        <v>68</v>
      </c>
      <c r="T84" t="s">
        <v>68</v>
      </c>
      <c r="U84" t="s">
        <v>68</v>
      </c>
      <c r="V84" t="s">
        <v>68</v>
      </c>
      <c r="W84" t="s">
        <v>68</v>
      </c>
      <c r="X84" t="s">
        <v>68</v>
      </c>
      <c r="Y84" t="s">
        <v>68</v>
      </c>
      <c r="Z84" t="s">
        <v>1136</v>
      </c>
      <c r="AA84" t="s">
        <v>1136</v>
      </c>
      <c r="AB84" t="s">
        <v>1136</v>
      </c>
      <c r="AC84" t="s">
        <v>1136</v>
      </c>
      <c r="AD84" t="s">
        <v>68</v>
      </c>
      <c r="AE84" t="s">
        <v>68</v>
      </c>
      <c r="AF84" t="s">
        <v>68</v>
      </c>
      <c r="AG84" t="s">
        <v>1136</v>
      </c>
      <c r="AH84" t="s">
        <v>1136</v>
      </c>
      <c r="AI84" t="s">
        <v>1136</v>
      </c>
      <c r="AJ84" t="s">
        <v>68</v>
      </c>
    </row>
    <row r="85" spans="1:36" x14ac:dyDescent="0.25">
      <c r="A85" s="107">
        <v>45063</v>
      </c>
      <c r="B85" t="s">
        <v>1041</v>
      </c>
      <c r="C85" t="s">
        <v>1116</v>
      </c>
      <c r="D85">
        <v>444</v>
      </c>
      <c r="E85" t="s">
        <v>1041</v>
      </c>
      <c r="F85" t="s">
        <v>1125</v>
      </c>
      <c r="G85" t="s">
        <v>68</v>
      </c>
      <c r="H85" t="s">
        <v>1131</v>
      </c>
      <c r="I85" t="s">
        <v>1118</v>
      </c>
      <c r="J85" t="s">
        <v>68</v>
      </c>
      <c r="K85">
        <v>-1</v>
      </c>
      <c r="L85" t="s">
        <v>68</v>
      </c>
      <c r="M85" t="s">
        <v>68</v>
      </c>
      <c r="N85" t="s">
        <v>68</v>
      </c>
      <c r="O85" t="s">
        <v>68</v>
      </c>
      <c r="P85" t="s">
        <v>68</v>
      </c>
      <c r="Q85" t="s">
        <v>68</v>
      </c>
      <c r="R85" t="s">
        <v>68</v>
      </c>
      <c r="S85" t="s">
        <v>68</v>
      </c>
      <c r="T85" t="s">
        <v>68</v>
      </c>
      <c r="U85" t="s">
        <v>68</v>
      </c>
      <c r="V85" t="s">
        <v>68</v>
      </c>
      <c r="W85" t="s">
        <v>68</v>
      </c>
      <c r="X85" t="s">
        <v>68</v>
      </c>
      <c r="Y85" t="s">
        <v>68</v>
      </c>
      <c r="Z85" t="s">
        <v>1136</v>
      </c>
      <c r="AA85" t="s">
        <v>1136</v>
      </c>
      <c r="AB85" t="s">
        <v>1136</v>
      </c>
      <c r="AC85" t="s">
        <v>1136</v>
      </c>
      <c r="AD85" t="s">
        <v>68</v>
      </c>
      <c r="AE85" t="s">
        <v>68</v>
      </c>
      <c r="AF85" t="s">
        <v>68</v>
      </c>
      <c r="AG85" t="s">
        <v>1136</v>
      </c>
      <c r="AH85" t="s">
        <v>1136</v>
      </c>
      <c r="AI85" t="s">
        <v>1136</v>
      </c>
      <c r="AJ85" t="s">
        <v>68</v>
      </c>
    </row>
    <row r="86" spans="1:36" x14ac:dyDescent="0.25">
      <c r="A86" s="107">
        <v>45063</v>
      </c>
      <c r="B86" t="s">
        <v>1112</v>
      </c>
      <c r="C86" t="s">
        <v>1115</v>
      </c>
      <c r="D86">
        <v>111</v>
      </c>
      <c r="E86" t="s">
        <v>1030</v>
      </c>
      <c r="F86" t="s">
        <v>1121</v>
      </c>
      <c r="G86" t="s">
        <v>68</v>
      </c>
      <c r="H86" t="s">
        <v>1122</v>
      </c>
      <c r="I86" t="s">
        <v>1109</v>
      </c>
      <c r="J86" t="s">
        <v>68</v>
      </c>
      <c r="K86">
        <v>-1</v>
      </c>
      <c r="L86" t="s">
        <v>68</v>
      </c>
      <c r="M86" t="s">
        <v>68</v>
      </c>
      <c r="N86" t="s">
        <v>68</v>
      </c>
      <c r="O86" t="s">
        <v>68</v>
      </c>
      <c r="P86" t="s">
        <v>68</v>
      </c>
      <c r="Q86" t="s">
        <v>68</v>
      </c>
      <c r="R86" t="s">
        <v>68</v>
      </c>
      <c r="S86" t="s">
        <v>68</v>
      </c>
      <c r="T86" t="s">
        <v>68</v>
      </c>
      <c r="U86" t="s">
        <v>68</v>
      </c>
      <c r="V86" t="s">
        <v>68</v>
      </c>
      <c r="W86" t="s">
        <v>68</v>
      </c>
      <c r="X86" t="s">
        <v>68</v>
      </c>
      <c r="Y86" t="s">
        <v>68</v>
      </c>
      <c r="Z86" t="s">
        <v>1136</v>
      </c>
      <c r="AA86" t="s">
        <v>1136</v>
      </c>
      <c r="AB86" t="s">
        <v>1136</v>
      </c>
      <c r="AC86" t="s">
        <v>1136</v>
      </c>
      <c r="AD86" t="s">
        <v>68</v>
      </c>
      <c r="AE86" t="s">
        <v>68</v>
      </c>
      <c r="AF86" t="s">
        <v>68</v>
      </c>
      <c r="AG86" t="s">
        <v>1136</v>
      </c>
      <c r="AH86" t="s">
        <v>1136</v>
      </c>
      <c r="AI86" t="s">
        <v>1136</v>
      </c>
      <c r="AJ86" t="s">
        <v>68</v>
      </c>
    </row>
    <row r="87" spans="1:36" x14ac:dyDescent="0.25">
      <c r="A87" s="107">
        <v>45064</v>
      </c>
      <c r="B87" t="s">
        <v>1113</v>
      </c>
      <c r="C87" t="s">
        <v>1116</v>
      </c>
      <c r="D87">
        <v>222</v>
      </c>
      <c r="E87" t="s">
        <v>1030</v>
      </c>
      <c r="F87" t="s">
        <v>1123</v>
      </c>
      <c r="G87" t="s">
        <v>68</v>
      </c>
      <c r="H87" t="s">
        <v>1129</v>
      </c>
      <c r="I87" t="s">
        <v>1110</v>
      </c>
      <c r="J87" t="s">
        <v>68</v>
      </c>
      <c r="K87">
        <v>-1</v>
      </c>
      <c r="L87" t="s">
        <v>68</v>
      </c>
      <c r="M87" t="s">
        <v>68</v>
      </c>
      <c r="N87" t="s">
        <v>68</v>
      </c>
      <c r="O87" t="s">
        <v>68</v>
      </c>
      <c r="P87" t="s">
        <v>68</v>
      </c>
      <c r="Q87" t="s">
        <v>68</v>
      </c>
      <c r="R87" t="s">
        <v>68</v>
      </c>
      <c r="S87" t="s">
        <v>68</v>
      </c>
      <c r="T87" t="s">
        <v>68</v>
      </c>
      <c r="U87" t="s">
        <v>68</v>
      </c>
      <c r="V87" t="s">
        <v>68</v>
      </c>
      <c r="W87" t="s">
        <v>68</v>
      </c>
      <c r="X87" t="s">
        <v>68</v>
      </c>
      <c r="Y87" t="s">
        <v>68</v>
      </c>
      <c r="Z87" t="s">
        <v>1136</v>
      </c>
      <c r="AA87" t="s">
        <v>1136</v>
      </c>
      <c r="AB87" t="s">
        <v>1136</v>
      </c>
      <c r="AC87" t="s">
        <v>1136</v>
      </c>
      <c r="AD87" t="s">
        <v>68</v>
      </c>
      <c r="AE87" t="s">
        <v>68</v>
      </c>
      <c r="AF87" t="s">
        <v>68</v>
      </c>
      <c r="AG87" t="s">
        <v>1136</v>
      </c>
      <c r="AH87" t="s">
        <v>1136</v>
      </c>
      <c r="AI87" t="s">
        <v>1136</v>
      </c>
      <c r="AJ87" t="s">
        <v>68</v>
      </c>
    </row>
    <row r="88" spans="1:36" x14ac:dyDescent="0.25">
      <c r="A88" s="107">
        <v>45064</v>
      </c>
      <c r="B88" t="s">
        <v>1114</v>
      </c>
      <c r="C88" t="s">
        <v>1116</v>
      </c>
      <c r="D88">
        <v>555</v>
      </c>
      <c r="E88" t="s">
        <v>1030</v>
      </c>
      <c r="F88" t="s">
        <v>1126</v>
      </c>
      <c r="G88" t="s">
        <v>68</v>
      </c>
      <c r="H88" t="s">
        <v>1132</v>
      </c>
      <c r="I88" t="s">
        <v>1119</v>
      </c>
      <c r="J88" t="s">
        <v>68</v>
      </c>
      <c r="K88">
        <v>-1</v>
      </c>
      <c r="L88" t="s">
        <v>68</v>
      </c>
      <c r="M88" t="s">
        <v>68</v>
      </c>
      <c r="N88" t="s">
        <v>68</v>
      </c>
      <c r="O88" t="s">
        <v>68</v>
      </c>
      <c r="P88" t="s">
        <v>68</v>
      </c>
      <c r="Q88" t="s">
        <v>68</v>
      </c>
      <c r="R88" t="s">
        <v>68</v>
      </c>
      <c r="S88" t="s">
        <v>68</v>
      </c>
      <c r="T88" t="s">
        <v>68</v>
      </c>
      <c r="U88" t="s">
        <v>68</v>
      </c>
      <c r="V88" t="s">
        <v>68</v>
      </c>
      <c r="W88" t="s">
        <v>68</v>
      </c>
      <c r="X88" t="s">
        <v>68</v>
      </c>
      <c r="Y88" t="s">
        <v>68</v>
      </c>
      <c r="Z88" t="s">
        <v>1136</v>
      </c>
      <c r="AA88" t="s">
        <v>1136</v>
      </c>
      <c r="AB88" t="s">
        <v>1136</v>
      </c>
      <c r="AC88" t="s">
        <v>1136</v>
      </c>
      <c r="AD88" t="s">
        <v>68</v>
      </c>
      <c r="AE88" t="s">
        <v>68</v>
      </c>
      <c r="AF88" t="s">
        <v>68</v>
      </c>
      <c r="AG88" t="s">
        <v>1136</v>
      </c>
      <c r="AH88" t="s">
        <v>1136</v>
      </c>
      <c r="AI88" t="s">
        <v>1136</v>
      </c>
      <c r="AJ88" t="s">
        <v>68</v>
      </c>
    </row>
    <row r="89" spans="1:36" x14ac:dyDescent="0.25">
      <c r="A89" s="107">
        <v>45064</v>
      </c>
      <c r="B89" t="s">
        <v>1042</v>
      </c>
      <c r="C89" t="s">
        <v>1116</v>
      </c>
      <c r="D89">
        <v>333</v>
      </c>
      <c r="E89" t="s">
        <v>1030</v>
      </c>
      <c r="F89" t="s">
        <v>1124</v>
      </c>
      <c r="G89" t="s">
        <v>68</v>
      </c>
      <c r="H89" t="s">
        <v>1130</v>
      </c>
      <c r="I89" t="s">
        <v>1111</v>
      </c>
      <c r="J89" t="s">
        <v>68</v>
      </c>
      <c r="K89">
        <v>-1</v>
      </c>
      <c r="L89" t="s">
        <v>68</v>
      </c>
      <c r="M89" t="s">
        <v>68</v>
      </c>
      <c r="N89" t="s">
        <v>68</v>
      </c>
      <c r="O89" t="s">
        <v>68</v>
      </c>
      <c r="P89" t="s">
        <v>68</v>
      </c>
      <c r="Q89" t="s">
        <v>68</v>
      </c>
      <c r="R89" t="s">
        <v>68</v>
      </c>
      <c r="S89" t="s">
        <v>68</v>
      </c>
      <c r="T89" t="s">
        <v>68</v>
      </c>
      <c r="U89" t="s">
        <v>68</v>
      </c>
      <c r="V89" t="s">
        <v>68</v>
      </c>
      <c r="W89" t="s">
        <v>68</v>
      </c>
      <c r="X89" t="s">
        <v>68</v>
      </c>
      <c r="Y89" t="s">
        <v>68</v>
      </c>
      <c r="Z89" t="s">
        <v>1136</v>
      </c>
      <c r="AA89" t="s">
        <v>1136</v>
      </c>
      <c r="AB89" t="s">
        <v>1136</v>
      </c>
      <c r="AC89" t="s">
        <v>1136</v>
      </c>
      <c r="AD89" t="s">
        <v>68</v>
      </c>
      <c r="AE89" t="s">
        <v>68</v>
      </c>
      <c r="AF89" t="s">
        <v>68</v>
      </c>
      <c r="AG89" t="s">
        <v>1136</v>
      </c>
      <c r="AH89" t="s">
        <v>1136</v>
      </c>
      <c r="AI89" t="s">
        <v>1136</v>
      </c>
      <c r="AJ89" t="s">
        <v>68</v>
      </c>
    </row>
    <row r="90" spans="1:36" x14ac:dyDescent="0.25">
      <c r="A90" s="107">
        <v>45064</v>
      </c>
      <c r="B90" t="s">
        <v>1041</v>
      </c>
      <c r="C90" t="s">
        <v>1116</v>
      </c>
      <c r="D90">
        <v>444</v>
      </c>
      <c r="E90" t="s">
        <v>1041</v>
      </c>
      <c r="F90" t="s">
        <v>1125</v>
      </c>
      <c r="G90" t="s">
        <v>68</v>
      </c>
      <c r="H90" t="s">
        <v>1131</v>
      </c>
      <c r="I90" t="s">
        <v>1118</v>
      </c>
      <c r="J90" t="s">
        <v>68</v>
      </c>
      <c r="K90">
        <v>-1</v>
      </c>
      <c r="L90" t="s">
        <v>68</v>
      </c>
      <c r="M90" t="s">
        <v>68</v>
      </c>
      <c r="N90" t="s">
        <v>68</v>
      </c>
      <c r="O90" t="s">
        <v>68</v>
      </c>
      <c r="P90" t="s">
        <v>68</v>
      </c>
      <c r="Q90" t="s">
        <v>68</v>
      </c>
      <c r="R90" t="s">
        <v>68</v>
      </c>
      <c r="S90" t="s">
        <v>68</v>
      </c>
      <c r="T90" t="s">
        <v>68</v>
      </c>
      <c r="U90" t="s">
        <v>68</v>
      </c>
      <c r="V90" t="s">
        <v>68</v>
      </c>
      <c r="W90" t="s">
        <v>68</v>
      </c>
      <c r="X90" t="s">
        <v>68</v>
      </c>
      <c r="Y90" t="s">
        <v>68</v>
      </c>
      <c r="Z90" t="s">
        <v>1136</v>
      </c>
      <c r="AA90" t="s">
        <v>1136</v>
      </c>
      <c r="AB90" t="s">
        <v>1136</v>
      </c>
      <c r="AC90" t="s">
        <v>1136</v>
      </c>
      <c r="AD90" t="s">
        <v>68</v>
      </c>
      <c r="AE90" t="s">
        <v>68</v>
      </c>
      <c r="AF90" t="s">
        <v>68</v>
      </c>
      <c r="AG90" t="s">
        <v>1136</v>
      </c>
      <c r="AH90" t="s">
        <v>1136</v>
      </c>
      <c r="AI90" t="s">
        <v>1136</v>
      </c>
      <c r="AJ90" t="s">
        <v>68</v>
      </c>
    </row>
    <row r="91" spans="1:36" x14ac:dyDescent="0.25">
      <c r="A91" s="107">
        <v>45064</v>
      </c>
      <c r="B91" t="s">
        <v>1112</v>
      </c>
      <c r="C91" t="s">
        <v>1115</v>
      </c>
      <c r="D91">
        <v>111</v>
      </c>
      <c r="E91" t="s">
        <v>1030</v>
      </c>
      <c r="F91" t="s">
        <v>1121</v>
      </c>
      <c r="G91" t="s">
        <v>68</v>
      </c>
      <c r="H91" t="s">
        <v>1122</v>
      </c>
      <c r="I91" t="s">
        <v>1109</v>
      </c>
      <c r="J91" t="s">
        <v>68</v>
      </c>
      <c r="K91">
        <v>-1</v>
      </c>
      <c r="L91" t="s">
        <v>68</v>
      </c>
      <c r="M91" t="s">
        <v>68</v>
      </c>
      <c r="N91" t="s">
        <v>68</v>
      </c>
      <c r="O91" t="s">
        <v>68</v>
      </c>
      <c r="P91" t="s">
        <v>68</v>
      </c>
      <c r="Q91" t="s">
        <v>68</v>
      </c>
      <c r="R91" t="s">
        <v>68</v>
      </c>
      <c r="S91" t="s">
        <v>68</v>
      </c>
      <c r="T91" t="s">
        <v>68</v>
      </c>
      <c r="U91" t="s">
        <v>68</v>
      </c>
      <c r="V91" t="s">
        <v>68</v>
      </c>
      <c r="W91" t="s">
        <v>68</v>
      </c>
      <c r="X91" t="s">
        <v>68</v>
      </c>
      <c r="Y91" t="s">
        <v>68</v>
      </c>
      <c r="Z91" t="s">
        <v>1136</v>
      </c>
      <c r="AA91" t="s">
        <v>1136</v>
      </c>
      <c r="AB91" t="s">
        <v>1136</v>
      </c>
      <c r="AC91" t="s">
        <v>1136</v>
      </c>
      <c r="AD91" t="s">
        <v>68</v>
      </c>
      <c r="AE91" t="s">
        <v>68</v>
      </c>
      <c r="AF91" t="s">
        <v>68</v>
      </c>
      <c r="AG91" t="s">
        <v>1136</v>
      </c>
      <c r="AH91" t="s">
        <v>1136</v>
      </c>
      <c r="AI91" t="s">
        <v>1136</v>
      </c>
      <c r="AJ91" t="s">
        <v>68</v>
      </c>
    </row>
    <row r="92" spans="1:36" x14ac:dyDescent="0.25">
      <c r="A92" s="107">
        <v>45065</v>
      </c>
      <c r="B92" t="s">
        <v>1113</v>
      </c>
      <c r="C92" t="s">
        <v>1116</v>
      </c>
      <c r="D92">
        <v>222</v>
      </c>
      <c r="E92" t="s">
        <v>1030</v>
      </c>
      <c r="F92" t="s">
        <v>1123</v>
      </c>
      <c r="G92" t="s">
        <v>68</v>
      </c>
      <c r="H92" t="s">
        <v>1129</v>
      </c>
      <c r="I92" t="s">
        <v>1110</v>
      </c>
      <c r="J92" t="s">
        <v>68</v>
      </c>
      <c r="K92">
        <v>-1</v>
      </c>
      <c r="L92" t="s">
        <v>68</v>
      </c>
      <c r="M92" t="s">
        <v>68</v>
      </c>
      <c r="N92" t="s">
        <v>68</v>
      </c>
      <c r="O92" t="s">
        <v>68</v>
      </c>
      <c r="P92" t="s">
        <v>68</v>
      </c>
      <c r="Q92" t="s">
        <v>68</v>
      </c>
      <c r="R92" t="s">
        <v>68</v>
      </c>
      <c r="S92" t="s">
        <v>68</v>
      </c>
      <c r="T92" t="s">
        <v>68</v>
      </c>
      <c r="U92" t="s">
        <v>68</v>
      </c>
      <c r="V92" t="s">
        <v>68</v>
      </c>
      <c r="W92" t="s">
        <v>68</v>
      </c>
      <c r="X92" t="s">
        <v>68</v>
      </c>
      <c r="Y92" t="s">
        <v>68</v>
      </c>
      <c r="Z92" t="s">
        <v>1136</v>
      </c>
      <c r="AA92" t="s">
        <v>1136</v>
      </c>
      <c r="AB92" t="s">
        <v>1136</v>
      </c>
      <c r="AC92" t="s">
        <v>1136</v>
      </c>
      <c r="AD92" t="s">
        <v>68</v>
      </c>
      <c r="AE92" t="s">
        <v>68</v>
      </c>
      <c r="AF92" t="s">
        <v>68</v>
      </c>
      <c r="AG92" t="s">
        <v>1136</v>
      </c>
      <c r="AH92" t="s">
        <v>1136</v>
      </c>
      <c r="AI92" t="s">
        <v>1136</v>
      </c>
      <c r="AJ92" t="s">
        <v>68</v>
      </c>
    </row>
    <row r="93" spans="1:36" x14ac:dyDescent="0.25">
      <c r="A93" s="107">
        <v>45065</v>
      </c>
      <c r="B93" t="s">
        <v>1114</v>
      </c>
      <c r="C93" t="s">
        <v>1116</v>
      </c>
      <c r="D93">
        <v>555</v>
      </c>
      <c r="E93" t="s">
        <v>1030</v>
      </c>
      <c r="F93" t="s">
        <v>1126</v>
      </c>
      <c r="G93" t="s">
        <v>68</v>
      </c>
      <c r="H93" t="s">
        <v>1132</v>
      </c>
      <c r="I93" t="s">
        <v>1119</v>
      </c>
      <c r="J93" t="s">
        <v>68</v>
      </c>
      <c r="K93">
        <v>-1</v>
      </c>
      <c r="L93" t="s">
        <v>68</v>
      </c>
      <c r="M93" t="s">
        <v>68</v>
      </c>
      <c r="N93" t="s">
        <v>68</v>
      </c>
      <c r="O93" t="s">
        <v>68</v>
      </c>
      <c r="P93" t="s">
        <v>68</v>
      </c>
      <c r="Q93" t="s">
        <v>68</v>
      </c>
      <c r="R93" t="s">
        <v>68</v>
      </c>
      <c r="S93" t="s">
        <v>68</v>
      </c>
      <c r="T93" t="s">
        <v>68</v>
      </c>
      <c r="U93" t="s">
        <v>68</v>
      </c>
      <c r="V93" t="s">
        <v>68</v>
      </c>
      <c r="W93" t="s">
        <v>68</v>
      </c>
      <c r="X93" t="s">
        <v>68</v>
      </c>
      <c r="Y93" t="s">
        <v>68</v>
      </c>
      <c r="Z93" t="s">
        <v>1136</v>
      </c>
      <c r="AA93" t="s">
        <v>1136</v>
      </c>
      <c r="AB93" t="s">
        <v>1136</v>
      </c>
      <c r="AC93" t="s">
        <v>1136</v>
      </c>
      <c r="AD93" t="s">
        <v>68</v>
      </c>
      <c r="AE93" t="s">
        <v>68</v>
      </c>
      <c r="AF93" t="s">
        <v>68</v>
      </c>
      <c r="AG93" t="s">
        <v>1136</v>
      </c>
      <c r="AH93" t="s">
        <v>1136</v>
      </c>
      <c r="AI93" t="s">
        <v>1136</v>
      </c>
      <c r="AJ93" t="s">
        <v>68</v>
      </c>
    </row>
    <row r="94" spans="1:36" x14ac:dyDescent="0.25">
      <c r="A94" s="107">
        <v>45065</v>
      </c>
      <c r="B94" t="s">
        <v>1042</v>
      </c>
      <c r="C94" t="s">
        <v>1116</v>
      </c>
      <c r="D94">
        <v>333</v>
      </c>
      <c r="E94" t="s">
        <v>1030</v>
      </c>
      <c r="F94" t="s">
        <v>1124</v>
      </c>
      <c r="G94" t="s">
        <v>68</v>
      </c>
      <c r="H94" t="s">
        <v>1130</v>
      </c>
      <c r="I94" t="s">
        <v>1111</v>
      </c>
      <c r="J94" t="s">
        <v>68</v>
      </c>
      <c r="K94">
        <v>-1</v>
      </c>
      <c r="L94" t="s">
        <v>68</v>
      </c>
      <c r="M94" t="s">
        <v>68</v>
      </c>
      <c r="N94" t="s">
        <v>68</v>
      </c>
      <c r="O94" t="s">
        <v>68</v>
      </c>
      <c r="P94" t="s">
        <v>68</v>
      </c>
      <c r="Q94" t="s">
        <v>68</v>
      </c>
      <c r="R94" t="s">
        <v>68</v>
      </c>
      <c r="S94" t="s">
        <v>68</v>
      </c>
      <c r="T94" t="s">
        <v>68</v>
      </c>
      <c r="U94" t="s">
        <v>68</v>
      </c>
      <c r="V94" t="s">
        <v>68</v>
      </c>
      <c r="W94" t="s">
        <v>68</v>
      </c>
      <c r="X94" t="s">
        <v>68</v>
      </c>
      <c r="Y94" t="s">
        <v>68</v>
      </c>
      <c r="Z94" t="s">
        <v>1136</v>
      </c>
      <c r="AA94" t="s">
        <v>1136</v>
      </c>
      <c r="AB94" t="s">
        <v>1136</v>
      </c>
      <c r="AC94" t="s">
        <v>1136</v>
      </c>
      <c r="AD94" t="s">
        <v>68</v>
      </c>
      <c r="AE94" t="s">
        <v>68</v>
      </c>
      <c r="AF94" t="s">
        <v>68</v>
      </c>
      <c r="AG94" t="s">
        <v>1136</v>
      </c>
      <c r="AH94" t="s">
        <v>1136</v>
      </c>
      <c r="AI94" t="s">
        <v>1136</v>
      </c>
      <c r="AJ94" t="s">
        <v>68</v>
      </c>
    </row>
    <row r="95" spans="1:36" x14ac:dyDescent="0.25">
      <c r="A95" s="107">
        <v>45065</v>
      </c>
      <c r="B95" t="s">
        <v>1041</v>
      </c>
      <c r="C95" t="s">
        <v>1116</v>
      </c>
      <c r="D95">
        <v>444</v>
      </c>
      <c r="E95" t="s">
        <v>1041</v>
      </c>
      <c r="F95" t="s">
        <v>1125</v>
      </c>
      <c r="G95" t="s">
        <v>68</v>
      </c>
      <c r="H95" t="s">
        <v>1131</v>
      </c>
      <c r="I95" t="s">
        <v>1118</v>
      </c>
      <c r="J95" t="s">
        <v>68</v>
      </c>
      <c r="K95">
        <v>-1</v>
      </c>
      <c r="L95" t="s">
        <v>68</v>
      </c>
      <c r="M95" t="s">
        <v>68</v>
      </c>
      <c r="N95" t="s">
        <v>68</v>
      </c>
      <c r="O95" t="s">
        <v>68</v>
      </c>
      <c r="P95" t="s">
        <v>68</v>
      </c>
      <c r="Q95" t="s">
        <v>68</v>
      </c>
      <c r="R95" t="s">
        <v>68</v>
      </c>
      <c r="S95" t="s">
        <v>68</v>
      </c>
      <c r="T95" t="s">
        <v>68</v>
      </c>
      <c r="U95" t="s">
        <v>68</v>
      </c>
      <c r="V95" t="s">
        <v>68</v>
      </c>
      <c r="W95" t="s">
        <v>68</v>
      </c>
      <c r="X95" t="s">
        <v>68</v>
      </c>
      <c r="Y95" t="s">
        <v>68</v>
      </c>
      <c r="Z95" t="s">
        <v>1136</v>
      </c>
      <c r="AA95" t="s">
        <v>1136</v>
      </c>
      <c r="AB95" t="s">
        <v>1136</v>
      </c>
      <c r="AC95" t="s">
        <v>1136</v>
      </c>
      <c r="AD95" t="s">
        <v>68</v>
      </c>
      <c r="AE95" t="s">
        <v>68</v>
      </c>
      <c r="AF95" t="s">
        <v>68</v>
      </c>
      <c r="AG95" t="s">
        <v>1136</v>
      </c>
      <c r="AH95" t="s">
        <v>1136</v>
      </c>
      <c r="AI95" t="s">
        <v>1136</v>
      </c>
      <c r="AJ95" t="s">
        <v>68</v>
      </c>
    </row>
    <row r="96" spans="1:36" x14ac:dyDescent="0.25">
      <c r="A96" s="107">
        <v>45065</v>
      </c>
      <c r="B96" t="s">
        <v>1112</v>
      </c>
      <c r="C96" t="s">
        <v>1115</v>
      </c>
      <c r="D96">
        <v>111</v>
      </c>
      <c r="E96" t="s">
        <v>1030</v>
      </c>
      <c r="F96" t="s">
        <v>1121</v>
      </c>
      <c r="G96" t="s">
        <v>68</v>
      </c>
      <c r="H96" t="s">
        <v>1122</v>
      </c>
      <c r="I96" t="s">
        <v>1109</v>
      </c>
      <c r="J96" t="s">
        <v>68</v>
      </c>
      <c r="K96">
        <v>-1</v>
      </c>
      <c r="L96" t="s">
        <v>68</v>
      </c>
      <c r="M96" t="s">
        <v>68</v>
      </c>
      <c r="N96" t="s">
        <v>68</v>
      </c>
      <c r="O96" t="s">
        <v>68</v>
      </c>
      <c r="P96" t="s">
        <v>68</v>
      </c>
      <c r="Q96" t="s">
        <v>68</v>
      </c>
      <c r="R96" t="s">
        <v>68</v>
      </c>
      <c r="S96" t="s">
        <v>68</v>
      </c>
      <c r="T96" t="s">
        <v>68</v>
      </c>
      <c r="U96" t="s">
        <v>68</v>
      </c>
      <c r="V96" t="s">
        <v>68</v>
      </c>
      <c r="W96" t="s">
        <v>68</v>
      </c>
      <c r="X96" t="s">
        <v>68</v>
      </c>
      <c r="Y96" t="s">
        <v>68</v>
      </c>
      <c r="Z96" t="s">
        <v>1136</v>
      </c>
      <c r="AA96" t="s">
        <v>1136</v>
      </c>
      <c r="AB96" t="s">
        <v>1136</v>
      </c>
      <c r="AC96" t="s">
        <v>1136</v>
      </c>
      <c r="AD96" t="s">
        <v>80</v>
      </c>
      <c r="AE96" t="s">
        <v>68</v>
      </c>
      <c r="AF96" t="s">
        <v>68</v>
      </c>
      <c r="AG96" t="s">
        <v>1136</v>
      </c>
      <c r="AH96" t="s">
        <v>1136</v>
      </c>
      <c r="AI96" t="s">
        <v>1136</v>
      </c>
      <c r="AJ96" t="s">
        <v>68</v>
      </c>
    </row>
    <row r="97" spans="1:36" x14ac:dyDescent="0.25">
      <c r="A97" s="107">
        <v>45066</v>
      </c>
      <c r="B97" t="s">
        <v>1113</v>
      </c>
      <c r="C97" t="s">
        <v>1116</v>
      </c>
      <c r="D97">
        <v>222</v>
      </c>
      <c r="E97" t="s">
        <v>1030</v>
      </c>
      <c r="F97" t="s">
        <v>1123</v>
      </c>
      <c r="G97" t="s">
        <v>68</v>
      </c>
      <c r="H97" t="s">
        <v>1129</v>
      </c>
      <c r="I97" t="s">
        <v>1110</v>
      </c>
      <c r="J97" t="s">
        <v>68</v>
      </c>
      <c r="K97">
        <v>-1</v>
      </c>
      <c r="L97" t="s">
        <v>68</v>
      </c>
      <c r="M97" t="s">
        <v>68</v>
      </c>
      <c r="N97" t="s">
        <v>68</v>
      </c>
      <c r="O97" t="s">
        <v>68</v>
      </c>
      <c r="P97" t="s">
        <v>68</v>
      </c>
      <c r="Q97" t="s">
        <v>68</v>
      </c>
      <c r="R97" t="s">
        <v>68</v>
      </c>
      <c r="S97" t="s">
        <v>68</v>
      </c>
      <c r="T97" t="s">
        <v>68</v>
      </c>
      <c r="U97" t="s">
        <v>68</v>
      </c>
      <c r="V97" t="s">
        <v>68</v>
      </c>
      <c r="W97" t="s">
        <v>68</v>
      </c>
      <c r="X97" t="s">
        <v>68</v>
      </c>
      <c r="Y97" t="s">
        <v>68</v>
      </c>
      <c r="Z97" t="s">
        <v>1136</v>
      </c>
      <c r="AA97" t="s">
        <v>1136</v>
      </c>
      <c r="AB97" t="s">
        <v>1136</v>
      </c>
      <c r="AC97" t="s">
        <v>1136</v>
      </c>
      <c r="AD97" t="s">
        <v>68</v>
      </c>
      <c r="AE97" t="s">
        <v>68</v>
      </c>
      <c r="AF97" t="s">
        <v>68</v>
      </c>
      <c r="AG97" t="s">
        <v>1136</v>
      </c>
      <c r="AH97" t="s">
        <v>1136</v>
      </c>
      <c r="AI97" t="s">
        <v>1136</v>
      </c>
      <c r="AJ97" t="s">
        <v>68</v>
      </c>
    </row>
    <row r="98" spans="1:36" x14ac:dyDescent="0.25">
      <c r="A98" s="107">
        <v>45066</v>
      </c>
      <c r="B98" t="s">
        <v>1114</v>
      </c>
      <c r="C98" t="s">
        <v>1116</v>
      </c>
      <c r="D98">
        <v>555</v>
      </c>
      <c r="E98" t="s">
        <v>1030</v>
      </c>
      <c r="F98" t="s">
        <v>1126</v>
      </c>
      <c r="G98" t="s">
        <v>68</v>
      </c>
      <c r="H98" t="s">
        <v>1132</v>
      </c>
      <c r="I98" t="s">
        <v>1119</v>
      </c>
      <c r="J98" t="s">
        <v>68</v>
      </c>
      <c r="K98">
        <v>-1</v>
      </c>
      <c r="L98" t="s">
        <v>68</v>
      </c>
      <c r="M98" t="s">
        <v>68</v>
      </c>
      <c r="N98" t="s">
        <v>68</v>
      </c>
      <c r="O98" t="s">
        <v>68</v>
      </c>
      <c r="P98" t="s">
        <v>68</v>
      </c>
      <c r="Q98" t="s">
        <v>68</v>
      </c>
      <c r="R98" t="s">
        <v>68</v>
      </c>
      <c r="S98" t="s">
        <v>68</v>
      </c>
      <c r="T98" t="s">
        <v>68</v>
      </c>
      <c r="U98" t="s">
        <v>68</v>
      </c>
      <c r="V98" t="s">
        <v>68</v>
      </c>
      <c r="W98" t="s">
        <v>68</v>
      </c>
      <c r="X98" t="s">
        <v>68</v>
      </c>
      <c r="Y98" t="s">
        <v>68</v>
      </c>
      <c r="Z98" t="s">
        <v>1136</v>
      </c>
      <c r="AA98" t="s">
        <v>1136</v>
      </c>
      <c r="AB98" t="s">
        <v>1136</v>
      </c>
      <c r="AC98" t="s">
        <v>1136</v>
      </c>
      <c r="AD98" t="s">
        <v>68</v>
      </c>
      <c r="AE98" t="s">
        <v>68</v>
      </c>
      <c r="AF98" t="s">
        <v>68</v>
      </c>
      <c r="AG98" t="s">
        <v>1136</v>
      </c>
      <c r="AH98" t="s">
        <v>1136</v>
      </c>
      <c r="AI98" t="s">
        <v>1136</v>
      </c>
      <c r="AJ98" t="s">
        <v>68</v>
      </c>
    </row>
    <row r="99" spans="1:36" x14ac:dyDescent="0.25">
      <c r="A99" s="107">
        <v>45066</v>
      </c>
      <c r="B99" t="s">
        <v>1042</v>
      </c>
      <c r="C99" t="s">
        <v>1116</v>
      </c>
      <c r="D99">
        <v>333</v>
      </c>
      <c r="E99" t="s">
        <v>1030</v>
      </c>
      <c r="F99" t="s">
        <v>1124</v>
      </c>
      <c r="G99" t="s">
        <v>68</v>
      </c>
      <c r="H99" t="s">
        <v>1130</v>
      </c>
      <c r="I99" t="s">
        <v>1111</v>
      </c>
      <c r="J99" t="s">
        <v>68</v>
      </c>
      <c r="K99">
        <v>-1</v>
      </c>
      <c r="L99" t="s">
        <v>68</v>
      </c>
      <c r="M99" t="s">
        <v>68</v>
      </c>
      <c r="N99" t="s">
        <v>68</v>
      </c>
      <c r="O99" t="s">
        <v>68</v>
      </c>
      <c r="P99" t="s">
        <v>68</v>
      </c>
      <c r="Q99" t="s">
        <v>68</v>
      </c>
      <c r="R99" t="s">
        <v>68</v>
      </c>
      <c r="S99" t="s">
        <v>68</v>
      </c>
      <c r="T99" t="s">
        <v>68</v>
      </c>
      <c r="U99" t="s">
        <v>68</v>
      </c>
      <c r="V99" t="s">
        <v>68</v>
      </c>
      <c r="W99" t="s">
        <v>68</v>
      </c>
      <c r="X99" t="s">
        <v>68</v>
      </c>
      <c r="Y99" t="s">
        <v>68</v>
      </c>
      <c r="Z99" t="s">
        <v>1136</v>
      </c>
      <c r="AA99" t="s">
        <v>1136</v>
      </c>
      <c r="AB99" t="s">
        <v>1136</v>
      </c>
      <c r="AC99" t="s">
        <v>1136</v>
      </c>
      <c r="AD99" t="s">
        <v>68</v>
      </c>
      <c r="AE99" t="s">
        <v>68</v>
      </c>
      <c r="AF99" t="s">
        <v>68</v>
      </c>
      <c r="AG99" t="s">
        <v>1136</v>
      </c>
      <c r="AH99" t="s">
        <v>1136</v>
      </c>
      <c r="AI99" t="s">
        <v>1136</v>
      </c>
      <c r="AJ99" t="s">
        <v>68</v>
      </c>
    </row>
    <row r="100" spans="1:36" x14ac:dyDescent="0.25">
      <c r="A100" s="107">
        <v>45066</v>
      </c>
      <c r="B100" t="s">
        <v>1041</v>
      </c>
      <c r="C100" t="s">
        <v>1116</v>
      </c>
      <c r="D100">
        <v>444</v>
      </c>
      <c r="E100" t="s">
        <v>1041</v>
      </c>
      <c r="F100" t="s">
        <v>1125</v>
      </c>
      <c r="G100" t="s">
        <v>68</v>
      </c>
      <c r="H100" t="s">
        <v>1131</v>
      </c>
      <c r="I100" t="s">
        <v>1118</v>
      </c>
      <c r="J100" t="s">
        <v>68</v>
      </c>
      <c r="K100">
        <v>-1</v>
      </c>
      <c r="L100" t="s">
        <v>68</v>
      </c>
      <c r="M100" t="s">
        <v>68</v>
      </c>
      <c r="N100" t="s">
        <v>68</v>
      </c>
      <c r="O100" t="s">
        <v>68</v>
      </c>
      <c r="P100" t="s">
        <v>68</v>
      </c>
      <c r="Q100" t="s">
        <v>68</v>
      </c>
      <c r="R100" t="s">
        <v>68</v>
      </c>
      <c r="S100" t="s">
        <v>68</v>
      </c>
      <c r="T100" t="s">
        <v>68</v>
      </c>
      <c r="U100" t="s">
        <v>68</v>
      </c>
      <c r="V100" t="s">
        <v>68</v>
      </c>
      <c r="W100" t="s">
        <v>68</v>
      </c>
      <c r="X100" t="s">
        <v>68</v>
      </c>
      <c r="Y100" t="s">
        <v>68</v>
      </c>
      <c r="Z100" t="s">
        <v>1136</v>
      </c>
      <c r="AA100" t="s">
        <v>1136</v>
      </c>
      <c r="AB100" t="s">
        <v>1136</v>
      </c>
      <c r="AC100" t="s">
        <v>1136</v>
      </c>
      <c r="AD100" t="s">
        <v>68</v>
      </c>
      <c r="AE100" t="s">
        <v>68</v>
      </c>
      <c r="AF100" t="s">
        <v>68</v>
      </c>
      <c r="AG100" t="s">
        <v>1136</v>
      </c>
      <c r="AH100" t="s">
        <v>1136</v>
      </c>
      <c r="AI100" t="s">
        <v>1136</v>
      </c>
      <c r="AJ100" t="s">
        <v>68</v>
      </c>
    </row>
    <row r="101" spans="1:36" x14ac:dyDescent="0.25">
      <c r="A101" s="107">
        <v>45066</v>
      </c>
      <c r="B101" t="s">
        <v>1112</v>
      </c>
      <c r="C101" t="s">
        <v>1115</v>
      </c>
      <c r="D101">
        <v>111</v>
      </c>
      <c r="E101" t="s">
        <v>1030</v>
      </c>
      <c r="F101" t="s">
        <v>1121</v>
      </c>
      <c r="G101" t="s">
        <v>68</v>
      </c>
      <c r="H101" t="s">
        <v>1122</v>
      </c>
      <c r="I101" t="s">
        <v>1109</v>
      </c>
      <c r="J101" t="s">
        <v>68</v>
      </c>
      <c r="K101">
        <v>-1</v>
      </c>
      <c r="L101" t="s">
        <v>68</v>
      </c>
      <c r="M101" t="s">
        <v>68</v>
      </c>
      <c r="N101" t="s">
        <v>68</v>
      </c>
      <c r="O101" t="s">
        <v>68</v>
      </c>
      <c r="P101" t="s">
        <v>68</v>
      </c>
      <c r="Q101" t="s">
        <v>68</v>
      </c>
      <c r="R101" t="s">
        <v>68</v>
      </c>
      <c r="S101" t="s">
        <v>68</v>
      </c>
      <c r="T101" t="s">
        <v>68</v>
      </c>
      <c r="U101" t="s">
        <v>68</v>
      </c>
      <c r="V101" t="s">
        <v>68</v>
      </c>
      <c r="W101" t="s">
        <v>68</v>
      </c>
      <c r="X101" t="s">
        <v>68</v>
      </c>
      <c r="Y101" t="s">
        <v>68</v>
      </c>
      <c r="Z101" t="s">
        <v>1136</v>
      </c>
      <c r="AA101" t="s">
        <v>1136</v>
      </c>
      <c r="AB101" t="s">
        <v>1136</v>
      </c>
      <c r="AC101" t="s">
        <v>1136</v>
      </c>
      <c r="AD101" t="s">
        <v>80</v>
      </c>
      <c r="AE101" t="s">
        <v>68</v>
      </c>
      <c r="AF101" t="s">
        <v>68</v>
      </c>
      <c r="AG101" t="s">
        <v>1136</v>
      </c>
      <c r="AH101" t="s">
        <v>1136</v>
      </c>
      <c r="AI101" t="s">
        <v>1136</v>
      </c>
      <c r="AJ101" t="s">
        <v>68</v>
      </c>
    </row>
    <row r="102" spans="1:36" x14ac:dyDescent="0.25">
      <c r="A102" s="107">
        <v>45067</v>
      </c>
      <c r="B102" t="s">
        <v>1113</v>
      </c>
      <c r="C102" t="s">
        <v>1116</v>
      </c>
      <c r="D102">
        <v>222</v>
      </c>
      <c r="E102" t="s">
        <v>1030</v>
      </c>
      <c r="F102" t="s">
        <v>1123</v>
      </c>
      <c r="G102" t="s">
        <v>68</v>
      </c>
      <c r="H102" t="s">
        <v>1129</v>
      </c>
      <c r="I102" t="s">
        <v>1110</v>
      </c>
      <c r="J102" t="s">
        <v>68</v>
      </c>
      <c r="K102">
        <v>-1</v>
      </c>
      <c r="L102" t="s">
        <v>68</v>
      </c>
      <c r="M102" t="s">
        <v>68</v>
      </c>
      <c r="N102" t="s">
        <v>68</v>
      </c>
      <c r="O102" t="s">
        <v>68</v>
      </c>
      <c r="P102" t="s">
        <v>68</v>
      </c>
      <c r="Q102" t="s">
        <v>68</v>
      </c>
      <c r="R102" t="s">
        <v>68</v>
      </c>
      <c r="S102" t="s">
        <v>68</v>
      </c>
      <c r="T102" t="s">
        <v>68</v>
      </c>
      <c r="U102" t="s">
        <v>68</v>
      </c>
      <c r="V102" t="s">
        <v>68</v>
      </c>
      <c r="W102" t="s">
        <v>68</v>
      </c>
      <c r="X102" t="s">
        <v>68</v>
      </c>
      <c r="Y102" t="s">
        <v>68</v>
      </c>
      <c r="Z102" t="s">
        <v>1136</v>
      </c>
      <c r="AA102" t="s">
        <v>1136</v>
      </c>
      <c r="AB102" t="s">
        <v>1136</v>
      </c>
      <c r="AC102" t="s">
        <v>1136</v>
      </c>
      <c r="AD102" t="s">
        <v>68</v>
      </c>
      <c r="AE102" t="s">
        <v>68</v>
      </c>
      <c r="AF102" t="s">
        <v>68</v>
      </c>
      <c r="AG102" t="s">
        <v>1136</v>
      </c>
      <c r="AH102" t="s">
        <v>1136</v>
      </c>
      <c r="AI102" t="s">
        <v>1136</v>
      </c>
      <c r="AJ102" t="s">
        <v>68</v>
      </c>
    </row>
    <row r="103" spans="1:36" x14ac:dyDescent="0.25">
      <c r="A103" s="107">
        <v>45067</v>
      </c>
      <c r="B103" t="s">
        <v>1114</v>
      </c>
      <c r="C103" t="s">
        <v>1116</v>
      </c>
      <c r="D103">
        <v>555</v>
      </c>
      <c r="E103" t="s">
        <v>1030</v>
      </c>
      <c r="F103" t="s">
        <v>1126</v>
      </c>
      <c r="G103" t="s">
        <v>68</v>
      </c>
      <c r="H103" t="s">
        <v>1132</v>
      </c>
      <c r="I103" t="s">
        <v>1119</v>
      </c>
      <c r="J103" t="s">
        <v>68</v>
      </c>
      <c r="K103">
        <v>-1</v>
      </c>
      <c r="L103" t="s">
        <v>68</v>
      </c>
      <c r="M103" t="s">
        <v>68</v>
      </c>
      <c r="N103" t="s">
        <v>68</v>
      </c>
      <c r="O103" t="s">
        <v>68</v>
      </c>
      <c r="P103" t="s">
        <v>68</v>
      </c>
      <c r="Q103" t="s">
        <v>68</v>
      </c>
      <c r="R103" t="s">
        <v>68</v>
      </c>
      <c r="S103" t="s">
        <v>68</v>
      </c>
      <c r="T103" t="s">
        <v>68</v>
      </c>
      <c r="U103" t="s">
        <v>68</v>
      </c>
      <c r="V103" t="s">
        <v>68</v>
      </c>
      <c r="W103" t="s">
        <v>68</v>
      </c>
      <c r="X103" t="s">
        <v>68</v>
      </c>
      <c r="Y103" t="s">
        <v>68</v>
      </c>
      <c r="Z103" t="s">
        <v>1136</v>
      </c>
      <c r="AA103" t="s">
        <v>1136</v>
      </c>
      <c r="AB103" t="s">
        <v>1136</v>
      </c>
      <c r="AC103" t="s">
        <v>1136</v>
      </c>
      <c r="AD103" t="s">
        <v>68</v>
      </c>
      <c r="AE103" t="s">
        <v>68</v>
      </c>
      <c r="AF103" t="s">
        <v>68</v>
      </c>
      <c r="AG103" t="s">
        <v>1136</v>
      </c>
      <c r="AH103" t="s">
        <v>1136</v>
      </c>
      <c r="AI103" t="s">
        <v>1136</v>
      </c>
      <c r="AJ103" t="s">
        <v>68</v>
      </c>
    </row>
    <row r="104" spans="1:36" x14ac:dyDescent="0.25">
      <c r="A104" s="107">
        <v>45067</v>
      </c>
      <c r="B104" t="s">
        <v>1042</v>
      </c>
      <c r="C104" t="s">
        <v>1116</v>
      </c>
      <c r="D104">
        <v>333</v>
      </c>
      <c r="E104" t="s">
        <v>1030</v>
      </c>
      <c r="F104" t="s">
        <v>1124</v>
      </c>
      <c r="G104" t="s">
        <v>68</v>
      </c>
      <c r="H104" t="s">
        <v>1130</v>
      </c>
      <c r="I104" t="s">
        <v>1111</v>
      </c>
      <c r="J104" t="s">
        <v>68</v>
      </c>
      <c r="K104">
        <v>-1</v>
      </c>
      <c r="L104" t="s">
        <v>68</v>
      </c>
      <c r="M104" t="s">
        <v>68</v>
      </c>
      <c r="N104" t="s">
        <v>68</v>
      </c>
      <c r="O104" t="s">
        <v>68</v>
      </c>
      <c r="P104" t="s">
        <v>68</v>
      </c>
      <c r="Q104" t="s">
        <v>68</v>
      </c>
      <c r="R104" t="s">
        <v>68</v>
      </c>
      <c r="S104" t="s">
        <v>68</v>
      </c>
      <c r="T104" t="s">
        <v>68</v>
      </c>
      <c r="U104" t="s">
        <v>68</v>
      </c>
      <c r="V104" t="s">
        <v>68</v>
      </c>
      <c r="W104" t="s">
        <v>68</v>
      </c>
      <c r="X104" t="s">
        <v>68</v>
      </c>
      <c r="Y104" t="s">
        <v>68</v>
      </c>
      <c r="Z104" t="s">
        <v>1136</v>
      </c>
      <c r="AA104" t="s">
        <v>1136</v>
      </c>
      <c r="AB104" t="s">
        <v>1136</v>
      </c>
      <c r="AC104" t="s">
        <v>1136</v>
      </c>
      <c r="AD104" t="s">
        <v>68</v>
      </c>
      <c r="AE104" t="s">
        <v>68</v>
      </c>
      <c r="AF104" t="s">
        <v>68</v>
      </c>
      <c r="AG104" t="s">
        <v>1136</v>
      </c>
      <c r="AH104" t="s">
        <v>1136</v>
      </c>
      <c r="AI104" t="s">
        <v>1136</v>
      </c>
      <c r="AJ104" t="s">
        <v>68</v>
      </c>
    </row>
    <row r="105" spans="1:36" x14ac:dyDescent="0.25">
      <c r="A105" s="107">
        <v>45067</v>
      </c>
      <c r="B105" t="s">
        <v>1041</v>
      </c>
      <c r="C105" t="s">
        <v>1116</v>
      </c>
      <c r="D105">
        <v>444</v>
      </c>
      <c r="E105" t="s">
        <v>1041</v>
      </c>
      <c r="F105" t="s">
        <v>1125</v>
      </c>
      <c r="G105" t="s">
        <v>68</v>
      </c>
      <c r="H105" t="s">
        <v>1131</v>
      </c>
      <c r="I105" t="s">
        <v>1118</v>
      </c>
      <c r="J105" t="s">
        <v>68</v>
      </c>
      <c r="K105">
        <v>-1</v>
      </c>
      <c r="L105" t="s">
        <v>68</v>
      </c>
      <c r="M105" t="s">
        <v>68</v>
      </c>
      <c r="N105" t="s">
        <v>68</v>
      </c>
      <c r="O105" t="s">
        <v>68</v>
      </c>
      <c r="P105" t="s">
        <v>68</v>
      </c>
      <c r="Q105" t="s">
        <v>68</v>
      </c>
      <c r="R105" t="s">
        <v>68</v>
      </c>
      <c r="S105" t="s">
        <v>68</v>
      </c>
      <c r="T105" t="s">
        <v>68</v>
      </c>
      <c r="U105" t="s">
        <v>68</v>
      </c>
      <c r="V105" t="s">
        <v>68</v>
      </c>
      <c r="W105" t="s">
        <v>68</v>
      </c>
      <c r="X105" t="s">
        <v>68</v>
      </c>
      <c r="Y105" t="s">
        <v>68</v>
      </c>
      <c r="Z105" t="s">
        <v>1136</v>
      </c>
      <c r="AA105" t="s">
        <v>1136</v>
      </c>
      <c r="AB105" t="s">
        <v>1136</v>
      </c>
      <c r="AC105" t="s">
        <v>1136</v>
      </c>
      <c r="AD105" t="s">
        <v>68</v>
      </c>
      <c r="AE105" t="s">
        <v>68</v>
      </c>
      <c r="AF105" t="s">
        <v>68</v>
      </c>
      <c r="AG105" t="s">
        <v>1136</v>
      </c>
      <c r="AH105" t="s">
        <v>1136</v>
      </c>
      <c r="AI105" t="s">
        <v>1136</v>
      </c>
      <c r="AJ105" t="s">
        <v>68</v>
      </c>
    </row>
    <row r="106" spans="1:36" x14ac:dyDescent="0.25">
      <c r="A106" s="107">
        <v>45067</v>
      </c>
      <c r="B106" t="s">
        <v>1112</v>
      </c>
      <c r="C106" t="s">
        <v>1115</v>
      </c>
      <c r="D106">
        <v>111</v>
      </c>
      <c r="E106" t="s">
        <v>1030</v>
      </c>
      <c r="F106" t="s">
        <v>1121</v>
      </c>
      <c r="G106" t="s">
        <v>68</v>
      </c>
      <c r="H106" t="s">
        <v>1122</v>
      </c>
      <c r="I106" t="s">
        <v>1109</v>
      </c>
      <c r="J106" t="s">
        <v>68</v>
      </c>
      <c r="K106">
        <v>-1</v>
      </c>
      <c r="L106" t="s">
        <v>68</v>
      </c>
      <c r="M106" t="s">
        <v>68</v>
      </c>
      <c r="N106" t="s">
        <v>68</v>
      </c>
      <c r="O106" t="s">
        <v>68</v>
      </c>
      <c r="P106" t="s">
        <v>68</v>
      </c>
      <c r="Q106" t="s">
        <v>68</v>
      </c>
      <c r="R106" t="s">
        <v>68</v>
      </c>
      <c r="S106" t="s">
        <v>68</v>
      </c>
      <c r="T106" t="s">
        <v>68</v>
      </c>
      <c r="U106" t="s">
        <v>68</v>
      </c>
      <c r="V106" t="s">
        <v>68</v>
      </c>
      <c r="W106" t="s">
        <v>68</v>
      </c>
      <c r="X106" t="s">
        <v>68</v>
      </c>
      <c r="Y106" t="s">
        <v>68</v>
      </c>
      <c r="Z106" t="s">
        <v>1136</v>
      </c>
      <c r="AA106" t="s">
        <v>1136</v>
      </c>
      <c r="AB106" t="s">
        <v>1136</v>
      </c>
      <c r="AC106" t="s">
        <v>1136</v>
      </c>
      <c r="AD106" t="s">
        <v>68</v>
      </c>
      <c r="AE106" t="s">
        <v>68</v>
      </c>
      <c r="AF106" t="s">
        <v>68</v>
      </c>
      <c r="AG106" t="s">
        <v>1136</v>
      </c>
      <c r="AH106" t="s">
        <v>1136</v>
      </c>
      <c r="AI106" t="s">
        <v>1136</v>
      </c>
      <c r="AJ106" t="s">
        <v>68</v>
      </c>
    </row>
    <row r="107" spans="1:36" x14ac:dyDescent="0.25">
      <c r="A107" s="107">
        <v>45068</v>
      </c>
      <c r="B107" t="s">
        <v>1113</v>
      </c>
      <c r="C107" t="s">
        <v>1116</v>
      </c>
      <c r="D107">
        <v>222</v>
      </c>
      <c r="E107" t="s">
        <v>1030</v>
      </c>
      <c r="F107" t="s">
        <v>1123</v>
      </c>
      <c r="G107" t="s">
        <v>68</v>
      </c>
      <c r="H107" t="s">
        <v>1129</v>
      </c>
      <c r="I107" t="s">
        <v>1110</v>
      </c>
      <c r="J107" t="s">
        <v>68</v>
      </c>
      <c r="K107">
        <v>-1</v>
      </c>
      <c r="L107" t="s">
        <v>68</v>
      </c>
      <c r="M107" t="s">
        <v>68</v>
      </c>
      <c r="N107" t="s">
        <v>68</v>
      </c>
      <c r="O107" t="s">
        <v>68</v>
      </c>
      <c r="P107" t="s">
        <v>68</v>
      </c>
      <c r="Q107" t="s">
        <v>68</v>
      </c>
      <c r="R107" t="s">
        <v>68</v>
      </c>
      <c r="S107" t="s">
        <v>68</v>
      </c>
      <c r="T107" t="s">
        <v>68</v>
      </c>
      <c r="U107" t="s">
        <v>68</v>
      </c>
      <c r="V107" t="s">
        <v>68</v>
      </c>
      <c r="W107" t="s">
        <v>68</v>
      </c>
      <c r="X107" t="s">
        <v>68</v>
      </c>
      <c r="Y107" t="s">
        <v>68</v>
      </c>
      <c r="Z107" t="s">
        <v>1136</v>
      </c>
      <c r="AA107" t="s">
        <v>1136</v>
      </c>
      <c r="AB107" t="s">
        <v>1136</v>
      </c>
      <c r="AC107" t="s">
        <v>1136</v>
      </c>
      <c r="AD107" t="s">
        <v>68</v>
      </c>
      <c r="AE107" t="s">
        <v>68</v>
      </c>
      <c r="AF107" t="s">
        <v>68</v>
      </c>
      <c r="AG107" t="s">
        <v>1136</v>
      </c>
      <c r="AH107" t="s">
        <v>1136</v>
      </c>
      <c r="AI107" t="s">
        <v>1136</v>
      </c>
      <c r="AJ107" t="s">
        <v>68</v>
      </c>
    </row>
    <row r="108" spans="1:36" x14ac:dyDescent="0.25">
      <c r="A108" s="107">
        <v>45068</v>
      </c>
      <c r="B108" t="s">
        <v>1114</v>
      </c>
      <c r="C108" t="s">
        <v>1116</v>
      </c>
      <c r="D108">
        <v>555</v>
      </c>
      <c r="E108" t="s">
        <v>1030</v>
      </c>
      <c r="F108" t="s">
        <v>1126</v>
      </c>
      <c r="G108" t="s">
        <v>68</v>
      </c>
      <c r="H108" t="s">
        <v>1132</v>
      </c>
      <c r="I108" t="s">
        <v>1119</v>
      </c>
      <c r="J108" t="s">
        <v>68</v>
      </c>
      <c r="K108">
        <v>-1</v>
      </c>
      <c r="L108" t="s">
        <v>68</v>
      </c>
      <c r="M108" t="s">
        <v>68</v>
      </c>
      <c r="N108" t="s">
        <v>68</v>
      </c>
      <c r="O108" t="s">
        <v>68</v>
      </c>
      <c r="P108" t="s">
        <v>68</v>
      </c>
      <c r="Q108" t="s">
        <v>68</v>
      </c>
      <c r="R108" t="s">
        <v>68</v>
      </c>
      <c r="S108" t="s">
        <v>68</v>
      </c>
      <c r="T108" t="s">
        <v>68</v>
      </c>
      <c r="U108" t="s">
        <v>68</v>
      </c>
      <c r="V108" t="s">
        <v>68</v>
      </c>
      <c r="W108" t="s">
        <v>68</v>
      </c>
      <c r="X108" t="s">
        <v>68</v>
      </c>
      <c r="Y108" t="s">
        <v>68</v>
      </c>
      <c r="Z108" t="s">
        <v>1136</v>
      </c>
      <c r="AA108" t="s">
        <v>1136</v>
      </c>
      <c r="AB108" t="s">
        <v>1136</v>
      </c>
      <c r="AC108" t="s">
        <v>1136</v>
      </c>
      <c r="AD108" t="s">
        <v>68</v>
      </c>
      <c r="AE108" t="s">
        <v>68</v>
      </c>
      <c r="AF108" t="s">
        <v>68</v>
      </c>
      <c r="AG108" t="s">
        <v>1136</v>
      </c>
      <c r="AH108" t="s">
        <v>1136</v>
      </c>
      <c r="AI108" t="s">
        <v>1136</v>
      </c>
      <c r="AJ108" t="s">
        <v>68</v>
      </c>
    </row>
    <row r="109" spans="1:36" x14ac:dyDescent="0.25">
      <c r="A109" s="107">
        <v>45068</v>
      </c>
      <c r="B109" t="s">
        <v>1042</v>
      </c>
      <c r="C109" t="s">
        <v>1116</v>
      </c>
      <c r="D109">
        <v>333</v>
      </c>
      <c r="E109" t="s">
        <v>1030</v>
      </c>
      <c r="F109" t="s">
        <v>1124</v>
      </c>
      <c r="G109" t="s">
        <v>68</v>
      </c>
      <c r="H109" t="s">
        <v>1130</v>
      </c>
      <c r="I109" t="s">
        <v>1111</v>
      </c>
      <c r="J109" t="s">
        <v>68</v>
      </c>
      <c r="K109">
        <v>-1</v>
      </c>
      <c r="L109" t="s">
        <v>68</v>
      </c>
      <c r="M109" t="s">
        <v>68</v>
      </c>
      <c r="N109" t="s">
        <v>68</v>
      </c>
      <c r="O109" t="s">
        <v>68</v>
      </c>
      <c r="P109" t="s">
        <v>68</v>
      </c>
      <c r="Q109" t="s">
        <v>68</v>
      </c>
      <c r="R109" t="s">
        <v>68</v>
      </c>
      <c r="S109" t="s">
        <v>68</v>
      </c>
      <c r="T109" t="s">
        <v>68</v>
      </c>
      <c r="U109" t="s">
        <v>68</v>
      </c>
      <c r="V109" t="s">
        <v>68</v>
      </c>
      <c r="W109" t="s">
        <v>68</v>
      </c>
      <c r="X109" t="s">
        <v>68</v>
      </c>
      <c r="Y109" t="s">
        <v>68</v>
      </c>
      <c r="Z109" t="s">
        <v>1136</v>
      </c>
      <c r="AA109" t="s">
        <v>1136</v>
      </c>
      <c r="AB109" t="s">
        <v>1136</v>
      </c>
      <c r="AC109" t="s">
        <v>1136</v>
      </c>
      <c r="AD109" t="s">
        <v>68</v>
      </c>
      <c r="AE109" t="s">
        <v>68</v>
      </c>
      <c r="AF109" t="s">
        <v>68</v>
      </c>
      <c r="AG109" t="s">
        <v>1136</v>
      </c>
      <c r="AH109" t="s">
        <v>1136</v>
      </c>
      <c r="AI109" t="s">
        <v>1136</v>
      </c>
      <c r="AJ109" t="s">
        <v>68</v>
      </c>
    </row>
    <row r="110" spans="1:36" x14ac:dyDescent="0.25">
      <c r="A110" s="107">
        <v>45068</v>
      </c>
      <c r="B110" t="s">
        <v>1041</v>
      </c>
      <c r="C110" t="s">
        <v>1116</v>
      </c>
      <c r="D110">
        <v>444</v>
      </c>
      <c r="E110" t="s">
        <v>1041</v>
      </c>
      <c r="F110" t="s">
        <v>1125</v>
      </c>
      <c r="G110" t="s">
        <v>68</v>
      </c>
      <c r="H110" t="s">
        <v>1131</v>
      </c>
      <c r="I110" t="s">
        <v>1118</v>
      </c>
      <c r="J110" t="s">
        <v>68</v>
      </c>
      <c r="K110">
        <v>-1</v>
      </c>
      <c r="L110" t="s">
        <v>68</v>
      </c>
      <c r="M110" t="s">
        <v>68</v>
      </c>
      <c r="N110" t="s">
        <v>68</v>
      </c>
      <c r="O110" t="s">
        <v>68</v>
      </c>
      <c r="P110" t="s">
        <v>68</v>
      </c>
      <c r="Q110" t="s">
        <v>68</v>
      </c>
      <c r="R110" t="s">
        <v>68</v>
      </c>
      <c r="S110" t="s">
        <v>68</v>
      </c>
      <c r="T110" t="s">
        <v>68</v>
      </c>
      <c r="U110" t="s">
        <v>68</v>
      </c>
      <c r="V110" t="s">
        <v>68</v>
      </c>
      <c r="W110" t="s">
        <v>68</v>
      </c>
      <c r="X110" t="s">
        <v>68</v>
      </c>
      <c r="Y110" t="s">
        <v>68</v>
      </c>
      <c r="Z110" t="s">
        <v>1136</v>
      </c>
      <c r="AA110" t="s">
        <v>1136</v>
      </c>
      <c r="AB110" t="s">
        <v>1136</v>
      </c>
      <c r="AC110" t="s">
        <v>1136</v>
      </c>
      <c r="AD110" t="s">
        <v>68</v>
      </c>
      <c r="AE110" t="s">
        <v>68</v>
      </c>
      <c r="AF110" t="s">
        <v>68</v>
      </c>
      <c r="AG110" t="s">
        <v>1136</v>
      </c>
      <c r="AH110" t="s">
        <v>1136</v>
      </c>
      <c r="AI110" t="s">
        <v>1136</v>
      </c>
      <c r="AJ110" t="s">
        <v>68</v>
      </c>
    </row>
    <row r="111" spans="1:36" x14ac:dyDescent="0.25">
      <c r="A111" s="107">
        <v>45068</v>
      </c>
      <c r="B111" t="s">
        <v>1112</v>
      </c>
      <c r="C111" t="s">
        <v>1115</v>
      </c>
      <c r="D111">
        <v>111</v>
      </c>
      <c r="E111" t="s">
        <v>1030</v>
      </c>
      <c r="F111" t="s">
        <v>1121</v>
      </c>
      <c r="G111" t="s">
        <v>68</v>
      </c>
      <c r="H111" t="s">
        <v>1122</v>
      </c>
      <c r="I111" t="s">
        <v>1109</v>
      </c>
      <c r="J111" t="s">
        <v>68</v>
      </c>
      <c r="K111">
        <v>-1</v>
      </c>
      <c r="L111" t="s">
        <v>68</v>
      </c>
      <c r="M111" t="s">
        <v>68</v>
      </c>
      <c r="N111" t="s">
        <v>68</v>
      </c>
      <c r="O111" t="s">
        <v>68</v>
      </c>
      <c r="P111" t="s">
        <v>68</v>
      </c>
      <c r="Q111" t="s">
        <v>68</v>
      </c>
      <c r="R111" t="s">
        <v>68</v>
      </c>
      <c r="S111" t="s">
        <v>68</v>
      </c>
      <c r="T111" t="s">
        <v>68</v>
      </c>
      <c r="U111" t="s">
        <v>68</v>
      </c>
      <c r="V111" t="s">
        <v>68</v>
      </c>
      <c r="W111" t="s">
        <v>68</v>
      </c>
      <c r="X111" t="s">
        <v>68</v>
      </c>
      <c r="Y111" t="s">
        <v>68</v>
      </c>
      <c r="Z111" t="s">
        <v>1136</v>
      </c>
      <c r="AA111" t="s">
        <v>1136</v>
      </c>
      <c r="AB111" t="s">
        <v>1136</v>
      </c>
      <c r="AC111" t="s">
        <v>1136</v>
      </c>
      <c r="AD111" t="s">
        <v>68</v>
      </c>
      <c r="AE111" t="s">
        <v>68</v>
      </c>
      <c r="AF111" t="s">
        <v>68</v>
      </c>
      <c r="AG111" t="s">
        <v>1136</v>
      </c>
      <c r="AH111" t="s">
        <v>1136</v>
      </c>
      <c r="AI111" t="s">
        <v>1136</v>
      </c>
      <c r="AJ111" t="s">
        <v>68</v>
      </c>
    </row>
    <row r="112" spans="1:36" x14ac:dyDescent="0.25">
      <c r="A112" s="107">
        <v>45069</v>
      </c>
      <c r="B112" t="s">
        <v>1113</v>
      </c>
      <c r="C112" t="s">
        <v>1116</v>
      </c>
      <c r="D112">
        <v>222</v>
      </c>
      <c r="E112" t="s">
        <v>1030</v>
      </c>
      <c r="F112" t="s">
        <v>1123</v>
      </c>
      <c r="G112" t="s">
        <v>68</v>
      </c>
      <c r="H112" t="s">
        <v>1129</v>
      </c>
      <c r="I112" t="s">
        <v>1110</v>
      </c>
      <c r="J112" t="s">
        <v>68</v>
      </c>
      <c r="K112">
        <v>-1</v>
      </c>
      <c r="L112" t="s">
        <v>68</v>
      </c>
      <c r="M112" t="s">
        <v>68</v>
      </c>
      <c r="N112" t="s">
        <v>68</v>
      </c>
      <c r="O112" t="s">
        <v>68</v>
      </c>
      <c r="P112" t="s">
        <v>68</v>
      </c>
      <c r="Q112" t="s">
        <v>68</v>
      </c>
      <c r="R112" t="s">
        <v>68</v>
      </c>
      <c r="S112" t="s">
        <v>68</v>
      </c>
      <c r="T112" t="s">
        <v>68</v>
      </c>
      <c r="U112" t="s">
        <v>68</v>
      </c>
      <c r="V112" t="s">
        <v>68</v>
      </c>
      <c r="W112" t="s">
        <v>68</v>
      </c>
      <c r="X112" t="s">
        <v>68</v>
      </c>
      <c r="Y112" t="s">
        <v>68</v>
      </c>
      <c r="Z112" t="s">
        <v>1136</v>
      </c>
      <c r="AA112" t="s">
        <v>1136</v>
      </c>
      <c r="AB112" t="s">
        <v>1136</v>
      </c>
      <c r="AC112" t="s">
        <v>1136</v>
      </c>
      <c r="AD112" t="s">
        <v>68</v>
      </c>
      <c r="AE112" t="s">
        <v>68</v>
      </c>
      <c r="AF112" t="s">
        <v>68</v>
      </c>
      <c r="AG112" t="s">
        <v>1136</v>
      </c>
      <c r="AH112" t="s">
        <v>1136</v>
      </c>
      <c r="AI112" t="s">
        <v>1136</v>
      </c>
      <c r="AJ112" t="s">
        <v>68</v>
      </c>
    </row>
    <row r="113" spans="1:36" x14ac:dyDescent="0.25">
      <c r="A113" s="107">
        <v>45069</v>
      </c>
      <c r="B113" t="s">
        <v>1114</v>
      </c>
      <c r="C113" t="s">
        <v>1116</v>
      </c>
      <c r="D113">
        <v>555</v>
      </c>
      <c r="E113" t="s">
        <v>1030</v>
      </c>
      <c r="F113" t="s">
        <v>1126</v>
      </c>
      <c r="G113" t="s">
        <v>68</v>
      </c>
      <c r="H113" t="s">
        <v>1132</v>
      </c>
      <c r="I113" t="s">
        <v>1119</v>
      </c>
      <c r="J113" t="s">
        <v>68</v>
      </c>
      <c r="K113">
        <v>-1</v>
      </c>
      <c r="L113" t="s">
        <v>68</v>
      </c>
      <c r="M113" t="s">
        <v>68</v>
      </c>
      <c r="N113" t="s">
        <v>68</v>
      </c>
      <c r="O113" t="s">
        <v>68</v>
      </c>
      <c r="P113" t="s">
        <v>68</v>
      </c>
      <c r="Q113" t="s">
        <v>68</v>
      </c>
      <c r="R113" t="s">
        <v>68</v>
      </c>
      <c r="S113" t="s">
        <v>68</v>
      </c>
      <c r="T113" t="s">
        <v>68</v>
      </c>
      <c r="U113" t="s">
        <v>68</v>
      </c>
      <c r="V113" t="s">
        <v>68</v>
      </c>
      <c r="W113" t="s">
        <v>68</v>
      </c>
      <c r="X113" t="s">
        <v>68</v>
      </c>
      <c r="Y113" t="s">
        <v>68</v>
      </c>
      <c r="Z113" t="s">
        <v>1136</v>
      </c>
      <c r="AA113" t="s">
        <v>1136</v>
      </c>
      <c r="AB113" t="s">
        <v>1136</v>
      </c>
      <c r="AC113" t="s">
        <v>1136</v>
      </c>
      <c r="AD113" t="s">
        <v>68</v>
      </c>
      <c r="AE113" t="s">
        <v>68</v>
      </c>
      <c r="AF113" t="s">
        <v>68</v>
      </c>
      <c r="AG113" t="s">
        <v>1136</v>
      </c>
      <c r="AH113" t="s">
        <v>1136</v>
      </c>
      <c r="AI113" t="s">
        <v>1136</v>
      </c>
      <c r="AJ113" t="s">
        <v>68</v>
      </c>
    </row>
    <row r="114" spans="1:36" x14ac:dyDescent="0.25">
      <c r="A114" s="107">
        <v>45069</v>
      </c>
      <c r="B114" t="s">
        <v>1042</v>
      </c>
      <c r="C114" t="s">
        <v>1116</v>
      </c>
      <c r="D114">
        <v>333</v>
      </c>
      <c r="E114" t="s">
        <v>1030</v>
      </c>
      <c r="F114" t="s">
        <v>1124</v>
      </c>
      <c r="G114" t="s">
        <v>68</v>
      </c>
      <c r="H114" t="s">
        <v>1130</v>
      </c>
      <c r="I114" t="s">
        <v>1111</v>
      </c>
      <c r="J114" t="s">
        <v>68</v>
      </c>
      <c r="K114">
        <v>-1</v>
      </c>
      <c r="L114" t="s">
        <v>68</v>
      </c>
      <c r="M114" t="s">
        <v>68</v>
      </c>
      <c r="N114" t="s">
        <v>68</v>
      </c>
      <c r="O114" t="s">
        <v>68</v>
      </c>
      <c r="P114" t="s">
        <v>68</v>
      </c>
      <c r="Q114" t="s">
        <v>68</v>
      </c>
      <c r="R114" t="s">
        <v>68</v>
      </c>
      <c r="S114" t="s">
        <v>68</v>
      </c>
      <c r="T114" t="s">
        <v>68</v>
      </c>
      <c r="U114" t="s">
        <v>68</v>
      </c>
      <c r="V114" t="s">
        <v>68</v>
      </c>
      <c r="W114" t="s">
        <v>68</v>
      </c>
      <c r="X114" t="s">
        <v>68</v>
      </c>
      <c r="Y114" t="s">
        <v>68</v>
      </c>
      <c r="Z114" t="s">
        <v>1136</v>
      </c>
      <c r="AA114" t="s">
        <v>1136</v>
      </c>
      <c r="AB114" t="s">
        <v>1136</v>
      </c>
      <c r="AC114" t="s">
        <v>1136</v>
      </c>
      <c r="AD114" t="s">
        <v>68</v>
      </c>
      <c r="AE114" t="s">
        <v>68</v>
      </c>
      <c r="AF114" t="s">
        <v>68</v>
      </c>
      <c r="AG114" t="s">
        <v>1136</v>
      </c>
      <c r="AH114" t="s">
        <v>1136</v>
      </c>
      <c r="AI114" t="s">
        <v>1136</v>
      </c>
      <c r="AJ114" t="s">
        <v>68</v>
      </c>
    </row>
    <row r="115" spans="1:36" x14ac:dyDescent="0.25">
      <c r="A115" s="107">
        <v>45069</v>
      </c>
      <c r="B115" t="s">
        <v>1041</v>
      </c>
      <c r="C115" t="s">
        <v>1116</v>
      </c>
      <c r="D115">
        <v>444</v>
      </c>
      <c r="E115" t="s">
        <v>1041</v>
      </c>
      <c r="F115" t="s">
        <v>1125</v>
      </c>
      <c r="G115" t="s">
        <v>68</v>
      </c>
      <c r="H115" t="s">
        <v>1131</v>
      </c>
      <c r="I115" t="s">
        <v>1118</v>
      </c>
      <c r="J115" t="s">
        <v>68</v>
      </c>
      <c r="K115">
        <v>-1</v>
      </c>
      <c r="L115" t="s">
        <v>68</v>
      </c>
      <c r="M115" t="s">
        <v>68</v>
      </c>
      <c r="N115" t="s">
        <v>68</v>
      </c>
      <c r="O115" t="s">
        <v>68</v>
      </c>
      <c r="P115" t="s">
        <v>68</v>
      </c>
      <c r="Q115" t="s">
        <v>68</v>
      </c>
      <c r="R115" t="s">
        <v>68</v>
      </c>
      <c r="S115" t="s">
        <v>68</v>
      </c>
      <c r="T115" t="s">
        <v>68</v>
      </c>
      <c r="U115" t="s">
        <v>68</v>
      </c>
      <c r="V115" t="s">
        <v>68</v>
      </c>
      <c r="W115" t="s">
        <v>68</v>
      </c>
      <c r="X115" t="s">
        <v>68</v>
      </c>
      <c r="Y115" t="s">
        <v>68</v>
      </c>
      <c r="Z115" t="s">
        <v>1136</v>
      </c>
      <c r="AA115" t="s">
        <v>1136</v>
      </c>
      <c r="AB115" t="s">
        <v>1136</v>
      </c>
      <c r="AC115" t="s">
        <v>1136</v>
      </c>
      <c r="AD115" t="s">
        <v>68</v>
      </c>
      <c r="AE115" t="s">
        <v>68</v>
      </c>
      <c r="AF115" t="s">
        <v>68</v>
      </c>
      <c r="AG115" t="s">
        <v>1136</v>
      </c>
      <c r="AH115" t="s">
        <v>1136</v>
      </c>
      <c r="AI115" t="s">
        <v>1136</v>
      </c>
      <c r="AJ115" t="s">
        <v>68</v>
      </c>
    </row>
    <row r="116" spans="1:36" x14ac:dyDescent="0.25">
      <c r="A116" s="107">
        <v>45069</v>
      </c>
      <c r="B116" t="s">
        <v>1112</v>
      </c>
      <c r="C116" t="s">
        <v>1115</v>
      </c>
      <c r="D116">
        <v>111</v>
      </c>
      <c r="E116" t="s">
        <v>1030</v>
      </c>
      <c r="F116" t="s">
        <v>1121</v>
      </c>
      <c r="G116" t="s">
        <v>68</v>
      </c>
      <c r="H116" t="s">
        <v>1122</v>
      </c>
      <c r="I116" t="s">
        <v>1109</v>
      </c>
      <c r="J116" t="s">
        <v>68</v>
      </c>
      <c r="K116">
        <v>-1</v>
      </c>
      <c r="L116" t="s">
        <v>68</v>
      </c>
      <c r="M116" t="s">
        <v>68</v>
      </c>
      <c r="N116" t="s">
        <v>68</v>
      </c>
      <c r="O116" t="s">
        <v>68</v>
      </c>
      <c r="P116" t="s">
        <v>68</v>
      </c>
      <c r="Q116" t="s">
        <v>68</v>
      </c>
      <c r="R116" t="s">
        <v>68</v>
      </c>
      <c r="S116" t="s">
        <v>68</v>
      </c>
      <c r="T116" t="s">
        <v>68</v>
      </c>
      <c r="U116" t="s">
        <v>68</v>
      </c>
      <c r="V116" t="s">
        <v>68</v>
      </c>
      <c r="W116" t="s">
        <v>68</v>
      </c>
      <c r="X116" t="s">
        <v>68</v>
      </c>
      <c r="Y116" t="s">
        <v>68</v>
      </c>
      <c r="Z116" t="s">
        <v>1136</v>
      </c>
      <c r="AA116" t="s">
        <v>1136</v>
      </c>
      <c r="AB116" t="s">
        <v>1136</v>
      </c>
      <c r="AC116" t="s">
        <v>1136</v>
      </c>
      <c r="AD116" t="s">
        <v>68</v>
      </c>
      <c r="AE116" t="s">
        <v>68</v>
      </c>
      <c r="AF116" t="s">
        <v>68</v>
      </c>
      <c r="AG116" t="s">
        <v>1136</v>
      </c>
      <c r="AH116" t="s">
        <v>1136</v>
      </c>
      <c r="AI116" t="s">
        <v>1136</v>
      </c>
      <c r="AJ116" t="s">
        <v>68</v>
      </c>
    </row>
    <row r="117" spans="1:36" x14ac:dyDescent="0.25">
      <c r="A117" s="107">
        <v>45070</v>
      </c>
      <c r="B117" t="s">
        <v>1113</v>
      </c>
      <c r="C117" t="s">
        <v>1116</v>
      </c>
      <c r="D117">
        <v>222</v>
      </c>
      <c r="E117" t="s">
        <v>1030</v>
      </c>
      <c r="F117" t="s">
        <v>1123</v>
      </c>
      <c r="G117" t="s">
        <v>68</v>
      </c>
      <c r="H117" t="s">
        <v>1129</v>
      </c>
      <c r="I117" t="s">
        <v>1110</v>
      </c>
      <c r="J117" t="s">
        <v>68</v>
      </c>
      <c r="K117">
        <v>-1</v>
      </c>
      <c r="L117" t="s">
        <v>68</v>
      </c>
      <c r="M117" t="s">
        <v>68</v>
      </c>
      <c r="N117" t="s">
        <v>68</v>
      </c>
      <c r="O117" t="s">
        <v>68</v>
      </c>
      <c r="P117" t="s">
        <v>68</v>
      </c>
      <c r="Q117" t="s">
        <v>68</v>
      </c>
      <c r="R117" t="s">
        <v>68</v>
      </c>
      <c r="S117" t="s">
        <v>68</v>
      </c>
      <c r="T117" t="s">
        <v>68</v>
      </c>
      <c r="U117" t="s">
        <v>68</v>
      </c>
      <c r="V117" t="s">
        <v>68</v>
      </c>
      <c r="W117" t="s">
        <v>68</v>
      </c>
      <c r="X117" t="s">
        <v>68</v>
      </c>
      <c r="Y117" t="s">
        <v>68</v>
      </c>
      <c r="Z117" t="s">
        <v>1136</v>
      </c>
      <c r="AA117" t="s">
        <v>1136</v>
      </c>
      <c r="AB117" t="s">
        <v>1136</v>
      </c>
      <c r="AC117" t="s">
        <v>1136</v>
      </c>
      <c r="AD117" t="s">
        <v>68</v>
      </c>
      <c r="AE117" t="s">
        <v>68</v>
      </c>
      <c r="AF117" t="s">
        <v>68</v>
      </c>
      <c r="AG117" t="s">
        <v>1136</v>
      </c>
      <c r="AH117" t="s">
        <v>1136</v>
      </c>
      <c r="AI117" t="s">
        <v>1136</v>
      </c>
      <c r="AJ117" t="s">
        <v>68</v>
      </c>
    </row>
    <row r="118" spans="1:36" x14ac:dyDescent="0.25">
      <c r="A118" s="107">
        <v>45070</v>
      </c>
      <c r="B118" t="s">
        <v>1114</v>
      </c>
      <c r="C118" t="s">
        <v>1116</v>
      </c>
      <c r="D118">
        <v>555</v>
      </c>
      <c r="E118" t="s">
        <v>1030</v>
      </c>
      <c r="F118" t="s">
        <v>1126</v>
      </c>
      <c r="G118" t="s">
        <v>68</v>
      </c>
      <c r="H118" t="s">
        <v>1132</v>
      </c>
      <c r="I118" t="s">
        <v>1119</v>
      </c>
      <c r="J118" t="s">
        <v>68</v>
      </c>
      <c r="K118">
        <v>-1</v>
      </c>
      <c r="L118" t="s">
        <v>68</v>
      </c>
      <c r="M118" t="s">
        <v>68</v>
      </c>
      <c r="N118" t="s">
        <v>68</v>
      </c>
      <c r="O118" t="s">
        <v>68</v>
      </c>
      <c r="P118" t="s">
        <v>68</v>
      </c>
      <c r="Q118" t="s">
        <v>68</v>
      </c>
      <c r="R118" t="s">
        <v>68</v>
      </c>
      <c r="S118" t="s">
        <v>68</v>
      </c>
      <c r="T118" t="s">
        <v>68</v>
      </c>
      <c r="U118" t="s">
        <v>68</v>
      </c>
      <c r="V118" t="s">
        <v>68</v>
      </c>
      <c r="W118" t="s">
        <v>68</v>
      </c>
      <c r="X118" t="s">
        <v>68</v>
      </c>
      <c r="Y118" t="s">
        <v>68</v>
      </c>
      <c r="Z118" t="s">
        <v>1136</v>
      </c>
      <c r="AA118" t="s">
        <v>1136</v>
      </c>
      <c r="AB118" t="s">
        <v>1136</v>
      </c>
      <c r="AC118" t="s">
        <v>1136</v>
      </c>
      <c r="AD118" t="s">
        <v>68</v>
      </c>
      <c r="AE118" t="s">
        <v>68</v>
      </c>
      <c r="AF118" t="s">
        <v>68</v>
      </c>
      <c r="AG118" t="s">
        <v>1136</v>
      </c>
      <c r="AH118" t="s">
        <v>1136</v>
      </c>
      <c r="AI118" t="s">
        <v>1136</v>
      </c>
      <c r="AJ118" t="s">
        <v>68</v>
      </c>
    </row>
    <row r="119" spans="1:36" x14ac:dyDescent="0.25">
      <c r="A119" s="107">
        <v>45070</v>
      </c>
      <c r="B119" t="s">
        <v>1042</v>
      </c>
      <c r="C119" t="s">
        <v>1116</v>
      </c>
      <c r="D119">
        <v>333</v>
      </c>
      <c r="E119" t="s">
        <v>1030</v>
      </c>
      <c r="F119" t="s">
        <v>1124</v>
      </c>
      <c r="G119" t="s">
        <v>68</v>
      </c>
      <c r="H119" t="s">
        <v>1130</v>
      </c>
      <c r="I119" t="s">
        <v>1111</v>
      </c>
      <c r="J119" t="s">
        <v>68</v>
      </c>
      <c r="K119">
        <v>-1</v>
      </c>
      <c r="L119" t="s">
        <v>68</v>
      </c>
      <c r="M119" t="s">
        <v>68</v>
      </c>
      <c r="N119" t="s">
        <v>68</v>
      </c>
      <c r="O119" t="s">
        <v>68</v>
      </c>
      <c r="P119" t="s">
        <v>68</v>
      </c>
      <c r="Q119" t="s">
        <v>68</v>
      </c>
      <c r="R119" t="s">
        <v>68</v>
      </c>
      <c r="S119" t="s">
        <v>68</v>
      </c>
      <c r="T119" t="s">
        <v>68</v>
      </c>
      <c r="U119" t="s">
        <v>68</v>
      </c>
      <c r="V119" t="s">
        <v>68</v>
      </c>
      <c r="W119" t="s">
        <v>68</v>
      </c>
      <c r="X119" t="s">
        <v>68</v>
      </c>
      <c r="Y119" t="s">
        <v>68</v>
      </c>
      <c r="Z119" t="s">
        <v>1136</v>
      </c>
      <c r="AA119" t="s">
        <v>1136</v>
      </c>
      <c r="AB119" t="s">
        <v>1136</v>
      </c>
      <c r="AC119" t="s">
        <v>1136</v>
      </c>
      <c r="AD119" t="s">
        <v>68</v>
      </c>
      <c r="AE119" t="s">
        <v>68</v>
      </c>
      <c r="AF119" t="s">
        <v>68</v>
      </c>
      <c r="AG119" t="s">
        <v>1136</v>
      </c>
      <c r="AH119" t="s">
        <v>1136</v>
      </c>
      <c r="AI119" t="s">
        <v>1136</v>
      </c>
      <c r="AJ119" t="s">
        <v>68</v>
      </c>
    </row>
    <row r="120" spans="1:36" x14ac:dyDescent="0.25">
      <c r="A120" s="107">
        <v>45070</v>
      </c>
      <c r="B120" t="s">
        <v>1041</v>
      </c>
      <c r="C120" t="s">
        <v>1116</v>
      </c>
      <c r="D120">
        <v>444</v>
      </c>
      <c r="E120" t="s">
        <v>1041</v>
      </c>
      <c r="F120" t="s">
        <v>1125</v>
      </c>
      <c r="G120" t="s">
        <v>68</v>
      </c>
      <c r="H120" t="s">
        <v>1131</v>
      </c>
      <c r="I120" t="s">
        <v>1118</v>
      </c>
      <c r="J120" t="s">
        <v>68</v>
      </c>
      <c r="K120">
        <v>-1</v>
      </c>
      <c r="L120" t="s">
        <v>68</v>
      </c>
      <c r="M120" t="s">
        <v>68</v>
      </c>
      <c r="N120" t="s">
        <v>68</v>
      </c>
      <c r="O120" t="s">
        <v>68</v>
      </c>
      <c r="P120" t="s">
        <v>68</v>
      </c>
      <c r="Q120" t="s">
        <v>68</v>
      </c>
      <c r="R120" t="s">
        <v>68</v>
      </c>
      <c r="S120" t="s">
        <v>68</v>
      </c>
      <c r="T120" t="s">
        <v>68</v>
      </c>
      <c r="U120" t="s">
        <v>68</v>
      </c>
      <c r="V120" t="s">
        <v>68</v>
      </c>
      <c r="W120" t="s">
        <v>68</v>
      </c>
      <c r="X120" t="s">
        <v>68</v>
      </c>
      <c r="Y120" t="s">
        <v>68</v>
      </c>
      <c r="Z120" t="s">
        <v>1136</v>
      </c>
      <c r="AA120" t="s">
        <v>1136</v>
      </c>
      <c r="AB120" t="s">
        <v>1136</v>
      </c>
      <c r="AC120" t="s">
        <v>1136</v>
      </c>
      <c r="AD120" t="s">
        <v>68</v>
      </c>
      <c r="AE120" t="s">
        <v>68</v>
      </c>
      <c r="AF120" t="s">
        <v>68</v>
      </c>
      <c r="AG120" t="s">
        <v>1136</v>
      </c>
      <c r="AH120" t="s">
        <v>1136</v>
      </c>
      <c r="AI120" t="s">
        <v>1136</v>
      </c>
      <c r="AJ120" t="s">
        <v>68</v>
      </c>
    </row>
    <row r="121" spans="1:36" x14ac:dyDescent="0.25">
      <c r="A121" s="107">
        <v>45070</v>
      </c>
      <c r="B121" t="s">
        <v>1112</v>
      </c>
      <c r="C121" t="s">
        <v>1115</v>
      </c>
      <c r="D121">
        <v>111</v>
      </c>
      <c r="E121" t="s">
        <v>1030</v>
      </c>
      <c r="F121" t="s">
        <v>1121</v>
      </c>
      <c r="G121" t="s">
        <v>68</v>
      </c>
      <c r="H121" t="s">
        <v>1122</v>
      </c>
      <c r="I121" t="s">
        <v>1109</v>
      </c>
      <c r="J121" t="s">
        <v>68</v>
      </c>
      <c r="K121">
        <v>-1</v>
      </c>
      <c r="L121" t="s">
        <v>68</v>
      </c>
      <c r="M121" t="s">
        <v>68</v>
      </c>
      <c r="N121" t="s">
        <v>68</v>
      </c>
      <c r="O121" t="s">
        <v>68</v>
      </c>
      <c r="P121" t="s">
        <v>68</v>
      </c>
      <c r="Q121" t="s">
        <v>68</v>
      </c>
      <c r="R121" t="s">
        <v>68</v>
      </c>
      <c r="S121" t="s">
        <v>68</v>
      </c>
      <c r="T121" t="s">
        <v>68</v>
      </c>
      <c r="U121" t="s">
        <v>68</v>
      </c>
      <c r="V121" t="s">
        <v>68</v>
      </c>
      <c r="W121" t="s">
        <v>68</v>
      </c>
      <c r="X121" t="s">
        <v>68</v>
      </c>
      <c r="Y121" t="s">
        <v>68</v>
      </c>
      <c r="Z121" t="s">
        <v>1136</v>
      </c>
      <c r="AA121" t="s">
        <v>1136</v>
      </c>
      <c r="AB121" t="s">
        <v>1136</v>
      </c>
      <c r="AC121" t="s">
        <v>1136</v>
      </c>
      <c r="AD121" t="s">
        <v>68</v>
      </c>
      <c r="AE121" t="s">
        <v>68</v>
      </c>
      <c r="AF121" t="s">
        <v>68</v>
      </c>
      <c r="AG121" t="s">
        <v>1136</v>
      </c>
      <c r="AH121" t="s">
        <v>1136</v>
      </c>
      <c r="AI121" t="s">
        <v>1136</v>
      </c>
      <c r="AJ121" t="s">
        <v>68</v>
      </c>
    </row>
    <row r="122" spans="1:36" x14ac:dyDescent="0.25">
      <c r="A122" s="107">
        <v>45071</v>
      </c>
      <c r="B122" t="s">
        <v>1113</v>
      </c>
      <c r="C122" t="s">
        <v>1116</v>
      </c>
      <c r="D122">
        <v>222</v>
      </c>
      <c r="E122" t="s">
        <v>1030</v>
      </c>
      <c r="F122" t="s">
        <v>1123</v>
      </c>
      <c r="G122" t="s">
        <v>68</v>
      </c>
      <c r="H122" t="s">
        <v>1129</v>
      </c>
      <c r="I122" t="s">
        <v>1110</v>
      </c>
      <c r="J122" t="s">
        <v>68</v>
      </c>
      <c r="K122">
        <v>-1</v>
      </c>
      <c r="L122" t="s">
        <v>68</v>
      </c>
      <c r="M122" t="s">
        <v>68</v>
      </c>
      <c r="N122" t="s">
        <v>68</v>
      </c>
      <c r="O122" t="s">
        <v>68</v>
      </c>
      <c r="P122" t="s">
        <v>68</v>
      </c>
      <c r="Q122" t="s">
        <v>68</v>
      </c>
      <c r="R122" t="s">
        <v>68</v>
      </c>
      <c r="S122" t="s">
        <v>68</v>
      </c>
      <c r="T122" t="s">
        <v>68</v>
      </c>
      <c r="U122" t="s">
        <v>68</v>
      </c>
      <c r="V122" t="s">
        <v>68</v>
      </c>
      <c r="W122" t="s">
        <v>68</v>
      </c>
      <c r="X122" t="s">
        <v>68</v>
      </c>
      <c r="Y122" t="s">
        <v>68</v>
      </c>
      <c r="Z122" t="s">
        <v>1136</v>
      </c>
      <c r="AA122" t="s">
        <v>1136</v>
      </c>
      <c r="AB122" t="s">
        <v>1136</v>
      </c>
      <c r="AC122" t="s">
        <v>1136</v>
      </c>
      <c r="AD122" t="s">
        <v>68</v>
      </c>
      <c r="AE122" t="s">
        <v>68</v>
      </c>
      <c r="AF122" t="s">
        <v>68</v>
      </c>
      <c r="AG122" t="s">
        <v>1136</v>
      </c>
      <c r="AH122" t="s">
        <v>1136</v>
      </c>
      <c r="AI122" t="s">
        <v>1136</v>
      </c>
      <c r="AJ122" t="s">
        <v>68</v>
      </c>
    </row>
    <row r="123" spans="1:36" x14ac:dyDescent="0.25">
      <c r="A123" s="107">
        <v>45071</v>
      </c>
      <c r="B123" t="s">
        <v>1114</v>
      </c>
      <c r="C123" t="s">
        <v>1116</v>
      </c>
      <c r="D123">
        <v>555</v>
      </c>
      <c r="E123" t="s">
        <v>1030</v>
      </c>
      <c r="F123" t="s">
        <v>1126</v>
      </c>
      <c r="G123" t="s">
        <v>68</v>
      </c>
      <c r="H123" t="s">
        <v>1132</v>
      </c>
      <c r="I123" t="s">
        <v>1119</v>
      </c>
      <c r="J123" t="s">
        <v>68</v>
      </c>
      <c r="K123">
        <v>-1</v>
      </c>
      <c r="L123" t="s">
        <v>68</v>
      </c>
      <c r="M123" t="s">
        <v>68</v>
      </c>
      <c r="N123" t="s">
        <v>68</v>
      </c>
      <c r="O123" t="s">
        <v>68</v>
      </c>
      <c r="P123" t="s">
        <v>68</v>
      </c>
      <c r="Q123" t="s">
        <v>68</v>
      </c>
      <c r="R123" t="s">
        <v>68</v>
      </c>
      <c r="S123" t="s">
        <v>68</v>
      </c>
      <c r="T123" t="s">
        <v>68</v>
      </c>
      <c r="U123" t="s">
        <v>68</v>
      </c>
      <c r="V123" t="s">
        <v>68</v>
      </c>
      <c r="W123" t="s">
        <v>68</v>
      </c>
      <c r="X123" t="s">
        <v>68</v>
      </c>
      <c r="Y123" t="s">
        <v>68</v>
      </c>
      <c r="Z123" t="s">
        <v>1136</v>
      </c>
      <c r="AA123" t="s">
        <v>1136</v>
      </c>
      <c r="AB123" t="s">
        <v>1136</v>
      </c>
      <c r="AC123" t="s">
        <v>1136</v>
      </c>
      <c r="AD123" t="s">
        <v>68</v>
      </c>
      <c r="AE123" t="s">
        <v>68</v>
      </c>
      <c r="AF123" t="s">
        <v>68</v>
      </c>
      <c r="AG123" t="s">
        <v>1136</v>
      </c>
      <c r="AH123" t="s">
        <v>1136</v>
      </c>
      <c r="AI123" t="s">
        <v>1136</v>
      </c>
      <c r="AJ123" t="s">
        <v>68</v>
      </c>
    </row>
    <row r="124" spans="1:36" x14ac:dyDescent="0.25">
      <c r="A124" s="107">
        <v>45071</v>
      </c>
      <c r="B124" t="s">
        <v>1042</v>
      </c>
      <c r="C124" t="s">
        <v>1116</v>
      </c>
      <c r="D124">
        <v>333</v>
      </c>
      <c r="E124" t="s">
        <v>1030</v>
      </c>
      <c r="F124" t="s">
        <v>1124</v>
      </c>
      <c r="G124" t="s">
        <v>68</v>
      </c>
      <c r="H124" t="s">
        <v>1130</v>
      </c>
      <c r="I124" t="s">
        <v>1111</v>
      </c>
      <c r="J124" t="s">
        <v>68</v>
      </c>
      <c r="K124">
        <v>-1</v>
      </c>
      <c r="L124" t="s">
        <v>68</v>
      </c>
      <c r="M124" t="s">
        <v>68</v>
      </c>
      <c r="N124" t="s">
        <v>68</v>
      </c>
      <c r="O124" t="s">
        <v>68</v>
      </c>
      <c r="P124" t="s">
        <v>68</v>
      </c>
      <c r="Q124" t="s">
        <v>68</v>
      </c>
      <c r="R124" t="s">
        <v>68</v>
      </c>
      <c r="S124" t="s">
        <v>68</v>
      </c>
      <c r="T124" t="s">
        <v>68</v>
      </c>
      <c r="U124" t="s">
        <v>68</v>
      </c>
      <c r="V124" t="s">
        <v>68</v>
      </c>
      <c r="W124" t="s">
        <v>68</v>
      </c>
      <c r="X124" t="s">
        <v>68</v>
      </c>
      <c r="Y124" t="s">
        <v>68</v>
      </c>
      <c r="Z124" t="s">
        <v>1136</v>
      </c>
      <c r="AA124" t="s">
        <v>1136</v>
      </c>
      <c r="AB124" t="s">
        <v>1136</v>
      </c>
      <c r="AC124" t="s">
        <v>1136</v>
      </c>
      <c r="AD124" t="s">
        <v>68</v>
      </c>
      <c r="AE124" t="s">
        <v>68</v>
      </c>
      <c r="AF124" t="s">
        <v>68</v>
      </c>
      <c r="AG124" t="s">
        <v>1136</v>
      </c>
      <c r="AH124" t="s">
        <v>1136</v>
      </c>
      <c r="AI124" t="s">
        <v>1136</v>
      </c>
      <c r="AJ124" t="s">
        <v>68</v>
      </c>
    </row>
    <row r="125" spans="1:36" x14ac:dyDescent="0.25">
      <c r="A125" s="107">
        <v>45071</v>
      </c>
      <c r="B125" t="s">
        <v>1041</v>
      </c>
      <c r="C125" t="s">
        <v>1116</v>
      </c>
      <c r="D125">
        <v>444</v>
      </c>
      <c r="E125" t="s">
        <v>1041</v>
      </c>
      <c r="F125" t="s">
        <v>1125</v>
      </c>
      <c r="G125" t="s">
        <v>68</v>
      </c>
      <c r="H125" t="s">
        <v>1131</v>
      </c>
      <c r="I125" t="s">
        <v>1118</v>
      </c>
      <c r="J125" t="s">
        <v>68</v>
      </c>
      <c r="K125">
        <v>-1</v>
      </c>
      <c r="L125" t="s">
        <v>68</v>
      </c>
      <c r="M125" t="s">
        <v>68</v>
      </c>
      <c r="N125" t="s">
        <v>68</v>
      </c>
      <c r="O125" t="s">
        <v>68</v>
      </c>
      <c r="P125" t="s">
        <v>68</v>
      </c>
      <c r="Q125" t="s">
        <v>68</v>
      </c>
      <c r="R125" t="s">
        <v>68</v>
      </c>
      <c r="S125" t="s">
        <v>68</v>
      </c>
      <c r="T125" t="s">
        <v>68</v>
      </c>
      <c r="U125" t="s">
        <v>68</v>
      </c>
      <c r="V125" t="s">
        <v>68</v>
      </c>
      <c r="W125" t="s">
        <v>68</v>
      </c>
      <c r="X125" t="s">
        <v>68</v>
      </c>
      <c r="Y125" t="s">
        <v>68</v>
      </c>
      <c r="Z125" t="s">
        <v>1136</v>
      </c>
      <c r="AA125" t="s">
        <v>1136</v>
      </c>
      <c r="AB125" t="s">
        <v>1136</v>
      </c>
      <c r="AC125" t="s">
        <v>1136</v>
      </c>
      <c r="AD125" t="s">
        <v>80</v>
      </c>
      <c r="AE125" t="s">
        <v>68</v>
      </c>
      <c r="AF125" t="s">
        <v>68</v>
      </c>
      <c r="AG125" t="s">
        <v>1136</v>
      </c>
      <c r="AH125" t="s">
        <v>1136</v>
      </c>
      <c r="AI125" t="s">
        <v>1136</v>
      </c>
      <c r="AJ125" t="s">
        <v>68</v>
      </c>
    </row>
    <row r="126" spans="1:36" x14ac:dyDescent="0.25">
      <c r="A126" s="107">
        <v>45071</v>
      </c>
      <c r="B126" t="s">
        <v>1112</v>
      </c>
      <c r="C126" t="s">
        <v>1115</v>
      </c>
      <c r="D126">
        <v>111</v>
      </c>
      <c r="E126" t="s">
        <v>1030</v>
      </c>
      <c r="F126" t="s">
        <v>1121</v>
      </c>
      <c r="G126" t="s">
        <v>68</v>
      </c>
      <c r="H126" t="s">
        <v>1122</v>
      </c>
      <c r="I126" t="s">
        <v>1109</v>
      </c>
      <c r="J126" t="s">
        <v>68</v>
      </c>
      <c r="K126">
        <v>-1</v>
      </c>
      <c r="L126" t="s">
        <v>68</v>
      </c>
      <c r="M126" t="s">
        <v>68</v>
      </c>
      <c r="N126" t="s">
        <v>68</v>
      </c>
      <c r="O126" t="s">
        <v>68</v>
      </c>
      <c r="P126" t="s">
        <v>68</v>
      </c>
      <c r="Q126" t="s">
        <v>68</v>
      </c>
      <c r="R126" t="s">
        <v>68</v>
      </c>
      <c r="S126" t="s">
        <v>68</v>
      </c>
      <c r="T126" t="s">
        <v>68</v>
      </c>
      <c r="U126" t="s">
        <v>68</v>
      </c>
      <c r="V126" t="s">
        <v>68</v>
      </c>
      <c r="W126" t="s">
        <v>68</v>
      </c>
      <c r="X126" t="s">
        <v>68</v>
      </c>
      <c r="Y126" t="s">
        <v>68</v>
      </c>
      <c r="Z126" t="s">
        <v>1136</v>
      </c>
      <c r="AA126" t="s">
        <v>1136</v>
      </c>
      <c r="AB126" t="s">
        <v>1136</v>
      </c>
      <c r="AC126" t="s">
        <v>1136</v>
      </c>
      <c r="AD126" t="s">
        <v>68</v>
      </c>
      <c r="AE126" t="s">
        <v>68</v>
      </c>
      <c r="AF126" t="s">
        <v>68</v>
      </c>
      <c r="AG126" t="s">
        <v>1136</v>
      </c>
      <c r="AH126" t="s">
        <v>1136</v>
      </c>
      <c r="AI126" t="s">
        <v>1136</v>
      </c>
      <c r="AJ126" t="s">
        <v>68</v>
      </c>
    </row>
    <row r="127" spans="1:36" x14ac:dyDescent="0.25">
      <c r="A127" s="107">
        <v>45072</v>
      </c>
      <c r="B127" t="s">
        <v>1113</v>
      </c>
      <c r="C127" t="s">
        <v>1116</v>
      </c>
      <c r="D127">
        <v>222</v>
      </c>
      <c r="E127" t="s">
        <v>1030</v>
      </c>
      <c r="F127" t="s">
        <v>1123</v>
      </c>
      <c r="G127" t="s">
        <v>68</v>
      </c>
      <c r="H127" t="s">
        <v>1129</v>
      </c>
      <c r="I127" t="s">
        <v>1110</v>
      </c>
      <c r="J127" t="s">
        <v>68</v>
      </c>
      <c r="K127">
        <v>-1</v>
      </c>
      <c r="L127" t="s">
        <v>68</v>
      </c>
      <c r="M127" t="s">
        <v>68</v>
      </c>
      <c r="N127" t="s">
        <v>68</v>
      </c>
      <c r="O127" t="s">
        <v>68</v>
      </c>
      <c r="P127" t="s">
        <v>68</v>
      </c>
      <c r="Q127" t="s">
        <v>68</v>
      </c>
      <c r="R127" t="s">
        <v>68</v>
      </c>
      <c r="S127" t="s">
        <v>68</v>
      </c>
      <c r="T127" t="s">
        <v>68</v>
      </c>
      <c r="U127" t="s">
        <v>68</v>
      </c>
      <c r="V127" t="s">
        <v>68</v>
      </c>
      <c r="W127" t="s">
        <v>68</v>
      </c>
      <c r="X127" t="s">
        <v>68</v>
      </c>
      <c r="Y127" t="s">
        <v>68</v>
      </c>
      <c r="Z127" t="s">
        <v>1136</v>
      </c>
      <c r="AA127" t="s">
        <v>1136</v>
      </c>
      <c r="AB127" t="s">
        <v>1136</v>
      </c>
      <c r="AC127" t="s">
        <v>1136</v>
      </c>
      <c r="AD127" t="s">
        <v>68</v>
      </c>
      <c r="AE127" t="s">
        <v>68</v>
      </c>
      <c r="AF127" t="s">
        <v>68</v>
      </c>
      <c r="AG127" t="s">
        <v>1136</v>
      </c>
      <c r="AH127" t="s">
        <v>1136</v>
      </c>
      <c r="AI127" t="s">
        <v>1136</v>
      </c>
      <c r="AJ127" t="s">
        <v>68</v>
      </c>
    </row>
    <row r="128" spans="1:36" x14ac:dyDescent="0.25">
      <c r="A128" s="107">
        <v>45072</v>
      </c>
      <c r="B128" t="s">
        <v>1114</v>
      </c>
      <c r="C128" t="s">
        <v>1116</v>
      </c>
      <c r="D128">
        <v>555</v>
      </c>
      <c r="E128" t="s">
        <v>1030</v>
      </c>
      <c r="F128" t="s">
        <v>1126</v>
      </c>
      <c r="G128" t="s">
        <v>68</v>
      </c>
      <c r="H128" t="s">
        <v>1132</v>
      </c>
      <c r="I128" t="s">
        <v>1119</v>
      </c>
      <c r="J128" t="s">
        <v>68</v>
      </c>
      <c r="K128">
        <v>-1</v>
      </c>
      <c r="L128" t="s">
        <v>68</v>
      </c>
      <c r="M128" t="s">
        <v>68</v>
      </c>
      <c r="N128" t="s">
        <v>68</v>
      </c>
      <c r="O128" t="s">
        <v>68</v>
      </c>
      <c r="P128" t="s">
        <v>68</v>
      </c>
      <c r="Q128" t="s">
        <v>68</v>
      </c>
      <c r="R128" t="s">
        <v>68</v>
      </c>
      <c r="S128" t="s">
        <v>68</v>
      </c>
      <c r="T128" t="s">
        <v>68</v>
      </c>
      <c r="U128" t="s">
        <v>68</v>
      </c>
      <c r="V128" t="s">
        <v>68</v>
      </c>
      <c r="W128" t="s">
        <v>68</v>
      </c>
      <c r="X128" t="s">
        <v>68</v>
      </c>
      <c r="Y128" t="s">
        <v>68</v>
      </c>
      <c r="Z128" t="s">
        <v>1136</v>
      </c>
      <c r="AA128" t="s">
        <v>1136</v>
      </c>
      <c r="AB128" t="s">
        <v>1136</v>
      </c>
      <c r="AC128" t="s">
        <v>1136</v>
      </c>
      <c r="AD128" t="s">
        <v>68</v>
      </c>
      <c r="AE128" t="s">
        <v>68</v>
      </c>
      <c r="AF128" t="s">
        <v>68</v>
      </c>
      <c r="AG128" t="s">
        <v>1136</v>
      </c>
      <c r="AH128" t="s">
        <v>1136</v>
      </c>
      <c r="AI128" t="s">
        <v>1136</v>
      </c>
      <c r="AJ128" t="s">
        <v>68</v>
      </c>
    </row>
    <row r="129" spans="1:36" x14ac:dyDescent="0.25">
      <c r="A129" s="107">
        <v>45072</v>
      </c>
      <c r="B129" t="s">
        <v>1042</v>
      </c>
      <c r="C129" t="s">
        <v>1116</v>
      </c>
      <c r="D129">
        <v>333</v>
      </c>
      <c r="E129" t="s">
        <v>1030</v>
      </c>
      <c r="F129" t="s">
        <v>1124</v>
      </c>
      <c r="G129" t="s">
        <v>68</v>
      </c>
      <c r="H129" t="s">
        <v>1130</v>
      </c>
      <c r="I129" t="s">
        <v>1111</v>
      </c>
      <c r="J129" t="s">
        <v>68</v>
      </c>
      <c r="K129">
        <v>-1</v>
      </c>
      <c r="L129" t="s">
        <v>68</v>
      </c>
      <c r="M129" t="s">
        <v>68</v>
      </c>
      <c r="N129" t="s">
        <v>68</v>
      </c>
      <c r="O129" t="s">
        <v>68</v>
      </c>
      <c r="P129" t="s">
        <v>68</v>
      </c>
      <c r="Q129" t="s">
        <v>68</v>
      </c>
      <c r="R129" t="s">
        <v>68</v>
      </c>
      <c r="S129" t="s">
        <v>68</v>
      </c>
      <c r="T129" t="s">
        <v>68</v>
      </c>
      <c r="U129" t="s">
        <v>68</v>
      </c>
      <c r="V129" t="s">
        <v>68</v>
      </c>
      <c r="W129" t="s">
        <v>68</v>
      </c>
      <c r="X129" t="s">
        <v>68</v>
      </c>
      <c r="Y129" t="s">
        <v>68</v>
      </c>
      <c r="Z129" t="s">
        <v>1136</v>
      </c>
      <c r="AA129" t="s">
        <v>1136</v>
      </c>
      <c r="AB129" t="s">
        <v>1136</v>
      </c>
      <c r="AC129" t="s">
        <v>1136</v>
      </c>
      <c r="AD129" t="s">
        <v>68</v>
      </c>
      <c r="AE129" t="s">
        <v>68</v>
      </c>
      <c r="AF129" t="s">
        <v>68</v>
      </c>
      <c r="AG129" t="s">
        <v>1136</v>
      </c>
      <c r="AH129" t="s">
        <v>1136</v>
      </c>
      <c r="AI129" t="s">
        <v>1136</v>
      </c>
      <c r="AJ129" t="s">
        <v>68</v>
      </c>
    </row>
    <row r="130" spans="1:36" x14ac:dyDescent="0.25">
      <c r="A130" s="107">
        <v>45072</v>
      </c>
      <c r="B130" t="s">
        <v>1041</v>
      </c>
      <c r="C130" t="s">
        <v>1116</v>
      </c>
      <c r="D130">
        <v>444</v>
      </c>
      <c r="E130" t="s">
        <v>1041</v>
      </c>
      <c r="F130" t="s">
        <v>1125</v>
      </c>
      <c r="G130" t="s">
        <v>68</v>
      </c>
      <c r="H130" t="s">
        <v>1131</v>
      </c>
      <c r="I130" t="s">
        <v>1118</v>
      </c>
      <c r="J130" t="s">
        <v>1032</v>
      </c>
      <c r="K130">
        <v>-1</v>
      </c>
      <c r="L130" t="s">
        <v>68</v>
      </c>
      <c r="M130" t="s">
        <v>68</v>
      </c>
      <c r="N130" t="s">
        <v>68</v>
      </c>
      <c r="O130" t="s">
        <v>68</v>
      </c>
      <c r="P130" t="s">
        <v>68</v>
      </c>
      <c r="Q130" t="s">
        <v>68</v>
      </c>
      <c r="R130" t="s">
        <v>68</v>
      </c>
      <c r="S130" t="s">
        <v>68</v>
      </c>
      <c r="T130" t="s">
        <v>68</v>
      </c>
      <c r="U130" t="s">
        <v>68</v>
      </c>
      <c r="V130" t="s">
        <v>68</v>
      </c>
      <c r="W130" t="s">
        <v>68</v>
      </c>
      <c r="X130" t="s">
        <v>68</v>
      </c>
      <c r="Y130" t="s">
        <v>68</v>
      </c>
      <c r="Z130" t="s">
        <v>1136</v>
      </c>
      <c r="AA130" t="s">
        <v>1136</v>
      </c>
      <c r="AB130" t="s">
        <v>1136</v>
      </c>
      <c r="AC130" t="s">
        <v>1136</v>
      </c>
      <c r="AD130" t="s">
        <v>80</v>
      </c>
      <c r="AE130" t="s">
        <v>68</v>
      </c>
      <c r="AF130" t="s">
        <v>68</v>
      </c>
      <c r="AG130" t="s">
        <v>1136</v>
      </c>
      <c r="AH130" t="s">
        <v>1136</v>
      </c>
      <c r="AI130" t="s">
        <v>1136</v>
      </c>
      <c r="AJ130" t="s">
        <v>68</v>
      </c>
    </row>
    <row r="131" spans="1:36" x14ac:dyDescent="0.25">
      <c r="A131" s="107">
        <v>45072</v>
      </c>
      <c r="B131" t="s">
        <v>1112</v>
      </c>
      <c r="C131" t="s">
        <v>1115</v>
      </c>
      <c r="D131">
        <v>111</v>
      </c>
      <c r="E131" t="s">
        <v>1030</v>
      </c>
      <c r="F131" t="s">
        <v>1121</v>
      </c>
      <c r="G131" t="s">
        <v>68</v>
      </c>
      <c r="H131" t="s">
        <v>1122</v>
      </c>
      <c r="I131" t="s">
        <v>1109</v>
      </c>
      <c r="J131" t="s">
        <v>68</v>
      </c>
      <c r="K131">
        <v>-1</v>
      </c>
      <c r="L131" t="s">
        <v>68</v>
      </c>
      <c r="M131" t="s">
        <v>68</v>
      </c>
      <c r="N131" t="s">
        <v>68</v>
      </c>
      <c r="O131" t="s">
        <v>68</v>
      </c>
      <c r="P131" t="s">
        <v>68</v>
      </c>
      <c r="Q131" t="s">
        <v>68</v>
      </c>
      <c r="R131" t="s">
        <v>68</v>
      </c>
      <c r="S131" t="s">
        <v>68</v>
      </c>
      <c r="T131" t="s">
        <v>68</v>
      </c>
      <c r="U131" t="s">
        <v>68</v>
      </c>
      <c r="V131" t="s">
        <v>68</v>
      </c>
      <c r="W131" t="s">
        <v>68</v>
      </c>
      <c r="X131" t="s">
        <v>68</v>
      </c>
      <c r="Y131" t="s">
        <v>68</v>
      </c>
      <c r="Z131" t="s">
        <v>1136</v>
      </c>
      <c r="AA131" t="s">
        <v>1136</v>
      </c>
      <c r="AB131" t="s">
        <v>1136</v>
      </c>
      <c r="AC131" t="s">
        <v>1136</v>
      </c>
      <c r="AD131" t="s">
        <v>68</v>
      </c>
      <c r="AE131" t="s">
        <v>68</v>
      </c>
      <c r="AF131" t="s">
        <v>68</v>
      </c>
      <c r="AG131" t="s">
        <v>1136</v>
      </c>
      <c r="AH131" t="s">
        <v>1136</v>
      </c>
      <c r="AI131" t="s">
        <v>1136</v>
      </c>
      <c r="AJ131" t="s">
        <v>68</v>
      </c>
    </row>
    <row r="132" spans="1:36" x14ac:dyDescent="0.25">
      <c r="A132" s="107">
        <v>45073</v>
      </c>
      <c r="B132" t="s">
        <v>1113</v>
      </c>
      <c r="C132" t="s">
        <v>1116</v>
      </c>
      <c r="D132">
        <v>222</v>
      </c>
      <c r="E132" t="s">
        <v>1030</v>
      </c>
      <c r="F132" t="s">
        <v>1123</v>
      </c>
      <c r="G132" t="s">
        <v>68</v>
      </c>
      <c r="H132" t="s">
        <v>1129</v>
      </c>
      <c r="I132" t="s">
        <v>1110</v>
      </c>
      <c r="J132" t="s">
        <v>68</v>
      </c>
      <c r="K132">
        <v>-1</v>
      </c>
      <c r="L132" t="s">
        <v>68</v>
      </c>
      <c r="M132" t="s">
        <v>68</v>
      </c>
      <c r="N132" t="s">
        <v>68</v>
      </c>
      <c r="O132" t="s">
        <v>68</v>
      </c>
      <c r="P132" t="s">
        <v>68</v>
      </c>
      <c r="Q132" t="s">
        <v>68</v>
      </c>
      <c r="R132" t="s">
        <v>68</v>
      </c>
      <c r="S132" t="s">
        <v>68</v>
      </c>
      <c r="T132" t="s">
        <v>68</v>
      </c>
      <c r="U132" t="s">
        <v>68</v>
      </c>
      <c r="V132" t="s">
        <v>68</v>
      </c>
      <c r="W132" t="s">
        <v>68</v>
      </c>
      <c r="X132" t="s">
        <v>68</v>
      </c>
      <c r="Y132" t="s">
        <v>68</v>
      </c>
      <c r="Z132" t="s">
        <v>1136</v>
      </c>
      <c r="AA132" t="s">
        <v>1136</v>
      </c>
      <c r="AB132" t="s">
        <v>1136</v>
      </c>
      <c r="AC132" t="s">
        <v>1136</v>
      </c>
      <c r="AD132" t="s">
        <v>68</v>
      </c>
      <c r="AE132" t="s">
        <v>68</v>
      </c>
      <c r="AF132" t="s">
        <v>68</v>
      </c>
      <c r="AG132" t="s">
        <v>1136</v>
      </c>
      <c r="AH132" t="s">
        <v>1136</v>
      </c>
      <c r="AI132" t="s">
        <v>1136</v>
      </c>
      <c r="AJ132" t="s">
        <v>68</v>
      </c>
    </row>
    <row r="133" spans="1:36" x14ac:dyDescent="0.25">
      <c r="A133" s="107">
        <v>45073</v>
      </c>
      <c r="B133" t="s">
        <v>1114</v>
      </c>
      <c r="C133" t="s">
        <v>1116</v>
      </c>
      <c r="D133">
        <v>555</v>
      </c>
      <c r="E133" t="s">
        <v>1030</v>
      </c>
      <c r="F133" t="s">
        <v>1126</v>
      </c>
      <c r="G133" t="s">
        <v>68</v>
      </c>
      <c r="H133" t="s">
        <v>1132</v>
      </c>
      <c r="I133" t="s">
        <v>1119</v>
      </c>
      <c r="J133" t="s">
        <v>68</v>
      </c>
      <c r="K133">
        <v>-1</v>
      </c>
      <c r="L133" t="s">
        <v>68</v>
      </c>
      <c r="M133" t="s">
        <v>68</v>
      </c>
      <c r="N133" t="s">
        <v>68</v>
      </c>
      <c r="O133" t="s">
        <v>68</v>
      </c>
      <c r="P133" t="s">
        <v>68</v>
      </c>
      <c r="Q133" t="s">
        <v>68</v>
      </c>
      <c r="R133" t="s">
        <v>68</v>
      </c>
      <c r="S133" t="s">
        <v>68</v>
      </c>
      <c r="T133" t="s">
        <v>68</v>
      </c>
      <c r="U133" t="s">
        <v>68</v>
      </c>
      <c r="V133" t="s">
        <v>68</v>
      </c>
      <c r="W133" t="s">
        <v>68</v>
      </c>
      <c r="X133" t="s">
        <v>68</v>
      </c>
      <c r="Y133" t="s">
        <v>68</v>
      </c>
      <c r="Z133" t="s">
        <v>1136</v>
      </c>
      <c r="AA133" t="s">
        <v>1136</v>
      </c>
      <c r="AB133" t="s">
        <v>1136</v>
      </c>
      <c r="AC133" t="s">
        <v>1136</v>
      </c>
      <c r="AD133" t="s">
        <v>68</v>
      </c>
      <c r="AE133" t="s">
        <v>68</v>
      </c>
      <c r="AF133" t="s">
        <v>68</v>
      </c>
      <c r="AG133" t="s">
        <v>1136</v>
      </c>
      <c r="AH133" t="s">
        <v>1136</v>
      </c>
      <c r="AI133" t="s">
        <v>1136</v>
      </c>
      <c r="AJ133" t="s">
        <v>68</v>
      </c>
    </row>
    <row r="134" spans="1:36" x14ac:dyDescent="0.25">
      <c r="A134" s="107">
        <v>45073</v>
      </c>
      <c r="B134" t="s">
        <v>1042</v>
      </c>
      <c r="C134" t="s">
        <v>1116</v>
      </c>
      <c r="D134">
        <v>333</v>
      </c>
      <c r="E134" t="s">
        <v>1030</v>
      </c>
      <c r="F134" t="s">
        <v>1124</v>
      </c>
      <c r="G134" t="s">
        <v>68</v>
      </c>
      <c r="H134" t="s">
        <v>1130</v>
      </c>
      <c r="I134" t="s">
        <v>1111</v>
      </c>
      <c r="J134" t="s">
        <v>68</v>
      </c>
      <c r="K134">
        <v>-1</v>
      </c>
      <c r="L134" t="s">
        <v>68</v>
      </c>
      <c r="M134" t="s">
        <v>68</v>
      </c>
      <c r="N134" t="s">
        <v>68</v>
      </c>
      <c r="O134" t="s">
        <v>68</v>
      </c>
      <c r="P134" t="s">
        <v>68</v>
      </c>
      <c r="Q134" t="s">
        <v>68</v>
      </c>
      <c r="R134" t="s">
        <v>68</v>
      </c>
      <c r="S134" t="s">
        <v>68</v>
      </c>
      <c r="T134" t="s">
        <v>68</v>
      </c>
      <c r="U134" t="s">
        <v>68</v>
      </c>
      <c r="V134" t="s">
        <v>68</v>
      </c>
      <c r="W134" t="s">
        <v>68</v>
      </c>
      <c r="X134" t="s">
        <v>68</v>
      </c>
      <c r="Y134" t="s">
        <v>68</v>
      </c>
      <c r="Z134" t="s">
        <v>1136</v>
      </c>
      <c r="AA134" t="s">
        <v>1136</v>
      </c>
      <c r="AB134" t="s">
        <v>1136</v>
      </c>
      <c r="AC134" t="s">
        <v>1136</v>
      </c>
      <c r="AD134" t="s">
        <v>68</v>
      </c>
      <c r="AE134" t="s">
        <v>68</v>
      </c>
      <c r="AF134" t="s">
        <v>68</v>
      </c>
      <c r="AG134" t="s">
        <v>1136</v>
      </c>
      <c r="AH134" t="s">
        <v>1136</v>
      </c>
      <c r="AI134" t="s">
        <v>1136</v>
      </c>
      <c r="AJ134" t="s">
        <v>68</v>
      </c>
    </row>
    <row r="135" spans="1:36" x14ac:dyDescent="0.25">
      <c r="A135" s="107">
        <v>45073</v>
      </c>
      <c r="B135" t="s">
        <v>1041</v>
      </c>
      <c r="C135" t="s">
        <v>1116</v>
      </c>
      <c r="D135">
        <v>444</v>
      </c>
      <c r="E135" t="s">
        <v>1041</v>
      </c>
      <c r="F135" t="s">
        <v>1125</v>
      </c>
      <c r="G135" t="s">
        <v>68</v>
      </c>
      <c r="H135" t="s">
        <v>1131</v>
      </c>
      <c r="I135" t="s">
        <v>1118</v>
      </c>
      <c r="J135" t="s">
        <v>68</v>
      </c>
      <c r="K135">
        <v>-1</v>
      </c>
      <c r="L135" t="s">
        <v>68</v>
      </c>
      <c r="M135" t="s">
        <v>68</v>
      </c>
      <c r="N135" t="s">
        <v>68</v>
      </c>
      <c r="O135" t="s">
        <v>68</v>
      </c>
      <c r="P135" t="s">
        <v>68</v>
      </c>
      <c r="Q135" t="s">
        <v>68</v>
      </c>
      <c r="R135" t="s">
        <v>68</v>
      </c>
      <c r="S135" t="s">
        <v>68</v>
      </c>
      <c r="T135" t="s">
        <v>68</v>
      </c>
      <c r="U135" t="s">
        <v>68</v>
      </c>
      <c r="V135" t="s">
        <v>68</v>
      </c>
      <c r="W135" t="s">
        <v>68</v>
      </c>
      <c r="X135" t="s">
        <v>68</v>
      </c>
      <c r="Y135" t="s">
        <v>68</v>
      </c>
      <c r="Z135" t="s">
        <v>1136</v>
      </c>
      <c r="AA135" t="s">
        <v>1136</v>
      </c>
      <c r="AB135" t="s">
        <v>1136</v>
      </c>
      <c r="AC135" t="s">
        <v>1136</v>
      </c>
      <c r="AD135" t="s">
        <v>80</v>
      </c>
      <c r="AE135" t="s">
        <v>68</v>
      </c>
      <c r="AF135" t="s">
        <v>68</v>
      </c>
      <c r="AG135" t="s">
        <v>1136</v>
      </c>
      <c r="AH135" t="s">
        <v>1136</v>
      </c>
      <c r="AI135" t="s">
        <v>1136</v>
      </c>
      <c r="AJ135" t="s">
        <v>68</v>
      </c>
    </row>
    <row r="136" spans="1:36" x14ac:dyDescent="0.25">
      <c r="A136" s="107">
        <v>45073</v>
      </c>
      <c r="B136" t="s">
        <v>1112</v>
      </c>
      <c r="C136" t="s">
        <v>1115</v>
      </c>
      <c r="D136">
        <v>111</v>
      </c>
      <c r="E136" t="s">
        <v>1030</v>
      </c>
      <c r="F136" t="s">
        <v>1121</v>
      </c>
      <c r="G136" t="s">
        <v>68</v>
      </c>
      <c r="H136" t="s">
        <v>1122</v>
      </c>
      <c r="I136" t="s">
        <v>1109</v>
      </c>
      <c r="J136" t="s">
        <v>68</v>
      </c>
      <c r="K136">
        <v>-1</v>
      </c>
      <c r="L136" t="s">
        <v>68</v>
      </c>
      <c r="M136" t="s">
        <v>68</v>
      </c>
      <c r="N136" t="s">
        <v>68</v>
      </c>
      <c r="O136" t="s">
        <v>68</v>
      </c>
      <c r="P136" t="s">
        <v>68</v>
      </c>
      <c r="Q136" t="s">
        <v>68</v>
      </c>
      <c r="R136" t="s">
        <v>68</v>
      </c>
      <c r="S136" t="s">
        <v>68</v>
      </c>
      <c r="T136" t="s">
        <v>68</v>
      </c>
      <c r="U136" t="s">
        <v>68</v>
      </c>
      <c r="V136" t="s">
        <v>68</v>
      </c>
      <c r="W136" t="s">
        <v>68</v>
      </c>
      <c r="X136" t="s">
        <v>68</v>
      </c>
      <c r="Y136" t="s">
        <v>68</v>
      </c>
      <c r="Z136" t="s">
        <v>1136</v>
      </c>
      <c r="AA136" t="s">
        <v>1136</v>
      </c>
      <c r="AB136" t="s">
        <v>1136</v>
      </c>
      <c r="AC136" t="s">
        <v>1136</v>
      </c>
      <c r="AD136" t="s">
        <v>68</v>
      </c>
      <c r="AE136" t="s">
        <v>68</v>
      </c>
      <c r="AF136" t="s">
        <v>68</v>
      </c>
      <c r="AG136" t="s">
        <v>1136</v>
      </c>
      <c r="AH136" t="s">
        <v>1136</v>
      </c>
      <c r="AI136" t="s">
        <v>1136</v>
      </c>
      <c r="AJ136" t="s">
        <v>68</v>
      </c>
    </row>
    <row r="137" spans="1:36" x14ac:dyDescent="0.25">
      <c r="A137" s="107">
        <v>45074</v>
      </c>
      <c r="B137" t="s">
        <v>1113</v>
      </c>
      <c r="C137" t="s">
        <v>1116</v>
      </c>
      <c r="D137">
        <v>222</v>
      </c>
      <c r="E137" t="s">
        <v>1030</v>
      </c>
      <c r="F137" t="s">
        <v>1123</v>
      </c>
      <c r="G137" t="s">
        <v>68</v>
      </c>
      <c r="H137" t="s">
        <v>1129</v>
      </c>
      <c r="I137" t="s">
        <v>1110</v>
      </c>
      <c r="J137" t="s">
        <v>68</v>
      </c>
      <c r="K137">
        <v>-1</v>
      </c>
      <c r="L137" t="s">
        <v>68</v>
      </c>
      <c r="M137" t="s">
        <v>68</v>
      </c>
      <c r="N137" t="s">
        <v>68</v>
      </c>
      <c r="O137" t="s">
        <v>68</v>
      </c>
      <c r="P137" t="s">
        <v>68</v>
      </c>
      <c r="Q137" t="s">
        <v>68</v>
      </c>
      <c r="R137" t="s">
        <v>68</v>
      </c>
      <c r="S137" t="s">
        <v>68</v>
      </c>
      <c r="T137" t="s">
        <v>68</v>
      </c>
      <c r="U137" t="s">
        <v>68</v>
      </c>
      <c r="V137" t="s">
        <v>68</v>
      </c>
      <c r="W137" t="s">
        <v>68</v>
      </c>
      <c r="X137" t="s">
        <v>68</v>
      </c>
      <c r="Y137" t="s">
        <v>68</v>
      </c>
      <c r="Z137" t="s">
        <v>1136</v>
      </c>
      <c r="AA137" t="s">
        <v>1136</v>
      </c>
      <c r="AB137" t="s">
        <v>1136</v>
      </c>
      <c r="AC137" t="s">
        <v>1136</v>
      </c>
      <c r="AD137" t="s">
        <v>68</v>
      </c>
      <c r="AE137" t="s">
        <v>68</v>
      </c>
      <c r="AF137" t="s">
        <v>68</v>
      </c>
      <c r="AG137" t="s">
        <v>1136</v>
      </c>
      <c r="AH137" t="s">
        <v>1136</v>
      </c>
      <c r="AI137" t="s">
        <v>1136</v>
      </c>
      <c r="AJ137" t="s">
        <v>68</v>
      </c>
    </row>
    <row r="138" spans="1:36" x14ac:dyDescent="0.25">
      <c r="A138" s="107">
        <v>45074</v>
      </c>
      <c r="B138" t="s">
        <v>1114</v>
      </c>
      <c r="C138" t="s">
        <v>1116</v>
      </c>
      <c r="D138">
        <v>555</v>
      </c>
      <c r="E138" t="s">
        <v>1030</v>
      </c>
      <c r="F138" t="s">
        <v>1126</v>
      </c>
      <c r="G138" t="s">
        <v>68</v>
      </c>
      <c r="H138" t="s">
        <v>1132</v>
      </c>
      <c r="I138" t="s">
        <v>1119</v>
      </c>
      <c r="J138" t="s">
        <v>68</v>
      </c>
      <c r="K138">
        <v>-1</v>
      </c>
      <c r="L138" t="s">
        <v>68</v>
      </c>
      <c r="M138" t="s">
        <v>68</v>
      </c>
      <c r="N138" t="s">
        <v>68</v>
      </c>
      <c r="O138" t="s">
        <v>68</v>
      </c>
      <c r="P138" t="s">
        <v>68</v>
      </c>
      <c r="Q138" t="s">
        <v>68</v>
      </c>
      <c r="R138" t="s">
        <v>68</v>
      </c>
      <c r="S138" t="s">
        <v>68</v>
      </c>
      <c r="T138" t="s">
        <v>68</v>
      </c>
      <c r="U138" t="s">
        <v>68</v>
      </c>
      <c r="V138" t="s">
        <v>68</v>
      </c>
      <c r="W138" t="s">
        <v>68</v>
      </c>
      <c r="X138" t="s">
        <v>68</v>
      </c>
      <c r="Y138" t="s">
        <v>68</v>
      </c>
      <c r="Z138" t="s">
        <v>1136</v>
      </c>
      <c r="AA138" t="s">
        <v>1136</v>
      </c>
      <c r="AB138" t="s">
        <v>1136</v>
      </c>
      <c r="AC138" t="s">
        <v>1136</v>
      </c>
      <c r="AD138" t="s">
        <v>68</v>
      </c>
      <c r="AE138" t="s">
        <v>68</v>
      </c>
      <c r="AF138" t="s">
        <v>68</v>
      </c>
      <c r="AG138" t="s">
        <v>1136</v>
      </c>
      <c r="AH138" t="s">
        <v>1136</v>
      </c>
      <c r="AI138" t="s">
        <v>1136</v>
      </c>
      <c r="AJ138" t="s">
        <v>68</v>
      </c>
    </row>
    <row r="139" spans="1:36" x14ac:dyDescent="0.25">
      <c r="A139" s="107">
        <v>45074</v>
      </c>
      <c r="B139" t="s">
        <v>1042</v>
      </c>
      <c r="C139" t="s">
        <v>1116</v>
      </c>
      <c r="D139">
        <v>333</v>
      </c>
      <c r="E139" t="s">
        <v>1030</v>
      </c>
      <c r="F139" t="s">
        <v>1124</v>
      </c>
      <c r="G139" t="s">
        <v>68</v>
      </c>
      <c r="H139" t="s">
        <v>1130</v>
      </c>
      <c r="I139" t="s">
        <v>1111</v>
      </c>
      <c r="J139" t="s">
        <v>68</v>
      </c>
      <c r="K139">
        <v>-1</v>
      </c>
      <c r="L139" t="s">
        <v>68</v>
      </c>
      <c r="M139" t="s">
        <v>68</v>
      </c>
      <c r="N139" t="s">
        <v>68</v>
      </c>
      <c r="O139" t="s">
        <v>68</v>
      </c>
      <c r="P139" t="s">
        <v>68</v>
      </c>
      <c r="Q139" t="s">
        <v>68</v>
      </c>
      <c r="R139" t="s">
        <v>68</v>
      </c>
      <c r="S139" t="s">
        <v>68</v>
      </c>
      <c r="T139" t="s">
        <v>68</v>
      </c>
      <c r="U139" t="s">
        <v>68</v>
      </c>
      <c r="V139" t="s">
        <v>68</v>
      </c>
      <c r="W139" t="s">
        <v>68</v>
      </c>
      <c r="X139" t="s">
        <v>68</v>
      </c>
      <c r="Y139" t="s">
        <v>68</v>
      </c>
      <c r="Z139" t="s">
        <v>1136</v>
      </c>
      <c r="AA139" t="s">
        <v>1136</v>
      </c>
      <c r="AB139" t="s">
        <v>1136</v>
      </c>
      <c r="AC139" t="s">
        <v>1136</v>
      </c>
      <c r="AD139" t="s">
        <v>68</v>
      </c>
      <c r="AE139" t="s">
        <v>68</v>
      </c>
      <c r="AF139" t="s">
        <v>68</v>
      </c>
      <c r="AG139" t="s">
        <v>1136</v>
      </c>
      <c r="AH139" t="s">
        <v>1136</v>
      </c>
      <c r="AI139" t="s">
        <v>1136</v>
      </c>
      <c r="AJ139" t="s">
        <v>68</v>
      </c>
    </row>
    <row r="140" spans="1:36" x14ac:dyDescent="0.25">
      <c r="A140" s="107">
        <v>45074</v>
      </c>
      <c r="B140" t="s">
        <v>1041</v>
      </c>
      <c r="C140" t="s">
        <v>1116</v>
      </c>
      <c r="D140">
        <v>444</v>
      </c>
      <c r="E140" t="s">
        <v>1041</v>
      </c>
      <c r="F140" t="s">
        <v>1125</v>
      </c>
      <c r="G140" t="s">
        <v>68</v>
      </c>
      <c r="H140" t="s">
        <v>1131</v>
      </c>
      <c r="I140" t="s">
        <v>1118</v>
      </c>
      <c r="J140" t="s">
        <v>68</v>
      </c>
      <c r="K140">
        <v>-1</v>
      </c>
      <c r="L140" t="s">
        <v>68</v>
      </c>
      <c r="M140" t="s">
        <v>68</v>
      </c>
      <c r="N140" t="s">
        <v>68</v>
      </c>
      <c r="O140" t="s">
        <v>68</v>
      </c>
      <c r="P140" t="s">
        <v>68</v>
      </c>
      <c r="Q140" t="s">
        <v>68</v>
      </c>
      <c r="R140" t="s">
        <v>68</v>
      </c>
      <c r="S140" t="s">
        <v>68</v>
      </c>
      <c r="T140" t="s">
        <v>68</v>
      </c>
      <c r="U140" t="s">
        <v>68</v>
      </c>
      <c r="V140" t="s">
        <v>68</v>
      </c>
      <c r="W140" t="s">
        <v>68</v>
      </c>
      <c r="X140" t="s">
        <v>68</v>
      </c>
      <c r="Y140" t="s">
        <v>68</v>
      </c>
      <c r="Z140" t="s">
        <v>1136</v>
      </c>
      <c r="AA140" t="s">
        <v>1136</v>
      </c>
      <c r="AB140" t="s">
        <v>1136</v>
      </c>
      <c r="AC140" t="s">
        <v>1136</v>
      </c>
      <c r="AD140" t="s">
        <v>80</v>
      </c>
      <c r="AE140" t="s">
        <v>68</v>
      </c>
      <c r="AF140" t="s">
        <v>68</v>
      </c>
      <c r="AG140" t="s">
        <v>1136</v>
      </c>
      <c r="AH140" t="s">
        <v>1136</v>
      </c>
      <c r="AI140" t="s">
        <v>1136</v>
      </c>
      <c r="AJ140" t="s">
        <v>68</v>
      </c>
    </row>
    <row r="141" spans="1:36" x14ac:dyDescent="0.25">
      <c r="A141" s="107">
        <v>45074</v>
      </c>
      <c r="B141" t="s">
        <v>1112</v>
      </c>
      <c r="C141" t="s">
        <v>1115</v>
      </c>
      <c r="D141">
        <v>111</v>
      </c>
      <c r="E141" t="s">
        <v>1030</v>
      </c>
      <c r="F141" t="s">
        <v>1121</v>
      </c>
      <c r="G141" t="s">
        <v>68</v>
      </c>
      <c r="H141" t="s">
        <v>1122</v>
      </c>
      <c r="I141" t="s">
        <v>1109</v>
      </c>
      <c r="J141" t="s">
        <v>68</v>
      </c>
      <c r="K141">
        <v>-1</v>
      </c>
      <c r="L141" t="s">
        <v>68</v>
      </c>
      <c r="M141" t="s">
        <v>68</v>
      </c>
      <c r="N141" t="s">
        <v>68</v>
      </c>
      <c r="O141" t="s">
        <v>68</v>
      </c>
      <c r="P141" t="s">
        <v>68</v>
      </c>
      <c r="Q141" t="s">
        <v>68</v>
      </c>
      <c r="R141" t="s">
        <v>68</v>
      </c>
      <c r="S141" t="s">
        <v>68</v>
      </c>
      <c r="T141" t="s">
        <v>68</v>
      </c>
      <c r="U141" t="s">
        <v>68</v>
      </c>
      <c r="V141" t="s">
        <v>68</v>
      </c>
      <c r="W141" t="s">
        <v>68</v>
      </c>
      <c r="X141" t="s">
        <v>68</v>
      </c>
      <c r="Y141" t="s">
        <v>68</v>
      </c>
      <c r="Z141" t="s">
        <v>1136</v>
      </c>
      <c r="AA141" t="s">
        <v>1136</v>
      </c>
      <c r="AB141" t="s">
        <v>1136</v>
      </c>
      <c r="AC141" t="s">
        <v>1136</v>
      </c>
      <c r="AD141" t="s">
        <v>68</v>
      </c>
      <c r="AE141" t="s">
        <v>68</v>
      </c>
      <c r="AF141" t="s">
        <v>68</v>
      </c>
      <c r="AG141" t="s">
        <v>1136</v>
      </c>
      <c r="AH141" t="s">
        <v>1136</v>
      </c>
      <c r="AI141" t="s">
        <v>1136</v>
      </c>
      <c r="AJ141" t="s">
        <v>68</v>
      </c>
    </row>
    <row r="142" spans="1:36" x14ac:dyDescent="0.25">
      <c r="A142" s="107">
        <v>45075</v>
      </c>
      <c r="B142" t="s">
        <v>1113</v>
      </c>
      <c r="C142" t="s">
        <v>1116</v>
      </c>
      <c r="D142">
        <v>222</v>
      </c>
      <c r="E142" t="s">
        <v>1030</v>
      </c>
      <c r="F142" t="s">
        <v>1123</v>
      </c>
      <c r="G142" t="s">
        <v>68</v>
      </c>
      <c r="H142" t="s">
        <v>1129</v>
      </c>
      <c r="I142" t="s">
        <v>1110</v>
      </c>
      <c r="J142" t="s">
        <v>68</v>
      </c>
      <c r="K142">
        <v>-1</v>
      </c>
      <c r="L142" t="s">
        <v>68</v>
      </c>
      <c r="M142" t="s">
        <v>68</v>
      </c>
      <c r="N142" t="s">
        <v>68</v>
      </c>
      <c r="O142" t="s">
        <v>68</v>
      </c>
      <c r="P142" t="s">
        <v>68</v>
      </c>
      <c r="Q142" t="s">
        <v>68</v>
      </c>
      <c r="R142" t="s">
        <v>68</v>
      </c>
      <c r="S142" t="s">
        <v>68</v>
      </c>
      <c r="T142" t="s">
        <v>68</v>
      </c>
      <c r="U142" t="s">
        <v>68</v>
      </c>
      <c r="V142" t="s">
        <v>68</v>
      </c>
      <c r="W142" t="s">
        <v>68</v>
      </c>
      <c r="X142" t="s">
        <v>68</v>
      </c>
      <c r="Y142" t="s">
        <v>68</v>
      </c>
      <c r="Z142" t="s">
        <v>1136</v>
      </c>
      <c r="AA142" t="s">
        <v>1136</v>
      </c>
      <c r="AB142" t="s">
        <v>1136</v>
      </c>
      <c r="AC142" t="s">
        <v>1136</v>
      </c>
      <c r="AD142" t="s">
        <v>68</v>
      </c>
      <c r="AE142" t="s">
        <v>68</v>
      </c>
      <c r="AF142" t="s">
        <v>68</v>
      </c>
      <c r="AG142" t="s">
        <v>1136</v>
      </c>
      <c r="AH142" t="s">
        <v>1136</v>
      </c>
      <c r="AI142" t="s">
        <v>1136</v>
      </c>
      <c r="AJ142" t="s">
        <v>68</v>
      </c>
    </row>
    <row r="143" spans="1:36" x14ac:dyDescent="0.25">
      <c r="A143" s="107">
        <v>45075</v>
      </c>
      <c r="B143" t="s">
        <v>1114</v>
      </c>
      <c r="C143" t="s">
        <v>1116</v>
      </c>
      <c r="D143">
        <v>555</v>
      </c>
      <c r="E143" t="s">
        <v>1030</v>
      </c>
      <c r="F143" t="s">
        <v>1126</v>
      </c>
      <c r="G143" t="s">
        <v>68</v>
      </c>
      <c r="H143" t="s">
        <v>1132</v>
      </c>
      <c r="I143" t="s">
        <v>1119</v>
      </c>
      <c r="J143" t="s">
        <v>68</v>
      </c>
      <c r="K143">
        <v>-1</v>
      </c>
      <c r="L143" t="s">
        <v>68</v>
      </c>
      <c r="M143" t="s">
        <v>68</v>
      </c>
      <c r="N143" t="s">
        <v>68</v>
      </c>
      <c r="O143" t="s">
        <v>68</v>
      </c>
      <c r="P143" t="s">
        <v>68</v>
      </c>
      <c r="Q143" t="s">
        <v>68</v>
      </c>
      <c r="R143" t="s">
        <v>68</v>
      </c>
      <c r="S143" t="s">
        <v>68</v>
      </c>
      <c r="T143" t="s">
        <v>68</v>
      </c>
      <c r="U143" t="s">
        <v>68</v>
      </c>
      <c r="V143" t="s">
        <v>68</v>
      </c>
      <c r="W143" t="s">
        <v>68</v>
      </c>
      <c r="X143" t="s">
        <v>68</v>
      </c>
      <c r="Y143" t="s">
        <v>68</v>
      </c>
      <c r="Z143" t="s">
        <v>1136</v>
      </c>
      <c r="AA143" t="s">
        <v>1136</v>
      </c>
      <c r="AB143" t="s">
        <v>1136</v>
      </c>
      <c r="AC143" t="s">
        <v>1136</v>
      </c>
      <c r="AD143" t="s">
        <v>68</v>
      </c>
      <c r="AE143" t="s">
        <v>68</v>
      </c>
      <c r="AF143" t="s">
        <v>68</v>
      </c>
      <c r="AG143" t="s">
        <v>1136</v>
      </c>
      <c r="AH143" t="s">
        <v>1136</v>
      </c>
      <c r="AI143" t="s">
        <v>1136</v>
      </c>
      <c r="AJ143" t="s">
        <v>68</v>
      </c>
    </row>
    <row r="144" spans="1:36" x14ac:dyDescent="0.25">
      <c r="A144" s="107">
        <v>45075</v>
      </c>
      <c r="B144" t="s">
        <v>1042</v>
      </c>
      <c r="C144" t="s">
        <v>1116</v>
      </c>
      <c r="D144">
        <v>333</v>
      </c>
      <c r="E144" t="s">
        <v>1030</v>
      </c>
      <c r="F144" t="s">
        <v>1124</v>
      </c>
      <c r="G144" t="s">
        <v>68</v>
      </c>
      <c r="H144" t="s">
        <v>1130</v>
      </c>
      <c r="I144" t="s">
        <v>1111</v>
      </c>
      <c r="J144" t="s">
        <v>68</v>
      </c>
      <c r="K144">
        <v>-1</v>
      </c>
      <c r="L144" t="s">
        <v>68</v>
      </c>
      <c r="M144" t="s">
        <v>68</v>
      </c>
      <c r="N144" t="s">
        <v>68</v>
      </c>
      <c r="O144" t="s">
        <v>68</v>
      </c>
      <c r="P144" t="s">
        <v>68</v>
      </c>
      <c r="Q144" t="s">
        <v>68</v>
      </c>
      <c r="R144" t="s">
        <v>68</v>
      </c>
      <c r="S144" t="s">
        <v>68</v>
      </c>
      <c r="T144" t="s">
        <v>68</v>
      </c>
      <c r="U144" t="s">
        <v>68</v>
      </c>
      <c r="V144" t="s">
        <v>68</v>
      </c>
      <c r="W144" t="s">
        <v>68</v>
      </c>
      <c r="X144" t="s">
        <v>68</v>
      </c>
      <c r="Y144" t="s">
        <v>68</v>
      </c>
      <c r="Z144" t="s">
        <v>1136</v>
      </c>
      <c r="AA144" t="s">
        <v>1136</v>
      </c>
      <c r="AB144" t="s">
        <v>1136</v>
      </c>
      <c r="AC144" t="s">
        <v>1136</v>
      </c>
      <c r="AD144" t="s">
        <v>68</v>
      </c>
      <c r="AE144" t="s">
        <v>68</v>
      </c>
      <c r="AF144" t="s">
        <v>68</v>
      </c>
      <c r="AG144" t="s">
        <v>1136</v>
      </c>
      <c r="AH144" t="s">
        <v>1136</v>
      </c>
      <c r="AI144" t="s">
        <v>1136</v>
      </c>
      <c r="AJ144" t="s">
        <v>68</v>
      </c>
    </row>
    <row r="145" spans="1:36" x14ac:dyDescent="0.25">
      <c r="A145" s="107">
        <v>45075</v>
      </c>
      <c r="B145" t="s">
        <v>1041</v>
      </c>
      <c r="C145" t="s">
        <v>1116</v>
      </c>
      <c r="D145">
        <v>444</v>
      </c>
      <c r="E145" t="s">
        <v>1041</v>
      </c>
      <c r="F145" t="s">
        <v>1125</v>
      </c>
      <c r="G145" t="s">
        <v>68</v>
      </c>
      <c r="H145" t="s">
        <v>1131</v>
      </c>
      <c r="I145" t="s">
        <v>1118</v>
      </c>
      <c r="J145" t="s">
        <v>68</v>
      </c>
      <c r="K145">
        <v>-1</v>
      </c>
      <c r="L145" t="s">
        <v>68</v>
      </c>
      <c r="M145" t="s">
        <v>68</v>
      </c>
      <c r="N145" t="s">
        <v>68</v>
      </c>
      <c r="O145" t="s">
        <v>68</v>
      </c>
      <c r="P145" t="s">
        <v>68</v>
      </c>
      <c r="Q145" t="s">
        <v>68</v>
      </c>
      <c r="R145" t="s">
        <v>68</v>
      </c>
      <c r="S145" t="s">
        <v>68</v>
      </c>
      <c r="T145" t="s">
        <v>68</v>
      </c>
      <c r="U145" t="s">
        <v>68</v>
      </c>
      <c r="V145" t="s">
        <v>68</v>
      </c>
      <c r="W145" t="s">
        <v>68</v>
      </c>
      <c r="X145" t="s">
        <v>68</v>
      </c>
      <c r="Y145" t="s">
        <v>68</v>
      </c>
      <c r="Z145" t="s">
        <v>1136</v>
      </c>
      <c r="AA145" t="s">
        <v>1136</v>
      </c>
      <c r="AB145" t="s">
        <v>1136</v>
      </c>
      <c r="AC145" t="s">
        <v>1136</v>
      </c>
      <c r="AD145" t="s">
        <v>68</v>
      </c>
      <c r="AE145" t="s">
        <v>68</v>
      </c>
      <c r="AF145" t="s">
        <v>68</v>
      </c>
      <c r="AG145" t="s">
        <v>1136</v>
      </c>
      <c r="AH145" t="s">
        <v>1136</v>
      </c>
      <c r="AI145" t="s">
        <v>1136</v>
      </c>
      <c r="AJ145" t="s">
        <v>68</v>
      </c>
    </row>
    <row r="146" spans="1:36" x14ac:dyDescent="0.25">
      <c r="A146" s="107">
        <v>45075</v>
      </c>
      <c r="B146" t="s">
        <v>1112</v>
      </c>
      <c r="C146" t="s">
        <v>1115</v>
      </c>
      <c r="D146">
        <v>111</v>
      </c>
      <c r="E146" t="s">
        <v>1030</v>
      </c>
      <c r="F146" t="s">
        <v>1121</v>
      </c>
      <c r="G146" t="s">
        <v>68</v>
      </c>
      <c r="H146" t="s">
        <v>1122</v>
      </c>
      <c r="I146" t="s">
        <v>1109</v>
      </c>
      <c r="J146" t="s">
        <v>68</v>
      </c>
      <c r="K146">
        <v>-1</v>
      </c>
      <c r="L146" t="s">
        <v>68</v>
      </c>
      <c r="M146" t="s">
        <v>68</v>
      </c>
      <c r="N146" t="s">
        <v>68</v>
      </c>
      <c r="O146" t="s">
        <v>68</v>
      </c>
      <c r="P146" t="s">
        <v>68</v>
      </c>
      <c r="Q146" t="s">
        <v>68</v>
      </c>
      <c r="R146" t="s">
        <v>68</v>
      </c>
      <c r="S146" t="s">
        <v>68</v>
      </c>
      <c r="T146" t="s">
        <v>68</v>
      </c>
      <c r="U146" t="s">
        <v>68</v>
      </c>
      <c r="V146" t="s">
        <v>68</v>
      </c>
      <c r="W146" t="s">
        <v>68</v>
      </c>
      <c r="X146" t="s">
        <v>68</v>
      </c>
      <c r="Y146" t="s">
        <v>68</v>
      </c>
      <c r="Z146" t="s">
        <v>1136</v>
      </c>
      <c r="AA146" t="s">
        <v>1136</v>
      </c>
      <c r="AB146" t="s">
        <v>1136</v>
      </c>
      <c r="AC146" t="s">
        <v>1136</v>
      </c>
      <c r="AD146" t="s">
        <v>68</v>
      </c>
      <c r="AE146" t="s">
        <v>68</v>
      </c>
      <c r="AF146" t="s">
        <v>68</v>
      </c>
      <c r="AG146" t="s">
        <v>1136</v>
      </c>
      <c r="AH146" t="s">
        <v>1136</v>
      </c>
      <c r="AI146" t="s">
        <v>1136</v>
      </c>
      <c r="AJ146" t="s">
        <v>68</v>
      </c>
    </row>
    <row r="147" spans="1:36" x14ac:dyDescent="0.25">
      <c r="A147" s="107">
        <v>45076</v>
      </c>
      <c r="B147" t="s">
        <v>1113</v>
      </c>
      <c r="C147" t="s">
        <v>1116</v>
      </c>
      <c r="D147">
        <v>222</v>
      </c>
      <c r="E147" t="s">
        <v>1030</v>
      </c>
      <c r="F147" t="s">
        <v>1123</v>
      </c>
      <c r="G147" t="s">
        <v>68</v>
      </c>
      <c r="H147" t="s">
        <v>1129</v>
      </c>
      <c r="I147" t="s">
        <v>1110</v>
      </c>
      <c r="J147" t="s">
        <v>68</v>
      </c>
      <c r="K147">
        <v>-1</v>
      </c>
      <c r="L147" t="s">
        <v>68</v>
      </c>
      <c r="M147" t="s">
        <v>68</v>
      </c>
      <c r="N147" t="s">
        <v>68</v>
      </c>
      <c r="O147" t="s">
        <v>68</v>
      </c>
      <c r="P147" t="s">
        <v>68</v>
      </c>
      <c r="Q147" t="s">
        <v>68</v>
      </c>
      <c r="R147" t="s">
        <v>68</v>
      </c>
      <c r="S147" t="s">
        <v>68</v>
      </c>
      <c r="T147" t="s">
        <v>68</v>
      </c>
      <c r="U147" t="s">
        <v>68</v>
      </c>
      <c r="V147" t="s">
        <v>68</v>
      </c>
      <c r="W147" t="s">
        <v>68</v>
      </c>
      <c r="X147" t="s">
        <v>68</v>
      </c>
      <c r="Y147" t="s">
        <v>68</v>
      </c>
      <c r="Z147" t="s">
        <v>1136</v>
      </c>
      <c r="AA147" t="s">
        <v>1136</v>
      </c>
      <c r="AB147" t="s">
        <v>1136</v>
      </c>
      <c r="AC147" t="s">
        <v>1136</v>
      </c>
      <c r="AD147" t="s">
        <v>68</v>
      </c>
      <c r="AE147" t="s">
        <v>68</v>
      </c>
      <c r="AF147" t="s">
        <v>68</v>
      </c>
      <c r="AG147" t="s">
        <v>1136</v>
      </c>
      <c r="AH147" t="s">
        <v>1136</v>
      </c>
      <c r="AI147" t="s">
        <v>1136</v>
      </c>
      <c r="AJ147" t="s">
        <v>68</v>
      </c>
    </row>
    <row r="148" spans="1:36" x14ac:dyDescent="0.25">
      <c r="A148" s="107">
        <v>45076</v>
      </c>
      <c r="B148" t="s">
        <v>1114</v>
      </c>
      <c r="C148" t="s">
        <v>1116</v>
      </c>
      <c r="D148">
        <v>555</v>
      </c>
      <c r="E148" t="s">
        <v>1030</v>
      </c>
      <c r="F148" t="s">
        <v>1126</v>
      </c>
      <c r="G148" t="s">
        <v>68</v>
      </c>
      <c r="H148" t="s">
        <v>1132</v>
      </c>
      <c r="I148" t="s">
        <v>1119</v>
      </c>
      <c r="J148" t="s">
        <v>68</v>
      </c>
      <c r="K148">
        <v>-1</v>
      </c>
      <c r="L148" t="s">
        <v>68</v>
      </c>
      <c r="M148" t="s">
        <v>68</v>
      </c>
      <c r="N148" t="s">
        <v>68</v>
      </c>
      <c r="O148" t="s">
        <v>68</v>
      </c>
      <c r="P148" t="s">
        <v>68</v>
      </c>
      <c r="Q148" t="s">
        <v>68</v>
      </c>
      <c r="R148" t="s">
        <v>68</v>
      </c>
      <c r="S148" t="s">
        <v>68</v>
      </c>
      <c r="T148" t="s">
        <v>68</v>
      </c>
      <c r="U148" t="s">
        <v>68</v>
      </c>
      <c r="V148" t="s">
        <v>68</v>
      </c>
      <c r="W148" t="s">
        <v>68</v>
      </c>
      <c r="X148" t="s">
        <v>68</v>
      </c>
      <c r="Y148" t="s">
        <v>68</v>
      </c>
      <c r="Z148" t="s">
        <v>1136</v>
      </c>
      <c r="AA148" t="s">
        <v>1136</v>
      </c>
      <c r="AB148" t="s">
        <v>1136</v>
      </c>
      <c r="AC148" t="s">
        <v>1136</v>
      </c>
      <c r="AD148" t="s">
        <v>68</v>
      </c>
      <c r="AE148" t="s">
        <v>68</v>
      </c>
      <c r="AF148" t="s">
        <v>68</v>
      </c>
      <c r="AG148" t="s">
        <v>1136</v>
      </c>
      <c r="AH148" t="s">
        <v>1136</v>
      </c>
      <c r="AI148" t="s">
        <v>1136</v>
      </c>
      <c r="AJ148" t="s">
        <v>68</v>
      </c>
    </row>
    <row r="149" spans="1:36" x14ac:dyDescent="0.25">
      <c r="A149" s="107">
        <v>45076</v>
      </c>
      <c r="B149" t="s">
        <v>1042</v>
      </c>
      <c r="C149" t="s">
        <v>1116</v>
      </c>
      <c r="D149">
        <v>333</v>
      </c>
      <c r="E149" t="s">
        <v>1030</v>
      </c>
      <c r="F149" t="s">
        <v>1124</v>
      </c>
      <c r="G149" t="s">
        <v>68</v>
      </c>
      <c r="H149" t="s">
        <v>1130</v>
      </c>
      <c r="I149" t="s">
        <v>1111</v>
      </c>
      <c r="J149" t="s">
        <v>68</v>
      </c>
      <c r="K149">
        <v>-1</v>
      </c>
      <c r="L149" t="s">
        <v>68</v>
      </c>
      <c r="M149" t="s">
        <v>68</v>
      </c>
      <c r="N149" t="s">
        <v>68</v>
      </c>
      <c r="O149" t="s">
        <v>68</v>
      </c>
      <c r="P149" t="s">
        <v>68</v>
      </c>
      <c r="Q149" t="s">
        <v>68</v>
      </c>
      <c r="R149" t="s">
        <v>68</v>
      </c>
      <c r="S149" t="s">
        <v>68</v>
      </c>
      <c r="T149" t="s">
        <v>68</v>
      </c>
      <c r="U149" t="s">
        <v>68</v>
      </c>
      <c r="V149" t="s">
        <v>68</v>
      </c>
      <c r="W149" t="s">
        <v>68</v>
      </c>
      <c r="X149" t="s">
        <v>68</v>
      </c>
      <c r="Y149" t="s">
        <v>68</v>
      </c>
      <c r="Z149" t="s">
        <v>1136</v>
      </c>
      <c r="AA149" t="s">
        <v>1136</v>
      </c>
      <c r="AB149" t="s">
        <v>1136</v>
      </c>
      <c r="AC149" t="s">
        <v>1136</v>
      </c>
      <c r="AD149" t="s">
        <v>68</v>
      </c>
      <c r="AE149" t="s">
        <v>68</v>
      </c>
      <c r="AF149" t="s">
        <v>68</v>
      </c>
      <c r="AG149" t="s">
        <v>1136</v>
      </c>
      <c r="AH149" t="s">
        <v>1136</v>
      </c>
      <c r="AI149" t="s">
        <v>1136</v>
      </c>
      <c r="AJ149" t="s">
        <v>68</v>
      </c>
    </row>
    <row r="150" spans="1:36" x14ac:dyDescent="0.25">
      <c r="A150" s="107">
        <v>45076</v>
      </c>
      <c r="B150" t="s">
        <v>1041</v>
      </c>
      <c r="C150" t="s">
        <v>1116</v>
      </c>
      <c r="D150">
        <v>444</v>
      </c>
      <c r="E150" t="s">
        <v>1041</v>
      </c>
      <c r="F150" t="s">
        <v>1125</v>
      </c>
      <c r="G150" t="s">
        <v>68</v>
      </c>
      <c r="H150" t="s">
        <v>1131</v>
      </c>
      <c r="I150" t="s">
        <v>1118</v>
      </c>
      <c r="J150" t="s">
        <v>68</v>
      </c>
      <c r="K150">
        <v>-1</v>
      </c>
      <c r="L150" t="s">
        <v>68</v>
      </c>
      <c r="M150" t="s">
        <v>68</v>
      </c>
      <c r="N150" t="s">
        <v>68</v>
      </c>
      <c r="O150" t="s">
        <v>68</v>
      </c>
      <c r="P150" t="s">
        <v>68</v>
      </c>
      <c r="Q150" t="s">
        <v>68</v>
      </c>
      <c r="R150" t="s">
        <v>68</v>
      </c>
      <c r="S150" t="s">
        <v>68</v>
      </c>
      <c r="T150" t="s">
        <v>68</v>
      </c>
      <c r="U150" t="s">
        <v>68</v>
      </c>
      <c r="V150" t="s">
        <v>68</v>
      </c>
      <c r="W150" t="s">
        <v>68</v>
      </c>
      <c r="X150" t="s">
        <v>68</v>
      </c>
      <c r="Y150" t="s">
        <v>68</v>
      </c>
      <c r="Z150" t="s">
        <v>1136</v>
      </c>
      <c r="AA150" t="s">
        <v>1136</v>
      </c>
      <c r="AB150" t="s">
        <v>1136</v>
      </c>
      <c r="AC150" t="s">
        <v>1136</v>
      </c>
      <c r="AD150" t="s">
        <v>68</v>
      </c>
      <c r="AE150" t="s">
        <v>68</v>
      </c>
      <c r="AF150" t="s">
        <v>68</v>
      </c>
      <c r="AG150" t="s">
        <v>1136</v>
      </c>
      <c r="AH150" t="s">
        <v>1136</v>
      </c>
      <c r="AI150" t="s">
        <v>1136</v>
      </c>
      <c r="AJ150" t="s">
        <v>68</v>
      </c>
    </row>
    <row r="151" spans="1:36" x14ac:dyDescent="0.25">
      <c r="A151" s="107">
        <v>45076</v>
      </c>
      <c r="B151" t="s">
        <v>1112</v>
      </c>
      <c r="C151" t="s">
        <v>1115</v>
      </c>
      <c r="D151">
        <v>111</v>
      </c>
      <c r="E151" t="s">
        <v>1030</v>
      </c>
      <c r="F151" t="s">
        <v>1121</v>
      </c>
      <c r="G151" t="s">
        <v>68</v>
      </c>
      <c r="H151" t="s">
        <v>1122</v>
      </c>
      <c r="I151" t="s">
        <v>1109</v>
      </c>
      <c r="J151" t="s">
        <v>68</v>
      </c>
      <c r="K151">
        <v>-1</v>
      </c>
      <c r="L151" t="s">
        <v>68</v>
      </c>
      <c r="M151" t="s">
        <v>68</v>
      </c>
      <c r="N151" t="s">
        <v>68</v>
      </c>
      <c r="O151" t="s">
        <v>68</v>
      </c>
      <c r="P151" t="s">
        <v>68</v>
      </c>
      <c r="Q151" t="s">
        <v>68</v>
      </c>
      <c r="R151" t="s">
        <v>68</v>
      </c>
      <c r="S151" t="s">
        <v>68</v>
      </c>
      <c r="T151" t="s">
        <v>68</v>
      </c>
      <c r="U151" t="s">
        <v>68</v>
      </c>
      <c r="V151" t="s">
        <v>68</v>
      </c>
      <c r="W151" t="s">
        <v>68</v>
      </c>
      <c r="X151" t="s">
        <v>68</v>
      </c>
      <c r="Y151" t="s">
        <v>68</v>
      </c>
      <c r="Z151" t="s">
        <v>1136</v>
      </c>
      <c r="AA151" t="s">
        <v>1136</v>
      </c>
      <c r="AB151" t="s">
        <v>1136</v>
      </c>
      <c r="AC151" t="s">
        <v>1136</v>
      </c>
      <c r="AD151" t="s">
        <v>68</v>
      </c>
      <c r="AE151" t="s">
        <v>68</v>
      </c>
      <c r="AF151" t="s">
        <v>68</v>
      </c>
      <c r="AG151" t="s">
        <v>1136</v>
      </c>
      <c r="AH151" t="s">
        <v>1136</v>
      </c>
      <c r="AI151" t="s">
        <v>1136</v>
      </c>
      <c r="AJ151" t="s">
        <v>68</v>
      </c>
    </row>
    <row r="152" spans="1:36" x14ac:dyDescent="0.25">
      <c r="A152" s="107">
        <v>45077</v>
      </c>
      <c r="B152" t="s">
        <v>1113</v>
      </c>
      <c r="C152" t="s">
        <v>1116</v>
      </c>
      <c r="D152">
        <v>222</v>
      </c>
      <c r="E152" t="s">
        <v>1030</v>
      </c>
      <c r="F152" t="s">
        <v>1123</v>
      </c>
      <c r="G152" t="s">
        <v>68</v>
      </c>
      <c r="H152" t="s">
        <v>1129</v>
      </c>
      <c r="I152" t="s">
        <v>1110</v>
      </c>
      <c r="J152" t="s">
        <v>68</v>
      </c>
      <c r="K152">
        <v>-1</v>
      </c>
      <c r="L152" t="s">
        <v>68</v>
      </c>
      <c r="M152" t="s">
        <v>68</v>
      </c>
      <c r="N152" t="s">
        <v>68</v>
      </c>
      <c r="O152" t="s">
        <v>68</v>
      </c>
      <c r="P152" t="s">
        <v>68</v>
      </c>
      <c r="Q152" t="s">
        <v>68</v>
      </c>
      <c r="R152" t="s">
        <v>68</v>
      </c>
      <c r="S152" t="s">
        <v>68</v>
      </c>
      <c r="T152" t="s">
        <v>68</v>
      </c>
      <c r="U152" t="s">
        <v>68</v>
      </c>
      <c r="V152" t="s">
        <v>68</v>
      </c>
      <c r="W152" t="s">
        <v>68</v>
      </c>
      <c r="X152" t="s">
        <v>68</v>
      </c>
      <c r="Y152" t="s">
        <v>68</v>
      </c>
      <c r="Z152" t="s">
        <v>1136</v>
      </c>
      <c r="AA152" t="s">
        <v>1136</v>
      </c>
      <c r="AB152" t="s">
        <v>1136</v>
      </c>
      <c r="AC152" t="s">
        <v>1136</v>
      </c>
      <c r="AD152" t="s">
        <v>68</v>
      </c>
      <c r="AE152" t="s">
        <v>68</v>
      </c>
      <c r="AF152" t="s">
        <v>68</v>
      </c>
      <c r="AG152" t="s">
        <v>1136</v>
      </c>
      <c r="AH152" t="s">
        <v>1136</v>
      </c>
      <c r="AI152" t="s">
        <v>1136</v>
      </c>
      <c r="AJ152" t="s">
        <v>68</v>
      </c>
    </row>
    <row r="153" spans="1:36" x14ac:dyDescent="0.25">
      <c r="A153" s="107">
        <v>45077</v>
      </c>
      <c r="B153" t="s">
        <v>1114</v>
      </c>
      <c r="C153" t="s">
        <v>1116</v>
      </c>
      <c r="D153">
        <v>555</v>
      </c>
      <c r="E153" t="s">
        <v>1030</v>
      </c>
      <c r="F153" t="s">
        <v>1126</v>
      </c>
      <c r="G153" t="s">
        <v>68</v>
      </c>
      <c r="H153" t="s">
        <v>1132</v>
      </c>
      <c r="I153" t="s">
        <v>1119</v>
      </c>
      <c r="J153" t="s">
        <v>68</v>
      </c>
      <c r="K153">
        <v>-1</v>
      </c>
      <c r="L153" t="s">
        <v>68</v>
      </c>
      <c r="M153" t="s">
        <v>68</v>
      </c>
      <c r="N153" t="s">
        <v>68</v>
      </c>
      <c r="O153" t="s">
        <v>68</v>
      </c>
      <c r="P153" t="s">
        <v>68</v>
      </c>
      <c r="Q153" t="s">
        <v>68</v>
      </c>
      <c r="R153" t="s">
        <v>68</v>
      </c>
      <c r="S153" t="s">
        <v>68</v>
      </c>
      <c r="T153" t="s">
        <v>68</v>
      </c>
      <c r="U153" t="s">
        <v>68</v>
      </c>
      <c r="V153" t="s">
        <v>68</v>
      </c>
      <c r="W153" t="s">
        <v>68</v>
      </c>
      <c r="X153" t="s">
        <v>68</v>
      </c>
      <c r="Y153" t="s">
        <v>68</v>
      </c>
      <c r="Z153" t="s">
        <v>1136</v>
      </c>
      <c r="AA153" t="s">
        <v>1136</v>
      </c>
      <c r="AB153" t="s">
        <v>1136</v>
      </c>
      <c r="AC153" t="s">
        <v>1136</v>
      </c>
      <c r="AD153" t="s">
        <v>68</v>
      </c>
      <c r="AE153" t="s">
        <v>68</v>
      </c>
      <c r="AF153" t="s">
        <v>68</v>
      </c>
      <c r="AG153" t="s">
        <v>1136</v>
      </c>
      <c r="AH153" t="s">
        <v>1136</v>
      </c>
      <c r="AI153" t="s">
        <v>1136</v>
      </c>
      <c r="AJ153" t="s">
        <v>68</v>
      </c>
    </row>
    <row r="154" spans="1:36" x14ac:dyDescent="0.25">
      <c r="A154" s="107">
        <v>45077</v>
      </c>
      <c r="B154" t="s">
        <v>1042</v>
      </c>
      <c r="C154" t="s">
        <v>1116</v>
      </c>
      <c r="D154">
        <v>333</v>
      </c>
      <c r="E154" t="s">
        <v>1030</v>
      </c>
      <c r="F154" t="s">
        <v>1124</v>
      </c>
      <c r="G154" t="s">
        <v>68</v>
      </c>
      <c r="H154" t="s">
        <v>1130</v>
      </c>
      <c r="I154" t="s">
        <v>1111</v>
      </c>
      <c r="J154" t="s">
        <v>68</v>
      </c>
      <c r="K154">
        <v>-1</v>
      </c>
      <c r="L154" t="s">
        <v>68</v>
      </c>
      <c r="M154" t="s">
        <v>68</v>
      </c>
      <c r="N154" t="s">
        <v>68</v>
      </c>
      <c r="O154" t="s">
        <v>68</v>
      </c>
      <c r="P154" t="s">
        <v>68</v>
      </c>
      <c r="Q154" t="s">
        <v>68</v>
      </c>
      <c r="R154" t="s">
        <v>68</v>
      </c>
      <c r="S154" t="s">
        <v>68</v>
      </c>
      <c r="T154" t="s">
        <v>68</v>
      </c>
      <c r="U154" t="s">
        <v>68</v>
      </c>
      <c r="V154" t="s">
        <v>68</v>
      </c>
      <c r="W154" t="s">
        <v>68</v>
      </c>
      <c r="X154" t="s">
        <v>68</v>
      </c>
      <c r="Y154" t="s">
        <v>68</v>
      </c>
      <c r="Z154" t="s">
        <v>1136</v>
      </c>
      <c r="AA154" t="s">
        <v>1136</v>
      </c>
      <c r="AB154" t="s">
        <v>1136</v>
      </c>
      <c r="AC154" t="s">
        <v>1136</v>
      </c>
      <c r="AD154" t="s">
        <v>68</v>
      </c>
      <c r="AE154" t="s">
        <v>68</v>
      </c>
      <c r="AF154" t="s">
        <v>68</v>
      </c>
      <c r="AG154" t="s">
        <v>1136</v>
      </c>
      <c r="AH154" t="s">
        <v>1136</v>
      </c>
      <c r="AI154" t="s">
        <v>1136</v>
      </c>
      <c r="AJ154" t="s">
        <v>68</v>
      </c>
    </row>
    <row r="155" spans="1:36" x14ac:dyDescent="0.25">
      <c r="A155" s="107">
        <v>45077</v>
      </c>
      <c r="B155" t="s">
        <v>1041</v>
      </c>
      <c r="C155" t="s">
        <v>1116</v>
      </c>
      <c r="D155">
        <v>444</v>
      </c>
      <c r="E155" t="s">
        <v>1041</v>
      </c>
      <c r="F155" t="s">
        <v>1125</v>
      </c>
      <c r="G155" t="s">
        <v>68</v>
      </c>
      <c r="H155" t="s">
        <v>1131</v>
      </c>
      <c r="I155" t="s">
        <v>1118</v>
      </c>
      <c r="J155" t="s">
        <v>68</v>
      </c>
      <c r="K155">
        <v>-1</v>
      </c>
      <c r="L155" t="s">
        <v>68</v>
      </c>
      <c r="M155" t="s">
        <v>68</v>
      </c>
      <c r="N155" t="s">
        <v>68</v>
      </c>
      <c r="O155" t="s">
        <v>68</v>
      </c>
      <c r="P155" t="s">
        <v>68</v>
      </c>
      <c r="Q155" t="s">
        <v>68</v>
      </c>
      <c r="R155" t="s">
        <v>68</v>
      </c>
      <c r="S155" t="s">
        <v>68</v>
      </c>
      <c r="T155" t="s">
        <v>68</v>
      </c>
      <c r="U155" t="s">
        <v>68</v>
      </c>
      <c r="V155" t="s">
        <v>68</v>
      </c>
      <c r="W155" t="s">
        <v>68</v>
      </c>
      <c r="X155" t="s">
        <v>68</v>
      </c>
      <c r="Y155" t="s">
        <v>68</v>
      </c>
      <c r="Z155" t="s">
        <v>1136</v>
      </c>
      <c r="AA155" t="s">
        <v>1136</v>
      </c>
      <c r="AB155" t="s">
        <v>1136</v>
      </c>
      <c r="AC155" t="s">
        <v>1136</v>
      </c>
      <c r="AD155" t="s">
        <v>68</v>
      </c>
      <c r="AE155" t="s">
        <v>68</v>
      </c>
      <c r="AF155" t="s">
        <v>68</v>
      </c>
      <c r="AG155" t="s">
        <v>1136</v>
      </c>
      <c r="AH155" t="s">
        <v>1136</v>
      </c>
      <c r="AI155" t="s">
        <v>1136</v>
      </c>
      <c r="AJ155" t="s">
        <v>68</v>
      </c>
    </row>
    <row r="156" spans="1:36" x14ac:dyDescent="0.25">
      <c r="A156" s="107">
        <v>45077</v>
      </c>
      <c r="B156" t="s">
        <v>1112</v>
      </c>
      <c r="C156" t="s">
        <v>1115</v>
      </c>
      <c r="D156">
        <v>111</v>
      </c>
      <c r="E156" t="s">
        <v>1030</v>
      </c>
      <c r="F156" t="s">
        <v>1121</v>
      </c>
      <c r="G156" t="s">
        <v>68</v>
      </c>
      <c r="H156" t="s">
        <v>1122</v>
      </c>
      <c r="I156" t="s">
        <v>1109</v>
      </c>
      <c r="J156" t="s">
        <v>68</v>
      </c>
      <c r="K156">
        <v>-1</v>
      </c>
      <c r="L156" t="s">
        <v>68</v>
      </c>
      <c r="M156" t="s">
        <v>68</v>
      </c>
      <c r="N156" t="s">
        <v>68</v>
      </c>
      <c r="O156" t="s">
        <v>68</v>
      </c>
      <c r="P156" t="s">
        <v>68</v>
      </c>
      <c r="Q156" t="s">
        <v>68</v>
      </c>
      <c r="R156" t="s">
        <v>68</v>
      </c>
      <c r="S156" t="s">
        <v>68</v>
      </c>
      <c r="T156" t="s">
        <v>68</v>
      </c>
      <c r="U156" t="s">
        <v>68</v>
      </c>
      <c r="V156" t="s">
        <v>68</v>
      </c>
      <c r="W156" t="s">
        <v>68</v>
      </c>
      <c r="X156" t="s">
        <v>68</v>
      </c>
      <c r="Y156" t="s">
        <v>68</v>
      </c>
      <c r="Z156" t="s">
        <v>1136</v>
      </c>
      <c r="AA156" t="s">
        <v>1136</v>
      </c>
      <c r="AB156" t="s">
        <v>1136</v>
      </c>
      <c r="AC156" t="s">
        <v>1136</v>
      </c>
      <c r="AD156" t="s">
        <v>68</v>
      </c>
      <c r="AE156" t="s">
        <v>68</v>
      </c>
      <c r="AF156" t="s">
        <v>68</v>
      </c>
      <c r="AG156" t="s">
        <v>1136</v>
      </c>
      <c r="AH156" t="s">
        <v>1136</v>
      </c>
      <c r="AI156" t="s">
        <v>1136</v>
      </c>
      <c r="AJ156" t="s">
        <v>68</v>
      </c>
    </row>
  </sheetData>
  <phoneticPr fontId="47" type="noConversion"/>
  <pageMargins left="0.7" right="0.7" top="0.75" bottom="0.75" header="0.3" footer="0.3"/>
  <pageSetup paperSize="9" orientation="portrait" horizontalDpi="4294967293"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A04F1D3-2E72-4E73-9D13-AA1C280C799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HEURES</vt:lpstr>
      <vt:lpstr>VHL</vt:lpstr>
      <vt:lpstr>CLIENTS</vt:lpstr>
      <vt:lpstr>EXTRAC SOCIAL JOUR</vt:lpstr>
      <vt:lpstr>KMS &amp; TPS SERVICE-Mois</vt:lpstr>
      <vt:lpstr>LISTES</vt:lpstr>
      <vt:lpstr>PQ</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RENAULT</dc:creator>
  <cp:lastModifiedBy>Chris_W10</cp:lastModifiedBy>
  <dcterms:created xsi:type="dcterms:W3CDTF">2023-03-30T08:28:28Z</dcterms:created>
  <dcterms:modified xsi:type="dcterms:W3CDTF">2023-05-25T15:38:54Z</dcterms:modified>
</cp:coreProperties>
</file>