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4ACF8B8-A105-426E-B256-3A68C6565521}" xr6:coauthVersionLast="47" xr6:coauthVersionMax="47" xr10:uidLastSave="{00000000-0000-0000-0000-000000000000}"/>
  <bookViews>
    <workbookView xWindow="-120" yWindow="-120" windowWidth="29040" windowHeight="15990" activeTab="1" xr2:uid="{8BA8DBC4-70F0-452C-9788-169CAC7D7D6C}"/>
  </bookViews>
  <sheets>
    <sheet name="Table 1" sheetId="2" r:id="rId1"/>
    <sheet name="Mois" sheetId="19" r:id="rId2"/>
  </sheets>
  <definedNames>
    <definedName name="DonnéesExternes_3" localSheetId="1" hidden="1">Mois!$A$3:$L$31</definedName>
    <definedName name="URL">Mois!$C$1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6" i="2" l="1"/>
  <c r="Q36" i="2" s="1"/>
  <c r="O37" i="2"/>
  <c r="Q37" i="2" s="1"/>
  <c r="O38" i="2"/>
  <c r="Q38" i="2" s="1"/>
  <c r="O39" i="2"/>
  <c r="O35" i="2"/>
  <c r="Q39" i="2"/>
  <c r="Q35" i="2"/>
  <c r="J36" i="2" a="1"/>
  <c r="J36" i="2" s="1"/>
  <c r="J38" i="2"/>
  <c r="J37" i="2" a="1"/>
  <c r="J37" i="2" s="1"/>
  <c r="J39" i="2" a="1"/>
  <c r="J39" i="2" s="1"/>
  <c r="H17" i="2"/>
  <c r="I3" i="2" l="1"/>
  <c r="S3" i="2" s="1"/>
  <c r="N9" i="2"/>
  <c r="J3" i="2"/>
  <c r="K3" i="2" s="1"/>
  <c r="L3" i="2" s="1"/>
  <c r="J4" i="2"/>
  <c r="K4" i="2" s="1"/>
  <c r="L4" i="2" s="1"/>
  <c r="J2" i="2"/>
  <c r="K2" i="2" s="1"/>
  <c r="L2" i="2" s="1"/>
  <c r="O9" i="2" s="1"/>
  <c r="P9" i="2" s="1"/>
  <c r="Q9" i="2" s="1"/>
  <c r="R9" i="2" s="1"/>
  <c r="S9" i="2" s="1"/>
  <c r="T9" i="2" s="1"/>
  <c r="N11" i="2" s="1"/>
  <c r="N8" i="2"/>
  <c r="I5" i="2"/>
  <c r="I4" i="2"/>
  <c r="O4" i="2" s="1"/>
  <c r="I2" i="2"/>
  <c r="T2" i="2" s="1"/>
  <c r="R2" i="2" l="1"/>
  <c r="Q2" i="2"/>
  <c r="S2" i="2"/>
  <c r="P2" i="2"/>
  <c r="O11" i="2"/>
  <c r="P11" i="2" s="1"/>
  <c r="Q11" i="2" s="1"/>
  <c r="R11" i="2" s="1"/>
  <c r="S11" i="2" s="1"/>
  <c r="T11" i="2" s="1"/>
  <c r="N13" i="2" s="1"/>
  <c r="O13" i="2" s="1"/>
  <c r="P13" i="2" s="1"/>
  <c r="Q13" i="2" s="1"/>
  <c r="R13" i="2" s="1"/>
  <c r="S13" i="2" s="1"/>
  <c r="T13" i="2" s="1"/>
  <c r="R3" i="2"/>
  <c r="Q3" i="2"/>
  <c r="P3" i="2"/>
  <c r="T4" i="2"/>
  <c r="O16" i="2"/>
  <c r="O3" i="2"/>
  <c r="S4" i="2"/>
  <c r="R4" i="2"/>
  <c r="P4" i="2"/>
  <c r="O2" i="2"/>
  <c r="O8" i="2" s="1"/>
  <c r="T3" i="2"/>
  <c r="Q4" i="2"/>
  <c r="P16" i="2" l="1"/>
  <c r="P8" i="2"/>
  <c r="Q16" i="2" s="1"/>
  <c r="Q8" i="2" l="1"/>
  <c r="R16" i="2" s="1"/>
  <c r="R8" i="2" l="1"/>
  <c r="S16" i="2" s="1"/>
  <c r="S8" i="2" l="1"/>
  <c r="T16" i="2" s="1"/>
  <c r="T8" i="2" l="1"/>
  <c r="N10" i="2" s="1"/>
  <c r="O10" i="2" s="1"/>
  <c r="P10" i="2"/>
  <c r="Q10" i="2" l="1"/>
  <c r="R10" i="2" l="1"/>
  <c r="S10" i="2" l="1"/>
  <c r="T10" i="2" l="1"/>
  <c r="N12" i="2" s="1"/>
  <c r="O12" i="2" s="1"/>
  <c r="P12" i="2" s="1"/>
  <c r="Q12" i="2" s="1"/>
  <c r="R12" i="2" s="1"/>
  <c r="S12" i="2" s="1"/>
  <c r="T12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2EE157-3CBE-4337-B710-6ADBCBC8FC1D}" keepAlive="1" name="Requête - Mois" description="Connexion à la requête « Mois » dans le classeur." type="5" refreshedVersion="8" background="1" saveData="1">
    <dbPr connection="Provider=Microsoft.Mashup.OleDb.1;Data Source=$Workbook$;Location=Mois;Extended Properties=&quot;&quot;" command="SELECT * FROM [Mois]"/>
  </connection>
  <connection id="2" xr16:uid="{D00B6899-4DCE-4613-B74C-3FCBA3BFA0A6}" keepAlive="1" name="Requête - URL" description="Connexion à la requête « URL » dans le classeur." type="5" refreshedVersion="0" background="1">
    <dbPr connection="Provider=Microsoft.Mashup.OleDb.1;Data Source=$Workbook$;Location=URL;Extended Properties=&quot;&quot;" command="SELECT * FROM [URL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<sst xmlns="http://schemas.openxmlformats.org/spreadsheetml/2006/main" count="44" uniqueCount="40">
  <si>
    <t>Date</t>
  </si>
  <si>
    <t>Marnage</t>
  </si>
  <si>
    <t>Calcul des douzièmes</t>
  </si>
  <si>
    <t>heure marée en minute</t>
  </si>
  <si>
    <t>Marée</t>
  </si>
  <si>
    <t>Heure de la marée</t>
  </si>
  <si>
    <t>Heure d'une marée</t>
  </si>
  <si>
    <t>Durée marée</t>
  </si>
  <si>
    <t xml:space="preserve">Définir le matériel utilisé : </t>
  </si>
  <si>
    <t>Données d'entrée :</t>
  </si>
  <si>
    <t>Hauteur Kaleeis</t>
  </si>
  <si>
    <t xml:space="preserve">Données d'entrée : </t>
  </si>
  <si>
    <t>Hauteur Océane</t>
  </si>
  <si>
    <t xml:space="preserve">Autres </t>
  </si>
  <si>
    <t>Plage horaire de travail</t>
  </si>
  <si>
    <t xml:space="preserve">Du coup il faudrait créer une sorte de grand tableau correspondant à ce que l'on veut voir </t>
  </si>
  <si>
    <t>SANCHEZ ?</t>
  </si>
  <si>
    <t>Pas de paramètres</t>
  </si>
  <si>
    <t>Il faut dans le même affichage la hauteur d'eau, les horaires et si oui on non on peut travailler</t>
  </si>
  <si>
    <t>OBJECTIF</t>
  </si>
  <si>
    <t xml:space="preserve">Comment donner les horaires de marée ? Afficher pleins de données sur les 6 prochains mois ? Ou bien entrer soit même ses informations ? </t>
  </si>
  <si>
    <t>Peut-être voir pour créer 2 pages. Une qui donne par valeurs d'entrées. Une autre qui donne pour pleins de mois</t>
  </si>
  <si>
    <t>Réflechir à une méthode pour mettre en place la plongée ?</t>
  </si>
  <si>
    <t>Si plongeurs coché = inverser les couleurs (un truc du genre)</t>
  </si>
  <si>
    <t>Si Plongeurs = Vrai</t>
  </si>
  <si>
    <t xml:space="preserve">alors 1=rouge </t>
  </si>
  <si>
    <t>0 vert</t>
  </si>
  <si>
    <t>J</t>
  </si>
  <si>
    <t>Marée 1 - Heure</t>
  </si>
  <si>
    <t>Marée 1 - Hauteur</t>
  </si>
  <si>
    <t>Marée 1 - Coeff.</t>
  </si>
  <si>
    <t>Marée 2 - Heure</t>
  </si>
  <si>
    <t>Marée 2 - Hauteur</t>
  </si>
  <si>
    <t>Marée 2 - Coeff.</t>
  </si>
  <si>
    <t>Marée 3 - Heure</t>
  </si>
  <si>
    <t>Marée 3 - Hauteur</t>
  </si>
  <si>
    <t>Marée 3 - Coeff.</t>
  </si>
  <si>
    <t>Marée 4 - Heure</t>
  </si>
  <si>
    <t>Marée 4 - Hauteur</t>
  </si>
  <si>
    <t>https://maree.info/7?d=20230206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</si>
</sst>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2" fontId="0" fillId="0" borderId="0" xfId="0" applyNumberFormat="1"/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13" fontId="0" fillId="0" borderId="0" xfId="0" quotePrefix="1" applyNumberFormat="1"/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12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fmlaLink="$G$14" lockText="1" noThreeD="1"/>
</file>

<file path=xl/ctrlProps/ctrlProp2.xml><?xml version="1.0" encoding="utf-8"?>
<formControlPr xmlns="http://schemas.microsoft.com/office/spreadsheetml/2009/9/main" objectType="CheckBox" checked="Checked" fmlaLink="$G$15" lockText="1" noThreeD="1"/>
</file>

<file path=xl/ctrlProps/ctrlProp3.xml><?xml version="1.0" encoding="utf-8"?>
<formControlPr xmlns="http://schemas.microsoft.com/office/spreadsheetml/2009/9/main" objectType="CheckBox" fmlaLink="$H$15" lockText="1" noThreeD="1"/>
</file>

<file path=xl/ctrlProps/ctrlProp4.xml><?xml version="1.0" encoding="utf-8"?>
<formControlPr xmlns="http://schemas.microsoft.com/office/spreadsheetml/2009/9/main" objectType="CheckBox" fmlaLink="$H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13</xdr:row>
          <xdr:rowOff>28575</xdr:rowOff>
        </xdr:from>
        <xdr:to>
          <xdr:col>6</xdr:col>
          <xdr:colOff>676275</xdr:colOff>
          <xdr:row>13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Kaleeis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14</xdr:row>
          <xdr:rowOff>28575</xdr:rowOff>
        </xdr:from>
        <xdr:to>
          <xdr:col>6</xdr:col>
          <xdr:colOff>676275</xdr:colOff>
          <xdr:row>14</xdr:row>
          <xdr:rowOff>171450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Océane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14</xdr:row>
          <xdr:rowOff>28575</xdr:rowOff>
        </xdr:from>
        <xdr:to>
          <xdr:col>7</xdr:col>
          <xdr:colOff>676275</xdr:colOff>
          <xdr:row>14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13</xdr:row>
          <xdr:rowOff>28575</xdr:rowOff>
        </xdr:from>
        <xdr:to>
          <xdr:col>7</xdr:col>
          <xdr:colOff>676275</xdr:colOff>
          <xdr:row>13</xdr:row>
          <xdr:rowOff>171450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Autres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1" xr16:uid="{3977E988-A0D5-4DE2-8D92-10A857C89CEA}" autoFormatId="16" applyNumberFormats="0" applyBorderFormats="0" applyFontFormats="0" applyPatternFormats="0" applyAlignmentFormats="0" applyWidthHeightFormats="0">
  <queryTableRefresh nextId="31">
    <queryTableFields count="12">
      <queryTableField id="19" name="J" tableColumnId="1"/>
      <queryTableField id="20" name="Marée 1 - Heure" tableColumnId="2"/>
      <queryTableField id="21" name="Marée 1 - Hauteur" tableColumnId="3"/>
      <queryTableField id="22" name="Marée 1 - Coeff." tableColumnId="4"/>
      <queryTableField id="23" name="Marée 2 - Heure" tableColumnId="5"/>
      <queryTableField id="24" name="Marée 2 - Hauteur" tableColumnId="6"/>
      <queryTableField id="25" name="Marée 2 - Coeff." tableColumnId="7"/>
      <queryTableField id="26" name="Marée 3 - Heure" tableColumnId="8"/>
      <queryTableField id="27" name="Marée 3 - Hauteur" tableColumnId="9"/>
      <queryTableField id="28" name="Marée 3 - Coeff." tableColumnId="10"/>
      <queryTableField id="29" name="Marée 4 - Heure" tableColumnId="11"/>
      <queryTableField id="30" name="Marée 4 - Hauteur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EF6801-84AB-4424-B87E-A411ABA2DC44}" name="Mois" displayName="Mois" ref="A3:L31" tableType="queryTable" totalsRowShown="0">
  <autoFilter ref="A3:L31" xr:uid="{10EF6801-84AB-4424-B87E-A411ABA2DC44}"/>
  <tableColumns count="12">
    <tableColumn id="1" xr3:uid="{63FFF699-801B-44C9-BEEA-A4C20C47E20B}" uniqueName="1" name="J" queryTableFieldId="19" dataDxfId="4"/>
    <tableColumn id="2" xr3:uid="{8277133C-35A6-44FB-B87A-D730CA4E38B4}" uniqueName="2" name="Marée 1 - Heure" queryTableFieldId="20" dataDxfId="3"/>
    <tableColumn id="3" xr3:uid="{434D36EF-9C8A-473D-B21B-D979E290CD18}" uniqueName="3" name="Marée 1 - Hauteur" queryTableFieldId="21" dataDxfId="11"/>
    <tableColumn id="4" xr3:uid="{58AA88EB-E06D-4B9F-9394-FCB18A230CE5}" uniqueName="4" name="Marée 1 - Coeff." queryTableFieldId="22" dataDxfId="10"/>
    <tableColumn id="5" xr3:uid="{E15E42F6-FAD5-4BDC-8D34-1BC43BFD6390}" uniqueName="5" name="Marée 2 - Heure" queryTableFieldId="23" dataDxfId="2"/>
    <tableColumn id="6" xr3:uid="{D1537A62-EF29-48C4-96C9-048121B81483}" uniqueName="6" name="Marée 2 - Hauteur" queryTableFieldId="24" dataDxfId="9"/>
    <tableColumn id="7" xr3:uid="{22D73A8C-785A-4285-B793-49593B019D54}" uniqueName="7" name="Marée 2 - Coeff." queryTableFieldId="25" dataDxfId="8"/>
    <tableColumn id="8" xr3:uid="{CD95F1EA-BA07-4C09-A52E-EB65D581F903}" uniqueName="8" name="Marée 3 - Heure" queryTableFieldId="26" dataDxfId="1"/>
    <tableColumn id="9" xr3:uid="{98988036-1273-4D53-9321-B9ECC9374852}" uniqueName="9" name="Marée 3 - Hauteur" queryTableFieldId="27" dataDxfId="7"/>
    <tableColumn id="10" xr3:uid="{BD7E68B9-CFB1-41BC-A77D-35BE3046E755}" uniqueName="10" name="Marée 3 - Coeff." queryTableFieldId="28" dataDxfId="6"/>
    <tableColumn id="11" xr3:uid="{21BEA499-B7A4-4EED-B8A1-0F68447BEBB4}" uniqueName="11" name="Marée 4 - Heure" queryTableFieldId="29" dataDxfId="0"/>
    <tableColumn id="12" xr3:uid="{F60E08FB-0727-4080-A1C0-58383DC9F65A}" uniqueName="12" name="Marée 4 - Hauteur" queryTableFieldId="30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F851A-9A8C-4492-9BCA-E1A58A906B50}">
  <sheetPr codeName="Feuil1"/>
  <dimension ref="E1:T39"/>
  <sheetViews>
    <sheetView topLeftCell="B1" zoomScale="85" zoomScaleNormal="85" workbookViewId="0">
      <selection activeCell="H3" sqref="H3"/>
    </sheetView>
  </sheetViews>
  <sheetFormatPr baseColWidth="10" defaultRowHeight="15" x14ac:dyDescent="0.25"/>
  <cols>
    <col min="1" max="1" width="8.140625" bestFit="1" customWidth="1"/>
    <col min="2" max="3" width="25.7109375" bestFit="1" customWidth="1"/>
    <col min="4" max="4" width="8.5703125" bestFit="1" customWidth="1"/>
    <col min="10" max="10" width="11.7109375" bestFit="1" customWidth="1"/>
    <col min="11" max="11" width="20.5703125" bestFit="1" customWidth="1"/>
    <col min="12" max="12" width="17.28515625" customWidth="1"/>
    <col min="13" max="13" width="16.85546875" customWidth="1"/>
  </cols>
  <sheetData>
    <row r="1" spans="5:20" x14ac:dyDescent="0.25">
      <c r="E1" t="s">
        <v>0</v>
      </c>
      <c r="I1" t="s">
        <v>1</v>
      </c>
      <c r="J1" t="s">
        <v>7</v>
      </c>
      <c r="K1" t="s">
        <v>3</v>
      </c>
      <c r="L1" t="s">
        <v>6</v>
      </c>
      <c r="M1" t="s">
        <v>2</v>
      </c>
      <c r="O1" s="6">
        <v>8.3333333333333329E-2</v>
      </c>
      <c r="P1" s="6">
        <v>0.16666666666666666</v>
      </c>
      <c r="Q1" s="6">
        <v>0.25</v>
      </c>
      <c r="R1" s="6">
        <v>0.25</v>
      </c>
      <c r="S1" s="6">
        <v>0.16666666666666666</v>
      </c>
      <c r="T1" s="6">
        <v>8.3333333333333329E-2</v>
      </c>
    </row>
    <row r="2" spans="5:20" x14ac:dyDescent="0.25">
      <c r="E2" s="3">
        <v>44970</v>
      </c>
      <c r="G2" s="1">
        <v>0.17291666666666669</v>
      </c>
      <c r="H2">
        <v>7.88</v>
      </c>
      <c r="I2">
        <f>ABS($H$2-$H$3)</f>
        <v>5.62</v>
      </c>
      <c r="J2" s="1">
        <f>ABS(G2-G3)</f>
        <v>0.3027777777777777</v>
      </c>
      <c r="K2" s="2">
        <f>(J2*24*60)/6</f>
        <v>72.666666666666643</v>
      </c>
      <c r="L2" s="1">
        <f>K2/60/24</f>
        <v>5.0462962962962953E-2</v>
      </c>
      <c r="O2" s="2">
        <f>$I$2*(O$1)</f>
        <v>0.46833333333333332</v>
      </c>
      <c r="P2" s="2">
        <f t="shared" ref="P2:T2" si="0">$I$2*(P$1)</f>
        <v>0.93666666666666665</v>
      </c>
      <c r="Q2" s="2">
        <f t="shared" si="0"/>
        <v>1.405</v>
      </c>
      <c r="R2" s="2">
        <f t="shared" si="0"/>
        <v>1.405</v>
      </c>
      <c r="S2" s="2">
        <f t="shared" si="0"/>
        <v>0.93666666666666665</v>
      </c>
      <c r="T2" s="2">
        <f t="shared" si="0"/>
        <v>0.46833333333333332</v>
      </c>
    </row>
    <row r="3" spans="5:20" x14ac:dyDescent="0.25">
      <c r="G3" s="1">
        <v>0.47569444444444442</v>
      </c>
      <c r="H3">
        <v>2.2599999999999998</v>
      </c>
      <c r="I3">
        <f>ABS($H$3-$H$4)</f>
        <v>5.37</v>
      </c>
      <c r="J3" s="1">
        <f t="shared" ref="J3:J4" si="1">ABS(G3-G4)</f>
        <v>0.21388888888888891</v>
      </c>
      <c r="K3" s="2">
        <f t="shared" ref="K3:K4" si="2">(J3*24*60)/6</f>
        <v>51.333333333333336</v>
      </c>
      <c r="L3" s="1">
        <f t="shared" ref="L3:L4" si="3">K3/60/24</f>
        <v>3.5648148148148151E-2</v>
      </c>
      <c r="O3" s="2">
        <f>$I$3*O$1</f>
        <v>0.44750000000000001</v>
      </c>
      <c r="P3" s="2">
        <f t="shared" ref="P3:T3" si="4">$I$3*P$1</f>
        <v>0.89500000000000002</v>
      </c>
      <c r="Q3" s="2">
        <f t="shared" si="4"/>
        <v>1.3425</v>
      </c>
      <c r="R3" s="2">
        <f t="shared" si="4"/>
        <v>1.3425</v>
      </c>
      <c r="S3" s="2">
        <f t="shared" si="4"/>
        <v>0.89500000000000002</v>
      </c>
      <c r="T3" s="2">
        <f t="shared" si="4"/>
        <v>0.44750000000000001</v>
      </c>
    </row>
    <row r="4" spans="5:20" x14ac:dyDescent="0.25">
      <c r="G4" s="1">
        <v>0.68958333333333333</v>
      </c>
      <c r="H4">
        <v>7.63</v>
      </c>
      <c r="I4">
        <f>ABS($H$4-$H$5)</f>
        <v>5.17</v>
      </c>
      <c r="J4" s="1">
        <f t="shared" si="1"/>
        <v>0.30000000000000004</v>
      </c>
      <c r="K4" s="2">
        <f t="shared" si="2"/>
        <v>72.000000000000014</v>
      </c>
      <c r="L4" s="1">
        <f t="shared" si="3"/>
        <v>5.000000000000001E-2</v>
      </c>
      <c r="O4" s="2">
        <f>$I$4*O$1</f>
        <v>0.43083333333333329</v>
      </c>
      <c r="P4" s="2">
        <f t="shared" ref="P4:T4" si="5">$I$4*P$1</f>
        <v>0.86166666666666658</v>
      </c>
      <c r="Q4" s="2">
        <f t="shared" si="5"/>
        <v>1.2925</v>
      </c>
      <c r="R4" s="2">
        <f t="shared" si="5"/>
        <v>1.2925</v>
      </c>
      <c r="S4" s="2">
        <f t="shared" si="5"/>
        <v>0.86166666666666658</v>
      </c>
      <c r="T4" s="2">
        <f t="shared" si="5"/>
        <v>0.43083333333333329</v>
      </c>
    </row>
    <row r="5" spans="5:20" x14ac:dyDescent="0.25">
      <c r="G5" s="1">
        <v>0.98958333333333337</v>
      </c>
      <c r="H5">
        <v>2.46</v>
      </c>
      <c r="I5">
        <f>ABS($H$4-$H$5)</f>
        <v>5.17</v>
      </c>
      <c r="J5" s="1"/>
    </row>
    <row r="6" spans="5:20" x14ac:dyDescent="0.25">
      <c r="K6" s="1"/>
    </row>
    <row r="7" spans="5:20" x14ac:dyDescent="0.25">
      <c r="E7" t="s">
        <v>11</v>
      </c>
      <c r="K7" s="1"/>
    </row>
    <row r="8" spans="5:20" x14ac:dyDescent="0.25">
      <c r="K8" s="1"/>
      <c r="M8" s="4" t="s">
        <v>4</v>
      </c>
      <c r="N8" s="4">
        <f>H2</f>
        <v>7.88</v>
      </c>
      <c r="O8" s="2">
        <f>$N8-$O$2</f>
        <v>7.4116666666666662</v>
      </c>
      <c r="P8" s="2">
        <f>O$8-P$2</f>
        <v>6.4749999999999996</v>
      </c>
      <c r="Q8" s="2">
        <f>P$8-Q$2</f>
        <v>5.0699999999999994</v>
      </c>
      <c r="R8" s="2">
        <f>Q$8-R$2</f>
        <v>3.6649999999999991</v>
      </c>
      <c r="S8" s="2">
        <f>R$8-S$2</f>
        <v>2.7283333333333326</v>
      </c>
      <c r="T8" s="2">
        <f>S$8-T$2</f>
        <v>2.2599999999999993</v>
      </c>
    </row>
    <row r="9" spans="5:20" x14ac:dyDescent="0.25">
      <c r="E9" t="s">
        <v>10</v>
      </c>
      <c r="G9">
        <v>4</v>
      </c>
      <c r="M9" t="s">
        <v>5</v>
      </c>
      <c r="N9" s="1">
        <f>G2</f>
        <v>0.17291666666666669</v>
      </c>
      <c r="O9" s="1">
        <f>G2+L2</f>
        <v>0.22337962962962965</v>
      </c>
      <c r="P9" s="1">
        <f>O$9+$L$2</f>
        <v>0.27384259259259258</v>
      </c>
      <c r="Q9" s="1">
        <f t="shared" ref="Q9:T9" si="6">P$9+$L$2</f>
        <v>0.32430555555555551</v>
      </c>
      <c r="R9" s="1">
        <f t="shared" si="6"/>
        <v>0.37476851851851845</v>
      </c>
      <c r="S9" s="1">
        <f t="shared" si="6"/>
        <v>0.42523148148148138</v>
      </c>
      <c r="T9" s="1">
        <f t="shared" si="6"/>
        <v>0.47569444444444431</v>
      </c>
    </row>
    <row r="10" spans="5:20" x14ac:dyDescent="0.25">
      <c r="E10" t="s">
        <v>12</v>
      </c>
      <c r="G10">
        <v>3</v>
      </c>
      <c r="J10" s="1"/>
      <c r="M10" s="4" t="s">
        <v>4</v>
      </c>
      <c r="N10" s="5">
        <f>T8</f>
        <v>2.2599999999999993</v>
      </c>
      <c r="O10" s="2">
        <f>$N10+$O$3</f>
        <v>2.7074999999999996</v>
      </c>
      <c r="P10" s="2">
        <f>O$10+P$3</f>
        <v>3.6024999999999996</v>
      </c>
      <c r="Q10" s="2">
        <f t="shared" ref="Q10:T10" si="7">P$10+Q$3</f>
        <v>4.9449999999999994</v>
      </c>
      <c r="R10" s="2">
        <f t="shared" si="7"/>
        <v>6.2874999999999996</v>
      </c>
      <c r="S10" s="2">
        <f t="shared" si="7"/>
        <v>7.1824999999999992</v>
      </c>
      <c r="T10" s="2">
        <f t="shared" si="7"/>
        <v>7.629999999999999</v>
      </c>
    </row>
    <row r="11" spans="5:20" x14ac:dyDescent="0.25">
      <c r="E11" t="s">
        <v>13</v>
      </c>
      <c r="G11">
        <v>2</v>
      </c>
      <c r="M11" t="s">
        <v>5</v>
      </c>
      <c r="N11" s="1">
        <f>T9</f>
        <v>0.47569444444444431</v>
      </c>
      <c r="O11" s="1">
        <f>N$11+$L$3</f>
        <v>0.51134259259259252</v>
      </c>
      <c r="P11" s="1">
        <f t="shared" ref="P11:T11" si="8">O$11+$L$3</f>
        <v>0.54699074074074061</v>
      </c>
      <c r="Q11" s="1">
        <f t="shared" si="8"/>
        <v>0.58263888888888871</v>
      </c>
      <c r="R11" s="1">
        <f t="shared" si="8"/>
        <v>0.6182870370370368</v>
      </c>
      <c r="S11" s="1">
        <f t="shared" si="8"/>
        <v>0.6539351851851849</v>
      </c>
      <c r="T11" s="1">
        <f t="shared" si="8"/>
        <v>0.68958333333333299</v>
      </c>
    </row>
    <row r="12" spans="5:20" x14ac:dyDescent="0.25">
      <c r="E12" t="s">
        <v>17</v>
      </c>
      <c r="G12">
        <v>-10</v>
      </c>
      <c r="M12" s="4" t="s">
        <v>4</v>
      </c>
      <c r="N12" s="5">
        <f>T10</f>
        <v>7.629999999999999</v>
      </c>
      <c r="O12" s="2">
        <f>N$12-O$4</f>
        <v>7.1991666666666658</v>
      </c>
      <c r="P12" s="2">
        <f>O$12-P$4</f>
        <v>6.3374999999999995</v>
      </c>
      <c r="Q12" s="2">
        <f t="shared" ref="Q12:T12" si="9">P$12-Q$4</f>
        <v>5.0449999999999999</v>
      </c>
      <c r="R12" s="2">
        <f t="shared" si="9"/>
        <v>3.7524999999999999</v>
      </c>
      <c r="S12" s="2">
        <f t="shared" si="9"/>
        <v>2.8908333333333331</v>
      </c>
      <c r="T12" s="2">
        <f t="shared" si="9"/>
        <v>2.46</v>
      </c>
    </row>
    <row r="13" spans="5:20" x14ac:dyDescent="0.25">
      <c r="M13" t="s">
        <v>5</v>
      </c>
      <c r="N13" s="1">
        <f>T11</f>
        <v>0.68958333333333299</v>
      </c>
      <c r="O13" s="1">
        <f>N13+$L$4</f>
        <v>0.73958333333333304</v>
      </c>
      <c r="P13" s="1">
        <f t="shared" ref="P13:T13" si="10">O13+$L$4</f>
        <v>0.78958333333333308</v>
      </c>
      <c r="Q13" s="1">
        <f t="shared" si="10"/>
        <v>0.83958333333333313</v>
      </c>
      <c r="R13" s="1">
        <f t="shared" si="10"/>
        <v>0.88958333333333317</v>
      </c>
      <c r="S13" s="1">
        <f t="shared" si="10"/>
        <v>0.93958333333333321</v>
      </c>
      <c r="T13" s="1">
        <f t="shared" si="10"/>
        <v>0.98958333333333326</v>
      </c>
    </row>
    <row r="14" spans="5:20" x14ac:dyDescent="0.25">
      <c r="E14" t="s">
        <v>8</v>
      </c>
      <c r="G14" s="7" t="b">
        <v>0</v>
      </c>
      <c r="H14" s="7" t="b">
        <v>0</v>
      </c>
      <c r="N14" s="2"/>
      <c r="O14" s="2"/>
      <c r="P14" s="2"/>
      <c r="Q14" s="2"/>
      <c r="R14" s="2"/>
      <c r="S14" s="2"/>
      <c r="T14" s="2"/>
    </row>
    <row r="15" spans="5:20" x14ac:dyDescent="0.25">
      <c r="G15" s="7" t="b">
        <v>1</v>
      </c>
      <c r="H15" s="7" t="b">
        <v>0</v>
      </c>
      <c r="N15" s="1"/>
      <c r="O15" s="1"/>
      <c r="P15" s="1"/>
      <c r="Q15" s="1"/>
      <c r="R15" s="1"/>
      <c r="S15" s="1"/>
      <c r="T15" s="1"/>
    </row>
    <row r="16" spans="5:20" x14ac:dyDescent="0.25">
      <c r="M16" t="s">
        <v>14</v>
      </c>
      <c r="O16">
        <f>IF((N8-$H$17)&gt;0,1,0)</f>
        <v>1</v>
      </c>
      <c r="P16">
        <f t="shared" ref="P16:T16" si="11">IF((O8-$H$17)&gt;0,1,0)</f>
        <v>1</v>
      </c>
      <c r="Q16">
        <f t="shared" si="11"/>
        <v>1</v>
      </c>
      <c r="R16">
        <f t="shared" si="11"/>
        <v>1</v>
      </c>
      <c r="S16">
        <f t="shared" si="11"/>
        <v>1</v>
      </c>
      <c r="T16">
        <f t="shared" si="11"/>
        <v>0</v>
      </c>
    </row>
    <row r="17" spans="5:15" x14ac:dyDescent="0.25">
      <c r="F17" s="4" t="s">
        <v>9</v>
      </c>
      <c r="G17" s="4"/>
      <c r="H17" s="4" t="str">
        <f>IF(G14=TRUE,G9,"")&amp;IF(G15=TRUE,G10,"")&amp;IF(H14=TRUE,G11,"")&amp;IF(H15=TRUE,G12,"")</f>
        <v>3</v>
      </c>
    </row>
    <row r="20" spans="5:15" x14ac:dyDescent="0.25">
      <c r="M20" t="s">
        <v>15</v>
      </c>
    </row>
    <row r="21" spans="5:15" x14ac:dyDescent="0.25">
      <c r="M21" t="s">
        <v>16</v>
      </c>
      <c r="O21" t="s">
        <v>20</v>
      </c>
    </row>
    <row r="22" spans="5:15" x14ac:dyDescent="0.25">
      <c r="O22" t="s">
        <v>21</v>
      </c>
    </row>
    <row r="24" spans="5:15" x14ac:dyDescent="0.25">
      <c r="E24" t="s">
        <v>19</v>
      </c>
      <c r="F24" s="8" t="s">
        <v>18</v>
      </c>
      <c r="G24" s="8"/>
      <c r="H24" s="8"/>
      <c r="I24" s="8"/>
      <c r="J24" s="8"/>
      <c r="K24" s="8"/>
      <c r="L24" s="8"/>
      <c r="O24" t="s">
        <v>22</v>
      </c>
    </row>
    <row r="25" spans="5:15" x14ac:dyDescent="0.25">
      <c r="O25" t="s">
        <v>23</v>
      </c>
    </row>
    <row r="27" spans="5:15" x14ac:dyDescent="0.25">
      <c r="J27" t="s">
        <v>24</v>
      </c>
    </row>
    <row r="28" spans="5:15" x14ac:dyDescent="0.25">
      <c r="J28" t="s">
        <v>25</v>
      </c>
    </row>
    <row r="29" spans="5:15" x14ac:dyDescent="0.25">
      <c r="J29" t="s">
        <v>26</v>
      </c>
    </row>
    <row r="35" spans="6:17" x14ac:dyDescent="0.25">
      <c r="L35">
        <v>0</v>
      </c>
      <c r="M35">
        <v>2</v>
      </c>
      <c r="O35">
        <f>M35-L35</f>
        <v>2</v>
      </c>
      <c r="Q35">
        <f>IF(O35=0,CHOOSE(1,O36),O35)</f>
        <v>2</v>
      </c>
    </row>
    <row r="36" spans="6:17" x14ac:dyDescent="0.25">
      <c r="F36">
        <v>5</v>
      </c>
      <c r="J36" cm="1">
        <f t="array" aca="1" ref="J36" ca="1">IF(F36=0,OFFSET(F36,0,1,0,0),F36)</f>
        <v>5</v>
      </c>
      <c r="L36">
        <v>1</v>
      </c>
      <c r="M36">
        <v>4</v>
      </c>
      <c r="O36">
        <f t="shared" ref="O36:O39" si="12">M36-L36</f>
        <v>3</v>
      </c>
      <c r="Q36">
        <f t="shared" ref="Q36:Q39" si="13">IF(O36=0,CHOOSE(1,O37),O36)</f>
        <v>3</v>
      </c>
    </row>
    <row r="37" spans="6:17" x14ac:dyDescent="0.25">
      <c r="F37">
        <v>6</v>
      </c>
      <c r="J37" cm="1">
        <f t="array" aca="1" ref="J37" ca="1">IF(F37=0,OFFSET(F37,0,1,0,0),F37)</f>
        <v>6</v>
      </c>
      <c r="L37">
        <v>5</v>
      </c>
      <c r="M37">
        <v>5</v>
      </c>
      <c r="O37">
        <f t="shared" si="12"/>
        <v>0</v>
      </c>
      <c r="Q37">
        <f>IF(O37=0,CHOOSE(1,O38),O37)</f>
        <v>5</v>
      </c>
    </row>
    <row r="38" spans="6:17" x14ac:dyDescent="0.25">
      <c r="F38">
        <v>0</v>
      </c>
      <c r="J38">
        <f ca="1">IF(F38=0,OFFSET(F38,0,1,1,1),F38)</f>
        <v>0</v>
      </c>
      <c r="L38">
        <v>3</v>
      </c>
      <c r="M38">
        <v>8</v>
      </c>
      <c r="O38">
        <f t="shared" si="12"/>
        <v>5</v>
      </c>
      <c r="Q38">
        <f t="shared" si="13"/>
        <v>5</v>
      </c>
    </row>
    <row r="39" spans="6:17" x14ac:dyDescent="0.25">
      <c r="F39">
        <v>5</v>
      </c>
      <c r="J39" cm="1">
        <f t="array" aca="1" ref="J39" ca="1">IF(F39=0,OFFSET(F39,0,1,0,0),F39)</f>
        <v>5</v>
      </c>
      <c r="L39">
        <v>4</v>
      </c>
      <c r="M39">
        <v>10</v>
      </c>
      <c r="O39">
        <f t="shared" si="12"/>
        <v>6</v>
      </c>
      <c r="Q39">
        <f t="shared" si="13"/>
        <v>6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P9:T9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6</xdr:col>
                    <xdr:colOff>114300</xdr:colOff>
                    <xdr:row>13</xdr:row>
                    <xdr:rowOff>28575</xdr:rowOff>
                  </from>
                  <to>
                    <xdr:col>6</xdr:col>
                    <xdr:colOff>676275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6</xdr:col>
                    <xdr:colOff>114300</xdr:colOff>
                    <xdr:row>14</xdr:row>
                    <xdr:rowOff>28575</xdr:rowOff>
                  </from>
                  <to>
                    <xdr:col>6</xdr:col>
                    <xdr:colOff>676275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7</xdr:col>
                    <xdr:colOff>114300</xdr:colOff>
                    <xdr:row>14</xdr:row>
                    <xdr:rowOff>28575</xdr:rowOff>
                  </from>
                  <to>
                    <xdr:col>7</xdr:col>
                    <xdr:colOff>676275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7</xdr:col>
                    <xdr:colOff>114300</xdr:colOff>
                    <xdr:row>13</xdr:row>
                    <xdr:rowOff>28575</xdr:rowOff>
                  </from>
                  <to>
                    <xdr:col>7</xdr:col>
                    <xdr:colOff>676275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0CAE-EBF1-4CF2-9B93-7994055CDAFA}">
  <sheetPr codeName="Feuil2"/>
  <dimension ref="A1:L31"/>
  <sheetViews>
    <sheetView tabSelected="1" workbookViewId="0">
      <selection activeCell="C1" sqref="C1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9.42578125" bestFit="1" customWidth="1"/>
    <col min="4" max="5" width="17.5703125" bestFit="1" customWidth="1"/>
    <col min="6" max="6" width="19.42578125" bestFit="1" customWidth="1"/>
    <col min="7" max="8" width="17.5703125" bestFit="1" customWidth="1"/>
    <col min="9" max="9" width="19.42578125" bestFit="1" customWidth="1"/>
    <col min="10" max="11" width="17.5703125" bestFit="1" customWidth="1"/>
    <col min="12" max="12" width="19.42578125" bestFit="1" customWidth="1"/>
    <col min="13" max="13" width="8" bestFit="1" customWidth="1"/>
    <col min="14" max="17" width="15.5703125" bestFit="1" customWidth="1"/>
    <col min="18" max="21" width="17.28515625" bestFit="1" customWidth="1"/>
    <col min="22" max="23" width="9.42578125" bestFit="1" customWidth="1"/>
    <col min="24" max="24" width="22.140625" bestFit="1" customWidth="1"/>
    <col min="25" max="25" width="18" bestFit="1" customWidth="1"/>
    <col min="26" max="26" width="8.42578125" bestFit="1" customWidth="1"/>
    <col min="27" max="27" width="9.85546875" bestFit="1" customWidth="1"/>
    <col min="28" max="28" width="11.42578125" bestFit="1" customWidth="1"/>
    <col min="29" max="30" width="12.85546875" bestFit="1" customWidth="1"/>
  </cols>
  <sheetData>
    <row r="1" spans="1:12" x14ac:dyDescent="0.25">
      <c r="C1" s="4" t="s">
        <v>39</v>
      </c>
    </row>
    <row r="3" spans="1:12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</row>
    <row r="4" spans="1:12" x14ac:dyDescent="0.25">
      <c r="A4" s="3">
        <v>44963</v>
      </c>
      <c r="B4" s="1">
        <v>0.10416666666666667</v>
      </c>
      <c r="C4">
        <v>3.46</v>
      </c>
      <c r="D4">
        <v>30</v>
      </c>
      <c r="E4" s="1">
        <v>0.36041666666666666</v>
      </c>
      <c r="F4">
        <v>6.59</v>
      </c>
      <c r="H4" s="1">
        <v>0.64861111111111114</v>
      </c>
      <c r="I4">
        <v>3.25</v>
      </c>
      <c r="J4">
        <v>34</v>
      </c>
      <c r="K4" s="1">
        <v>0.89097222222222228</v>
      </c>
      <c r="L4">
        <v>6.74</v>
      </c>
    </row>
    <row r="5" spans="1:12" x14ac:dyDescent="0.25">
      <c r="A5" s="3">
        <v>44964</v>
      </c>
      <c r="B5" s="1">
        <v>0.17569444444444443</v>
      </c>
      <c r="C5">
        <v>3.14</v>
      </c>
      <c r="D5">
        <v>40</v>
      </c>
      <c r="E5" s="1">
        <v>0.40833333333333333</v>
      </c>
      <c r="F5">
        <v>6.99</v>
      </c>
      <c r="H5" s="1">
        <v>0.70347222222222228</v>
      </c>
      <c r="I5">
        <v>2.76</v>
      </c>
      <c r="J5">
        <v>46</v>
      </c>
      <c r="K5" s="1">
        <v>0.92986111111111114</v>
      </c>
      <c r="L5">
        <v>7.24</v>
      </c>
    </row>
    <row r="6" spans="1:12" x14ac:dyDescent="0.25">
      <c r="A6" s="3">
        <v>44965</v>
      </c>
      <c r="B6" s="1">
        <v>0.22013888888888888</v>
      </c>
      <c r="C6">
        <v>2.58</v>
      </c>
      <c r="D6">
        <v>52</v>
      </c>
      <c r="E6" s="1">
        <v>0.44236111111111109</v>
      </c>
      <c r="F6">
        <v>7.49</v>
      </c>
      <c r="H6" s="1">
        <v>0.74027777777777781</v>
      </c>
      <c r="I6">
        <v>2.2400000000000002</v>
      </c>
      <c r="J6">
        <v>58</v>
      </c>
      <c r="K6" s="1">
        <v>0.95902777777777781</v>
      </c>
      <c r="L6">
        <v>7.74</v>
      </c>
    </row>
    <row r="7" spans="1:12" x14ac:dyDescent="0.25">
      <c r="A7" s="3">
        <v>44966</v>
      </c>
      <c r="B7" s="1">
        <v>0.25277777777777777</v>
      </c>
      <c r="C7">
        <v>2.11</v>
      </c>
      <c r="D7">
        <v>64</v>
      </c>
      <c r="E7" s="1">
        <v>0.46875</v>
      </c>
      <c r="F7">
        <v>7.93</v>
      </c>
      <c r="H7" s="1">
        <v>0.76944444444444449</v>
      </c>
      <c r="I7">
        <v>1.84</v>
      </c>
      <c r="J7">
        <v>69</v>
      </c>
      <c r="K7" s="1">
        <v>0.98333333333333328</v>
      </c>
      <c r="L7">
        <v>8.15</v>
      </c>
    </row>
    <row r="8" spans="1:12" x14ac:dyDescent="0.25">
      <c r="A8" s="3">
        <v>44967</v>
      </c>
      <c r="B8" s="1">
        <v>0.28055555555555556</v>
      </c>
      <c r="C8">
        <v>1.77</v>
      </c>
      <c r="D8">
        <v>73</v>
      </c>
      <c r="E8" s="1">
        <v>0.49305555555555558</v>
      </c>
      <c r="F8">
        <v>8.26</v>
      </c>
      <c r="H8" s="1">
        <v>0.79583333333333328</v>
      </c>
      <c r="I8">
        <v>1.56</v>
      </c>
      <c r="K8" s="1"/>
    </row>
    <row r="9" spans="1:12" x14ac:dyDescent="0.25">
      <c r="A9" s="3">
        <v>44968</v>
      </c>
      <c r="B9" s="1">
        <v>6.2500000000000003E-3</v>
      </c>
      <c r="C9">
        <v>8.43</v>
      </c>
      <c r="D9">
        <v>78</v>
      </c>
      <c r="E9" s="1">
        <v>0.30555555555555558</v>
      </c>
      <c r="F9">
        <v>1.55</v>
      </c>
      <c r="H9" s="1">
        <v>0.51458333333333328</v>
      </c>
      <c r="I9">
        <v>8.49</v>
      </c>
      <c r="J9">
        <v>81</v>
      </c>
      <c r="K9" s="1">
        <v>0.81944444444444442</v>
      </c>
      <c r="L9">
        <v>1.37</v>
      </c>
    </row>
    <row r="10" spans="1:12" x14ac:dyDescent="0.25">
      <c r="A10" s="3">
        <v>44969</v>
      </c>
      <c r="B10" s="1">
        <v>2.7777777777777776E-2</v>
      </c>
      <c r="C10">
        <v>8.61</v>
      </c>
      <c r="D10">
        <v>85</v>
      </c>
      <c r="E10" s="1">
        <v>0.32847222222222222</v>
      </c>
      <c r="F10">
        <v>1.4</v>
      </c>
      <c r="H10" s="1">
        <v>0.53541666666666665</v>
      </c>
      <c r="I10">
        <v>8.6300000000000008</v>
      </c>
      <c r="J10">
        <v>87</v>
      </c>
      <c r="K10" s="1">
        <v>0.84166666666666667</v>
      </c>
      <c r="L10">
        <v>1.25</v>
      </c>
    </row>
    <row r="11" spans="1:12" x14ac:dyDescent="0.25">
      <c r="A11" s="3">
        <v>44970</v>
      </c>
      <c r="B11" s="1">
        <v>0.10416666666666667</v>
      </c>
      <c r="C11">
        <v>3.46</v>
      </c>
      <c r="D11">
        <v>30</v>
      </c>
      <c r="E11" s="1">
        <v>0.36041666666666666</v>
      </c>
      <c r="F11">
        <v>6.59</v>
      </c>
      <c r="H11" s="1">
        <v>0.64861111111111114</v>
      </c>
      <c r="I11">
        <v>3.25</v>
      </c>
      <c r="J11">
        <v>34</v>
      </c>
      <c r="K11" s="1">
        <v>0.89097222222222228</v>
      </c>
      <c r="L11">
        <v>6.74</v>
      </c>
    </row>
    <row r="12" spans="1:12" x14ac:dyDescent="0.25">
      <c r="A12" s="3">
        <v>44971</v>
      </c>
      <c r="B12" s="1">
        <v>0.17569444444444443</v>
      </c>
      <c r="C12">
        <v>3.14</v>
      </c>
      <c r="D12">
        <v>40</v>
      </c>
      <c r="E12" s="1">
        <v>0.40833333333333333</v>
      </c>
      <c r="F12">
        <v>6.99</v>
      </c>
      <c r="H12" s="1">
        <v>0.70347222222222228</v>
      </c>
      <c r="I12">
        <v>2.76</v>
      </c>
      <c r="J12">
        <v>46</v>
      </c>
      <c r="K12" s="1">
        <v>0.92986111111111114</v>
      </c>
      <c r="L12">
        <v>7.24</v>
      </c>
    </row>
    <row r="13" spans="1:12" x14ac:dyDescent="0.25">
      <c r="A13" s="3">
        <v>44972</v>
      </c>
      <c r="B13" s="1">
        <v>0.22013888888888888</v>
      </c>
      <c r="C13">
        <v>2.58</v>
      </c>
      <c r="D13">
        <v>52</v>
      </c>
      <c r="E13" s="1">
        <v>0.44236111111111109</v>
      </c>
      <c r="F13">
        <v>7.49</v>
      </c>
      <c r="H13" s="1">
        <v>0.74027777777777781</v>
      </c>
      <c r="I13">
        <v>2.2400000000000002</v>
      </c>
      <c r="J13">
        <v>58</v>
      </c>
      <c r="K13" s="1">
        <v>0.95902777777777781</v>
      </c>
      <c r="L13">
        <v>7.74</v>
      </c>
    </row>
    <row r="14" spans="1:12" x14ac:dyDescent="0.25">
      <c r="A14" s="3">
        <v>44973</v>
      </c>
      <c r="B14" s="1">
        <v>0.25277777777777777</v>
      </c>
      <c r="C14">
        <v>2.11</v>
      </c>
      <c r="D14">
        <v>64</v>
      </c>
      <c r="E14" s="1">
        <v>0.46875</v>
      </c>
      <c r="F14">
        <v>7.93</v>
      </c>
      <c r="H14" s="1">
        <v>0.76944444444444449</v>
      </c>
      <c r="I14">
        <v>1.84</v>
      </c>
      <c r="J14">
        <v>69</v>
      </c>
      <c r="K14" s="1">
        <v>0.98333333333333328</v>
      </c>
      <c r="L14">
        <v>8.15</v>
      </c>
    </row>
    <row r="15" spans="1:12" x14ac:dyDescent="0.25">
      <c r="A15" s="3">
        <v>44974</v>
      </c>
      <c r="B15" s="1">
        <v>0.28055555555555556</v>
      </c>
      <c r="C15">
        <v>1.77</v>
      </c>
      <c r="D15">
        <v>73</v>
      </c>
      <c r="E15" s="1">
        <v>0.49305555555555558</v>
      </c>
      <c r="F15">
        <v>8.26</v>
      </c>
      <c r="H15" s="1">
        <v>0.79583333333333328</v>
      </c>
      <c r="I15">
        <v>1.56</v>
      </c>
      <c r="K15" s="1"/>
    </row>
    <row r="16" spans="1:12" x14ac:dyDescent="0.25">
      <c r="A16" s="3">
        <v>44975</v>
      </c>
      <c r="B16" s="1">
        <v>6.2500000000000003E-3</v>
      </c>
      <c r="C16">
        <v>8.43</v>
      </c>
      <c r="D16">
        <v>78</v>
      </c>
      <c r="E16" s="1">
        <v>0.30555555555555558</v>
      </c>
      <c r="F16">
        <v>1.55</v>
      </c>
      <c r="H16" s="1">
        <v>0.51458333333333328</v>
      </c>
      <c r="I16">
        <v>8.49</v>
      </c>
      <c r="J16">
        <v>81</v>
      </c>
      <c r="K16" s="1">
        <v>0.81944444444444442</v>
      </c>
      <c r="L16">
        <v>1.37</v>
      </c>
    </row>
    <row r="17" spans="1:12" x14ac:dyDescent="0.25">
      <c r="A17" s="3">
        <v>44976</v>
      </c>
      <c r="B17" s="1">
        <v>2.7777777777777776E-2</v>
      </c>
      <c r="C17">
        <v>8.61</v>
      </c>
      <c r="D17">
        <v>85</v>
      </c>
      <c r="E17" s="1">
        <v>0.32847222222222222</v>
      </c>
      <c r="F17">
        <v>1.4</v>
      </c>
      <c r="H17" s="1">
        <v>0.53541666666666665</v>
      </c>
      <c r="I17">
        <v>8.6300000000000008</v>
      </c>
      <c r="J17">
        <v>87</v>
      </c>
      <c r="K17" s="1">
        <v>0.84166666666666667</v>
      </c>
      <c r="L17">
        <v>1.25</v>
      </c>
    </row>
    <row r="18" spans="1:12" x14ac:dyDescent="0.25">
      <c r="A18" s="3">
        <v>44977</v>
      </c>
      <c r="B18" s="1">
        <v>0.10416666666666667</v>
      </c>
      <c r="C18">
        <v>3.46</v>
      </c>
      <c r="D18">
        <v>30</v>
      </c>
      <c r="E18" s="1">
        <v>0.36041666666666666</v>
      </c>
      <c r="F18">
        <v>6.59</v>
      </c>
      <c r="H18" s="1">
        <v>0.64861111111111114</v>
      </c>
      <c r="I18">
        <v>3.25</v>
      </c>
      <c r="J18">
        <v>34</v>
      </c>
      <c r="K18" s="1">
        <v>0.89097222222222228</v>
      </c>
      <c r="L18">
        <v>6.74</v>
      </c>
    </row>
    <row r="19" spans="1:12" x14ac:dyDescent="0.25">
      <c r="A19" s="3">
        <v>44978</v>
      </c>
      <c r="B19" s="1">
        <v>0.17569444444444443</v>
      </c>
      <c r="C19">
        <v>3.14</v>
      </c>
      <c r="D19">
        <v>40</v>
      </c>
      <c r="E19" s="1">
        <v>0.40833333333333333</v>
      </c>
      <c r="F19">
        <v>6.99</v>
      </c>
      <c r="H19" s="1">
        <v>0.70347222222222228</v>
      </c>
      <c r="I19">
        <v>2.76</v>
      </c>
      <c r="J19">
        <v>46</v>
      </c>
      <c r="K19" s="1">
        <v>0.92986111111111114</v>
      </c>
      <c r="L19">
        <v>7.24</v>
      </c>
    </row>
    <row r="20" spans="1:12" x14ac:dyDescent="0.25">
      <c r="A20" s="3">
        <v>44979</v>
      </c>
      <c r="B20" s="1">
        <v>0.22013888888888888</v>
      </c>
      <c r="C20">
        <v>2.58</v>
      </c>
      <c r="D20">
        <v>52</v>
      </c>
      <c r="E20" s="1">
        <v>0.44236111111111109</v>
      </c>
      <c r="F20">
        <v>7.49</v>
      </c>
      <c r="H20" s="1">
        <v>0.74027777777777781</v>
      </c>
      <c r="I20">
        <v>2.2400000000000002</v>
      </c>
      <c r="J20">
        <v>58</v>
      </c>
      <c r="K20" s="1">
        <v>0.95902777777777781</v>
      </c>
      <c r="L20">
        <v>7.74</v>
      </c>
    </row>
    <row r="21" spans="1:12" x14ac:dyDescent="0.25">
      <c r="A21" s="3">
        <v>44980</v>
      </c>
      <c r="B21" s="1">
        <v>0.25277777777777777</v>
      </c>
      <c r="C21">
        <v>2.11</v>
      </c>
      <c r="D21">
        <v>64</v>
      </c>
      <c r="E21" s="1">
        <v>0.46875</v>
      </c>
      <c r="F21">
        <v>7.93</v>
      </c>
      <c r="H21" s="1">
        <v>0.76944444444444449</v>
      </c>
      <c r="I21">
        <v>1.84</v>
      </c>
      <c r="J21">
        <v>69</v>
      </c>
      <c r="K21" s="1">
        <v>0.98333333333333328</v>
      </c>
      <c r="L21">
        <v>8.15</v>
      </c>
    </row>
    <row r="22" spans="1:12" x14ac:dyDescent="0.25">
      <c r="A22" s="3">
        <v>44981</v>
      </c>
      <c r="B22" s="1">
        <v>0.28055555555555556</v>
      </c>
      <c r="C22">
        <v>1.77</v>
      </c>
      <c r="D22">
        <v>73</v>
      </c>
      <c r="E22" s="1">
        <v>0.49305555555555558</v>
      </c>
      <c r="F22">
        <v>8.26</v>
      </c>
      <c r="H22" s="1">
        <v>0.79583333333333328</v>
      </c>
      <c r="I22">
        <v>1.56</v>
      </c>
      <c r="K22" s="1"/>
    </row>
    <row r="23" spans="1:12" x14ac:dyDescent="0.25">
      <c r="A23" s="3">
        <v>44982</v>
      </c>
      <c r="B23" s="1">
        <v>6.2500000000000003E-3</v>
      </c>
      <c r="C23">
        <v>8.43</v>
      </c>
      <c r="D23">
        <v>78</v>
      </c>
      <c r="E23" s="1">
        <v>0.30555555555555558</v>
      </c>
      <c r="F23">
        <v>1.55</v>
      </c>
      <c r="H23" s="1">
        <v>0.51458333333333328</v>
      </c>
      <c r="I23">
        <v>8.49</v>
      </c>
      <c r="J23">
        <v>81</v>
      </c>
      <c r="K23" s="1">
        <v>0.81944444444444442</v>
      </c>
      <c r="L23">
        <v>1.37</v>
      </c>
    </row>
    <row r="24" spans="1:12" x14ac:dyDescent="0.25">
      <c r="A24" s="3">
        <v>44983</v>
      </c>
      <c r="B24" s="1">
        <v>2.7777777777777776E-2</v>
      </c>
      <c r="C24">
        <v>8.61</v>
      </c>
      <c r="D24">
        <v>85</v>
      </c>
      <c r="E24" s="1">
        <v>0.32847222222222222</v>
      </c>
      <c r="F24">
        <v>1.4</v>
      </c>
      <c r="H24" s="1">
        <v>0.53541666666666665</v>
      </c>
      <c r="I24">
        <v>8.6300000000000008</v>
      </c>
      <c r="J24">
        <v>87</v>
      </c>
      <c r="K24" s="1">
        <v>0.84166666666666667</v>
      </c>
      <c r="L24">
        <v>1.25</v>
      </c>
    </row>
    <row r="25" spans="1:12" x14ac:dyDescent="0.25">
      <c r="A25" s="3">
        <v>44984</v>
      </c>
      <c r="B25" s="1">
        <v>0.10416666666666667</v>
      </c>
      <c r="C25">
        <v>3.46</v>
      </c>
      <c r="D25">
        <v>30</v>
      </c>
      <c r="E25" s="1">
        <v>0.36041666666666666</v>
      </c>
      <c r="F25">
        <v>6.59</v>
      </c>
      <c r="H25" s="1">
        <v>0.64861111111111114</v>
      </c>
      <c r="I25">
        <v>3.25</v>
      </c>
      <c r="J25">
        <v>34</v>
      </c>
      <c r="K25" s="1">
        <v>0.89097222222222228</v>
      </c>
      <c r="L25">
        <v>6.74</v>
      </c>
    </row>
    <row r="26" spans="1:12" x14ac:dyDescent="0.25">
      <c r="A26" s="3">
        <v>44985</v>
      </c>
      <c r="B26" s="1">
        <v>0.17569444444444443</v>
      </c>
      <c r="C26">
        <v>3.14</v>
      </c>
      <c r="D26">
        <v>40</v>
      </c>
      <c r="E26" s="1">
        <v>0.40833333333333333</v>
      </c>
      <c r="F26">
        <v>6.99</v>
      </c>
      <c r="H26" s="1">
        <v>0.70347222222222228</v>
      </c>
      <c r="I26">
        <v>2.76</v>
      </c>
      <c r="J26">
        <v>46</v>
      </c>
      <c r="K26" s="1">
        <v>0.92986111111111114</v>
      </c>
      <c r="L26">
        <v>7.24</v>
      </c>
    </row>
    <row r="27" spans="1:12" x14ac:dyDescent="0.25">
      <c r="A27" s="3">
        <v>44986</v>
      </c>
      <c r="B27" s="1">
        <v>0.22013888888888888</v>
      </c>
      <c r="C27">
        <v>2.58</v>
      </c>
      <c r="D27">
        <v>52</v>
      </c>
      <c r="E27" s="1">
        <v>0.44236111111111109</v>
      </c>
      <c r="F27">
        <v>7.49</v>
      </c>
      <c r="H27" s="1">
        <v>0.74027777777777781</v>
      </c>
      <c r="I27">
        <v>2.2400000000000002</v>
      </c>
      <c r="J27">
        <v>58</v>
      </c>
      <c r="K27" s="1">
        <v>0.95902777777777781</v>
      </c>
      <c r="L27">
        <v>7.74</v>
      </c>
    </row>
    <row r="28" spans="1:12" x14ac:dyDescent="0.25">
      <c r="A28" s="3">
        <v>44987</v>
      </c>
      <c r="B28" s="1">
        <v>0.25277777777777777</v>
      </c>
      <c r="C28">
        <v>2.11</v>
      </c>
      <c r="D28">
        <v>64</v>
      </c>
      <c r="E28" s="1">
        <v>0.46875</v>
      </c>
      <c r="F28">
        <v>7.93</v>
      </c>
      <c r="H28" s="1">
        <v>0.76944444444444449</v>
      </c>
      <c r="I28">
        <v>1.84</v>
      </c>
      <c r="J28">
        <v>69</v>
      </c>
      <c r="K28" s="1">
        <v>0.98333333333333328</v>
      </c>
      <c r="L28">
        <v>8.15</v>
      </c>
    </row>
    <row r="29" spans="1:12" x14ac:dyDescent="0.25">
      <c r="A29" s="3">
        <v>44988</v>
      </c>
      <c r="B29" s="1">
        <v>0.28055555555555556</v>
      </c>
      <c r="C29">
        <v>1.77</v>
      </c>
      <c r="D29">
        <v>73</v>
      </c>
      <c r="E29" s="1">
        <v>0.49305555555555558</v>
      </c>
      <c r="F29">
        <v>8.26</v>
      </c>
      <c r="H29" s="1">
        <v>0.79583333333333328</v>
      </c>
      <c r="I29">
        <v>1.56</v>
      </c>
      <c r="K29" s="1"/>
    </row>
    <row r="30" spans="1:12" x14ac:dyDescent="0.25">
      <c r="A30" s="3">
        <v>44989</v>
      </c>
      <c r="B30" s="1">
        <v>6.2500000000000003E-3</v>
      </c>
      <c r="C30">
        <v>8.43</v>
      </c>
      <c r="D30">
        <v>78</v>
      </c>
      <c r="E30" s="1">
        <v>0.30555555555555558</v>
      </c>
      <c r="F30">
        <v>1.55</v>
      </c>
      <c r="H30" s="1">
        <v>0.51458333333333328</v>
      </c>
      <c r="I30">
        <v>8.49</v>
      </c>
      <c r="J30">
        <v>81</v>
      </c>
      <c r="K30" s="1">
        <v>0.81944444444444442</v>
      </c>
      <c r="L30">
        <v>1.37</v>
      </c>
    </row>
    <row r="31" spans="1:12" x14ac:dyDescent="0.25">
      <c r="A31" s="3">
        <v>44990</v>
      </c>
      <c r="B31" s="1">
        <v>2.7777777777777776E-2</v>
      </c>
      <c r="C31">
        <v>8.61</v>
      </c>
      <c r="D31">
        <v>85</v>
      </c>
      <c r="E31" s="1">
        <v>0.32847222222222222</v>
      </c>
      <c r="F31">
        <v>1.4</v>
      </c>
      <c r="H31" s="1">
        <v>0.53541666666666665</v>
      </c>
      <c r="I31">
        <v>8.6300000000000008</v>
      </c>
      <c r="J31">
        <v>87</v>
      </c>
      <c r="K31" s="1">
        <v>0.84166666666666667</v>
      </c>
      <c r="L31">
        <v>1.25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4BDAC6-B34F-4D90-8F24-9462011E0C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1</vt:lpstr>
      <vt:lpstr>Mois</vt:lpstr>
      <vt:lpstr>URL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MEGI, Maxim</dc:creator>
  <cp:lastModifiedBy>Chris_W10</cp:lastModifiedBy>
  <dcterms:created xsi:type="dcterms:W3CDTF">2023-01-13T14:42:30Z</dcterms:created>
  <dcterms:modified xsi:type="dcterms:W3CDTF">2023-03-02T10:43:29Z</dcterms:modified>
</cp:coreProperties>
</file>