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tables/table1.xml" ContentType="application/vnd.openxmlformats-officedocument.spreadsheetml.table+xml"/>
  <Override PartName="/xl/drawings/drawing1.xml" ContentType="application/vnd.openxmlformats-officedocument.drawing+xml"/>
  <Override PartName="/xl/tables/table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updateLinks="never" defaultThemeVersion="124226"/>
  <mc:AlternateContent xmlns:mc="http://schemas.openxmlformats.org/markup-compatibility/2006">
    <mc:Choice Requires="x15">
      <x15ac:absPath xmlns:x15ac="http://schemas.microsoft.com/office/spreadsheetml/2010/11/ac" url="T:\TEMP\"/>
    </mc:Choice>
  </mc:AlternateContent>
  <xr:revisionPtr revIDLastSave="0" documentId="8_{1488775C-52AE-469C-9D61-03C5F508878D}" xr6:coauthVersionLast="47" xr6:coauthVersionMax="47" xr10:uidLastSave="{00000000-0000-0000-0000-000000000000}"/>
  <bookViews>
    <workbookView xWindow="-120" yWindow="-120" windowWidth="29040" windowHeight="15990" tabRatio="620" xr2:uid="{00000000-000D-0000-FFFF-FFFF00000000}"/>
  </bookViews>
  <sheets>
    <sheet name="Calendrier de traitement 2020 " sheetId="12" r:id="rId1"/>
    <sheet name="HERBICIDES" sheetId="8" r:id="rId2"/>
    <sheet name="coloration" sheetId="6" state="hidden" r:id="rId3"/>
  </sheets>
  <externalReferences>
    <externalReference r:id="rId4"/>
  </externalReferences>
  <definedNames>
    <definedName name="forme">'[1]sous forme'!$B$2:$B$19</definedName>
    <definedName name="_xlnm.Print_Titles" localSheetId="0">'Calendrier de traitement 2020 '!$1:$3</definedName>
    <definedName name="L_Herb">TRANSPOSE(_xlfn._xlws.FILTER(HERBICIDES!Liste_herbicides,NOT(ISERROR(SEARCH(Calendrier[[#This Row],[Saisie du produit utilisé sur la parcelle]],Herbicides[Identifiant_Ligne])))))</definedName>
    <definedName name="Liste_herbicides" localSheetId="1">HERBICIDES!$A$21:$A$55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R5" i="12" l="1" a="1"/>
  <c r="R5" i="12" s="1"/>
  <c r="R6" i="12" a="1"/>
  <c r="R6" i="12" s="1"/>
  <c r="R7" i="12" a="1"/>
  <c r="R7" i="12" s="1"/>
  <c r="R8" i="12" a="1"/>
  <c r="R8" i="12" s="1"/>
  <c r="R9" i="12" a="1"/>
  <c r="R9" i="12" s="1"/>
  <c r="R10" i="12" a="1"/>
  <c r="R10" i="12" s="1"/>
  <c r="R11" i="12" a="1"/>
  <c r="R11" i="12" s="1"/>
  <c r="R12" i="12" a="1"/>
  <c r="R12" i="12" s="1"/>
  <c r="R13" i="12" a="1"/>
  <c r="R13" i="12" s="1"/>
  <c r="R14" i="12" a="1"/>
  <c r="R14" i="12" s="1"/>
  <c r="R15" i="12" a="1"/>
  <c r="R15" i="12" s="1"/>
  <c r="R16" i="12" a="1"/>
  <c r="R16" i="12" s="1"/>
  <c r="R17" i="12" a="1"/>
  <c r="R17" i="12" s="1"/>
  <c r="R18" i="12" a="1"/>
  <c r="R18" i="12" s="1"/>
  <c r="R19" i="12" a="1"/>
  <c r="R19" i="12" s="1"/>
  <c r="R20" i="12" a="1"/>
  <c r="R20" i="12" s="1"/>
  <c r="R21" i="12" a="1"/>
  <c r="R21" i="12" s="1"/>
  <c r="R22" i="12" a="1"/>
  <c r="R22" i="12" s="1"/>
  <c r="R4" i="12" a="1"/>
  <c r="R4" i="12" s="1"/>
  <c r="K4" i="12" l="1" a="1"/>
  <c r="K4" i="12" s="1"/>
  <c r="L5" i="12" a="1"/>
  <c r="L5" i="12" s="1"/>
  <c r="M5" i="12" a="1"/>
  <c r="M5" i="12" s="1"/>
  <c r="N5" i="12" a="1"/>
  <c r="N5" i="12" s="1"/>
  <c r="N4" i="12" a="1"/>
  <c r="N4" i="12" s="1"/>
  <c r="M4" i="12" a="1"/>
  <c r="M4" i="12" s="1"/>
  <c r="L4" i="12" a="1"/>
  <c r="L4" i="12" s="1"/>
  <c r="I4" i="12" a="1"/>
  <c r="I4" i="12" s="1"/>
  <c r="K5" i="12" a="1"/>
  <c r="K5" i="12" s="1"/>
  <c r="J4" i="12" a="1"/>
  <c r="J4" i="12" s="1"/>
  <c r="J5" i="12" a="1"/>
  <c r="J5" i="12" s="1"/>
  <c r="I5" i="12" a="1"/>
  <c r="I5" i="12" s="1"/>
  <c r="G4" i="12" a="1"/>
  <c r="G4" i="12" s="1"/>
  <c r="H4" i="12" s="1"/>
  <c r="G5" i="12" a="1"/>
  <c r="G5" i="12" s="1"/>
  <c r="H5" i="12" s="1"/>
  <c r="E4" i="12" a="1"/>
  <c r="E4" i="12" s="1"/>
  <c r="E5" i="12" a="1"/>
  <c r="E5" i="12" s="1"/>
  <c r="D4" i="12" a="1"/>
  <c r="D4" i="12" s="1"/>
  <c r="D5" i="12" a="1"/>
  <c r="D5" i="12" s="1"/>
  <c r="D6" i="12"/>
  <c r="E6" i="12"/>
  <c r="G6" i="12"/>
  <c r="H6" i="12" s="1"/>
  <c r="I6" i="12"/>
  <c r="J6" i="12"/>
  <c r="K6" i="12"/>
  <c r="L6" i="12"/>
  <c r="M6" i="12"/>
  <c r="N6" i="12"/>
  <c r="D7" i="12"/>
  <c r="E7" i="12"/>
  <c r="G7" i="12"/>
  <c r="H7" i="12" s="1"/>
  <c r="I7" i="12"/>
  <c r="J7" i="12"/>
  <c r="K7" i="12"/>
  <c r="L7" i="12"/>
  <c r="M7" i="12"/>
  <c r="N7" i="12"/>
  <c r="D8" i="12"/>
  <c r="E8" i="12"/>
  <c r="G8" i="12"/>
  <c r="I8" i="12"/>
  <c r="J8" i="12"/>
  <c r="K8" i="12"/>
  <c r="L8" i="12"/>
  <c r="M8" i="12"/>
  <c r="N8" i="12"/>
  <c r="D9" i="12"/>
  <c r="E9" i="12"/>
  <c r="G9" i="12"/>
  <c r="I9" i="12"/>
  <c r="J9" i="12"/>
  <c r="K9" i="12"/>
  <c r="L9" i="12"/>
  <c r="M9" i="12"/>
  <c r="N9" i="12"/>
  <c r="D10" i="12"/>
  <c r="E10" i="12"/>
  <c r="G10" i="12"/>
  <c r="I10" i="12"/>
  <c r="J10" i="12"/>
  <c r="K10" i="12"/>
  <c r="L10" i="12"/>
  <c r="M10" i="12"/>
  <c r="N10" i="12"/>
  <c r="D11" i="12"/>
  <c r="E11" i="12"/>
  <c r="G11" i="12"/>
  <c r="I11" i="12"/>
  <c r="J11" i="12"/>
  <c r="K11" i="12"/>
  <c r="L11" i="12"/>
  <c r="M11" i="12"/>
  <c r="N11" i="12"/>
  <c r="D12" i="12"/>
  <c r="E12" i="12"/>
  <c r="G12" i="12"/>
  <c r="I12" i="12"/>
  <c r="J12" i="12"/>
  <c r="K12" i="12"/>
  <c r="L12" i="12"/>
  <c r="M12" i="12"/>
  <c r="N12" i="12"/>
  <c r="D13" i="12"/>
  <c r="E13" i="12"/>
  <c r="G13" i="12"/>
  <c r="I13" i="12"/>
  <c r="J13" i="12"/>
  <c r="K13" i="12"/>
  <c r="L13" i="12"/>
  <c r="M13" i="12"/>
  <c r="N13" i="12"/>
  <c r="D14" i="12"/>
  <c r="E14" i="12"/>
  <c r="G14" i="12"/>
  <c r="I14" i="12"/>
  <c r="J14" i="12"/>
  <c r="K14" i="12"/>
  <c r="L14" i="12"/>
  <c r="M14" i="12"/>
  <c r="N14" i="12"/>
  <c r="D15" i="12"/>
  <c r="E15" i="12"/>
  <c r="G15" i="12"/>
  <c r="I15" i="12"/>
  <c r="J15" i="12"/>
  <c r="K15" i="12"/>
  <c r="L15" i="12"/>
  <c r="M15" i="12"/>
  <c r="N15" i="12"/>
  <c r="D16" i="12"/>
  <c r="E16" i="12"/>
  <c r="G16" i="12"/>
  <c r="I16" i="12"/>
  <c r="J16" i="12"/>
  <c r="K16" i="12"/>
  <c r="L16" i="12"/>
  <c r="M16" i="12"/>
  <c r="N16" i="12"/>
  <c r="D17" i="12"/>
  <c r="E17" i="12"/>
  <c r="G17" i="12"/>
  <c r="I17" i="12"/>
  <c r="J17" i="12"/>
  <c r="K17" i="12"/>
  <c r="L17" i="12"/>
  <c r="M17" i="12"/>
  <c r="N17" i="12"/>
  <c r="D18" i="12"/>
  <c r="E18" i="12"/>
  <c r="G18" i="12"/>
  <c r="I18" i="12"/>
  <c r="J18" i="12"/>
  <c r="K18" i="12"/>
  <c r="L18" i="12"/>
  <c r="M18" i="12"/>
  <c r="N18" i="12"/>
  <c r="D19" i="12"/>
  <c r="E19" i="12"/>
  <c r="G19" i="12"/>
  <c r="I19" i="12"/>
  <c r="J19" i="12"/>
  <c r="K19" i="12"/>
  <c r="L19" i="12"/>
  <c r="M19" i="12"/>
  <c r="N19" i="12"/>
  <c r="CF19" i="8" l="1"/>
  <c r="EG55" i="8" l="1"/>
  <c r="EF55" i="8"/>
  <c r="EE55" i="8"/>
  <c r="ED55" i="8"/>
  <c r="EC55" i="8"/>
  <c r="EB55" i="8"/>
  <c r="EA55" i="8"/>
  <c r="DZ55" i="8"/>
  <c r="DY55" i="8"/>
  <c r="DX55" i="8"/>
  <c r="DW55" i="8"/>
  <c r="DV55" i="8"/>
  <c r="DU55" i="8"/>
  <c r="DT55" i="8"/>
  <c r="DS55" i="8"/>
  <c r="DR55" i="8"/>
  <c r="DQ55" i="8"/>
  <c r="DP55" i="8"/>
  <c r="DO55" i="8"/>
  <c r="DN55" i="8"/>
  <c r="DM55" i="8"/>
  <c r="DL55" i="8"/>
  <c r="DK55" i="8"/>
  <c r="DJ55" i="8"/>
  <c r="DI55" i="8"/>
  <c r="DH55" i="8"/>
  <c r="DG55" i="8"/>
  <c r="DF55" i="8"/>
  <c r="DE55" i="8"/>
  <c r="DD55" i="8"/>
  <c r="DC55" i="8"/>
  <c r="DB55" i="8"/>
  <c r="DA55" i="8"/>
  <c r="CZ55" i="8"/>
  <c r="CY55" i="8"/>
  <c r="CX55" i="8"/>
  <c r="CW55" i="8"/>
  <c r="CV55" i="8"/>
  <c r="CU55" i="8"/>
  <c r="CT55" i="8"/>
  <c r="CS55" i="8"/>
  <c r="CR55" i="8"/>
  <c r="CQ55" i="8"/>
  <c r="CP55" i="8"/>
  <c r="CO55" i="8"/>
  <c r="CN55" i="8"/>
  <c r="CM55" i="8"/>
  <c r="CL55" i="8"/>
  <c r="CK55" i="8"/>
  <c r="CE55" i="8"/>
  <c r="CD55" i="8"/>
  <c r="Q55" i="8"/>
  <c r="P55" i="8"/>
  <c r="A55" i="8"/>
  <c r="EG54" i="8"/>
  <c r="EF54" i="8"/>
  <c r="EE54" i="8"/>
  <c r="ED54" i="8"/>
  <c r="EC54" i="8"/>
  <c r="EB54" i="8"/>
  <c r="EA54" i="8"/>
  <c r="DZ54" i="8"/>
  <c r="DY54" i="8"/>
  <c r="DX54" i="8"/>
  <c r="DW54" i="8"/>
  <c r="DV54" i="8"/>
  <c r="DU54" i="8"/>
  <c r="DT54" i="8"/>
  <c r="DS54" i="8"/>
  <c r="DR54" i="8"/>
  <c r="DQ54" i="8"/>
  <c r="DP54" i="8"/>
  <c r="DO54" i="8"/>
  <c r="DN54" i="8"/>
  <c r="DM54" i="8"/>
  <c r="DL54" i="8"/>
  <c r="DK54" i="8"/>
  <c r="DJ54" i="8"/>
  <c r="DI54" i="8"/>
  <c r="DH54" i="8"/>
  <c r="DG54" i="8"/>
  <c r="DF54" i="8"/>
  <c r="DE54" i="8"/>
  <c r="DD54" i="8"/>
  <c r="DC54" i="8"/>
  <c r="DB54" i="8"/>
  <c r="DA54" i="8"/>
  <c r="CZ54" i="8"/>
  <c r="CY54" i="8"/>
  <c r="CX54" i="8"/>
  <c r="CW54" i="8"/>
  <c r="CV54" i="8"/>
  <c r="CU54" i="8"/>
  <c r="CT54" i="8"/>
  <c r="CS54" i="8"/>
  <c r="CR54" i="8"/>
  <c r="CQ54" i="8"/>
  <c r="CP54" i="8"/>
  <c r="CO54" i="8"/>
  <c r="CN54" i="8"/>
  <c r="CM54" i="8"/>
  <c r="CL54" i="8"/>
  <c r="CK54" i="8"/>
  <c r="CE54" i="8"/>
  <c r="CD54" i="8"/>
  <c r="P54" i="8"/>
  <c r="A54" i="8"/>
  <c r="EG53" i="8"/>
  <c r="EF53" i="8"/>
  <c r="EE53" i="8"/>
  <c r="ED53" i="8"/>
  <c r="EC53" i="8"/>
  <c r="EB53" i="8"/>
  <c r="EA53" i="8"/>
  <c r="DZ53" i="8"/>
  <c r="DY53" i="8"/>
  <c r="DX53" i="8"/>
  <c r="DW53" i="8"/>
  <c r="DV53" i="8"/>
  <c r="DU53" i="8"/>
  <c r="DT53" i="8"/>
  <c r="DS53" i="8"/>
  <c r="DR53" i="8"/>
  <c r="DQ53" i="8"/>
  <c r="DP53" i="8"/>
  <c r="DO53" i="8"/>
  <c r="DN53" i="8"/>
  <c r="DM53" i="8"/>
  <c r="DL53" i="8"/>
  <c r="DK53" i="8"/>
  <c r="DJ53" i="8"/>
  <c r="DI53" i="8"/>
  <c r="DH53" i="8"/>
  <c r="DG53" i="8"/>
  <c r="DF53" i="8"/>
  <c r="DE53" i="8"/>
  <c r="DD53" i="8"/>
  <c r="DC53" i="8"/>
  <c r="DB53" i="8"/>
  <c r="DA53" i="8"/>
  <c r="CZ53" i="8"/>
  <c r="CY53" i="8"/>
  <c r="CX53" i="8"/>
  <c r="CW53" i="8"/>
  <c r="CV53" i="8"/>
  <c r="CU53" i="8"/>
  <c r="CT53" i="8"/>
  <c r="CS53" i="8"/>
  <c r="CR53" i="8"/>
  <c r="CQ53" i="8"/>
  <c r="CP53" i="8"/>
  <c r="CO53" i="8"/>
  <c r="CN53" i="8"/>
  <c r="CM53" i="8"/>
  <c r="CL53" i="8"/>
  <c r="CK53" i="8"/>
  <c r="CE53" i="8"/>
  <c r="CD53" i="8"/>
  <c r="Q53" i="8"/>
  <c r="P53" i="8"/>
  <c r="A53" i="8"/>
  <c r="EG52" i="8"/>
  <c r="EF52" i="8"/>
  <c r="EE52" i="8"/>
  <c r="ED52" i="8"/>
  <c r="EC52" i="8"/>
  <c r="EB52" i="8"/>
  <c r="EA52" i="8"/>
  <c r="DZ52" i="8"/>
  <c r="DY52" i="8"/>
  <c r="DX52" i="8"/>
  <c r="DW52" i="8"/>
  <c r="DV52" i="8"/>
  <c r="DU52" i="8"/>
  <c r="DT52" i="8"/>
  <c r="DS52" i="8"/>
  <c r="DR52" i="8"/>
  <c r="DQ52" i="8"/>
  <c r="DP52" i="8"/>
  <c r="DO52" i="8"/>
  <c r="DN52" i="8"/>
  <c r="DM52" i="8"/>
  <c r="DL52" i="8"/>
  <c r="DK52" i="8"/>
  <c r="DJ52" i="8"/>
  <c r="DI52" i="8"/>
  <c r="DH52" i="8"/>
  <c r="DG52" i="8"/>
  <c r="DF52" i="8"/>
  <c r="DE52" i="8"/>
  <c r="DD52" i="8"/>
  <c r="DC52" i="8"/>
  <c r="DB52" i="8"/>
  <c r="DA52" i="8"/>
  <c r="CZ52" i="8"/>
  <c r="CY52" i="8"/>
  <c r="CX52" i="8"/>
  <c r="CW52" i="8"/>
  <c r="CV52" i="8"/>
  <c r="CU52" i="8"/>
  <c r="CT52" i="8"/>
  <c r="CS52" i="8"/>
  <c r="CR52" i="8"/>
  <c r="CQ52" i="8"/>
  <c r="CP52" i="8"/>
  <c r="CO52" i="8"/>
  <c r="CN52" i="8"/>
  <c r="CM52" i="8"/>
  <c r="CL52" i="8"/>
  <c r="CK52" i="8"/>
  <c r="CE52" i="8"/>
  <c r="CD52" i="8"/>
  <c r="Q52" i="8"/>
  <c r="P52" i="8"/>
  <c r="A52" i="8"/>
  <c r="EG51" i="8"/>
  <c r="EF51" i="8"/>
  <c r="EE51" i="8"/>
  <c r="ED51" i="8"/>
  <c r="EC51" i="8"/>
  <c r="EB51" i="8"/>
  <c r="EA51" i="8"/>
  <c r="DZ51" i="8"/>
  <c r="DY51" i="8"/>
  <c r="DX51" i="8"/>
  <c r="DW51" i="8"/>
  <c r="DV51" i="8"/>
  <c r="DU51" i="8"/>
  <c r="DT51" i="8"/>
  <c r="DS51" i="8"/>
  <c r="DR51" i="8"/>
  <c r="DQ51" i="8"/>
  <c r="DP51" i="8"/>
  <c r="DO51" i="8"/>
  <c r="DN51" i="8"/>
  <c r="DM51" i="8"/>
  <c r="DL51" i="8"/>
  <c r="DK51" i="8"/>
  <c r="DJ51" i="8"/>
  <c r="DI51" i="8"/>
  <c r="DH51" i="8"/>
  <c r="DG51" i="8"/>
  <c r="DF51" i="8"/>
  <c r="DE51" i="8"/>
  <c r="DD51" i="8"/>
  <c r="DC51" i="8"/>
  <c r="DB51" i="8"/>
  <c r="DA51" i="8"/>
  <c r="CZ51" i="8"/>
  <c r="CY51" i="8"/>
  <c r="CX51" i="8"/>
  <c r="CW51" i="8"/>
  <c r="CV51" i="8"/>
  <c r="CU51" i="8"/>
  <c r="CT51" i="8"/>
  <c r="CS51" i="8"/>
  <c r="CR51" i="8"/>
  <c r="CQ51" i="8"/>
  <c r="CP51" i="8"/>
  <c r="CO51" i="8"/>
  <c r="CN51" i="8"/>
  <c r="CM51" i="8"/>
  <c r="CL51" i="8"/>
  <c r="CK51" i="8"/>
  <c r="CE51" i="8"/>
  <c r="CD51" i="8"/>
  <c r="Q51" i="8"/>
  <c r="P51" i="8"/>
  <c r="A51" i="8"/>
  <c r="EG50" i="8"/>
  <c r="EF50" i="8"/>
  <c r="EE50" i="8"/>
  <c r="ED50" i="8"/>
  <c r="EC50" i="8"/>
  <c r="EB50" i="8"/>
  <c r="EA50" i="8"/>
  <c r="DZ50" i="8"/>
  <c r="DY50" i="8"/>
  <c r="DX50" i="8"/>
  <c r="DW50" i="8"/>
  <c r="DV50" i="8"/>
  <c r="DU50" i="8"/>
  <c r="DT50" i="8"/>
  <c r="DS50" i="8"/>
  <c r="DR50" i="8"/>
  <c r="DQ50" i="8"/>
  <c r="DP50" i="8"/>
  <c r="DO50" i="8"/>
  <c r="DN50" i="8"/>
  <c r="DM50" i="8"/>
  <c r="DL50" i="8"/>
  <c r="DK50" i="8"/>
  <c r="DJ50" i="8"/>
  <c r="DI50" i="8"/>
  <c r="DH50" i="8"/>
  <c r="DG50" i="8"/>
  <c r="DF50" i="8"/>
  <c r="DE50" i="8"/>
  <c r="DD50" i="8"/>
  <c r="DC50" i="8"/>
  <c r="DB50" i="8"/>
  <c r="DA50" i="8"/>
  <c r="CZ50" i="8"/>
  <c r="CY50" i="8"/>
  <c r="CX50" i="8"/>
  <c r="CW50" i="8"/>
  <c r="CV50" i="8"/>
  <c r="CU50" i="8"/>
  <c r="CT50" i="8"/>
  <c r="CS50" i="8"/>
  <c r="CR50" i="8"/>
  <c r="CQ50" i="8"/>
  <c r="CP50" i="8"/>
  <c r="CO50" i="8"/>
  <c r="CN50" i="8"/>
  <c r="CM50" i="8"/>
  <c r="CL50" i="8"/>
  <c r="CK50" i="8"/>
  <c r="CE50" i="8"/>
  <c r="CD50" i="8"/>
  <c r="Q50" i="8"/>
  <c r="P50" i="8"/>
  <c r="A50" i="8"/>
  <c r="EG49" i="8"/>
  <c r="EF49" i="8"/>
  <c r="EE49" i="8"/>
  <c r="ED49" i="8"/>
  <c r="EC49" i="8"/>
  <c r="EB49" i="8"/>
  <c r="EA49" i="8"/>
  <c r="DZ49" i="8"/>
  <c r="DY49" i="8"/>
  <c r="DX49" i="8"/>
  <c r="DW49" i="8"/>
  <c r="DV49" i="8"/>
  <c r="DU49" i="8"/>
  <c r="DT49" i="8"/>
  <c r="DS49" i="8"/>
  <c r="DR49" i="8"/>
  <c r="DQ49" i="8"/>
  <c r="DP49" i="8"/>
  <c r="DO49" i="8"/>
  <c r="DN49" i="8"/>
  <c r="DM49" i="8"/>
  <c r="DL49" i="8"/>
  <c r="DK49" i="8"/>
  <c r="DJ49" i="8"/>
  <c r="DI49" i="8"/>
  <c r="DH49" i="8"/>
  <c r="DG49" i="8"/>
  <c r="DF49" i="8"/>
  <c r="DE49" i="8"/>
  <c r="DD49" i="8"/>
  <c r="DC49" i="8"/>
  <c r="DB49" i="8"/>
  <c r="DA49" i="8"/>
  <c r="CZ49" i="8"/>
  <c r="CY49" i="8"/>
  <c r="CX49" i="8"/>
  <c r="CW49" i="8"/>
  <c r="CV49" i="8"/>
  <c r="CU49" i="8"/>
  <c r="CT49" i="8"/>
  <c r="CS49" i="8"/>
  <c r="CR49" i="8"/>
  <c r="CQ49" i="8"/>
  <c r="CP49" i="8"/>
  <c r="CO49" i="8"/>
  <c r="CN49" i="8"/>
  <c r="CM49" i="8"/>
  <c r="CL49" i="8"/>
  <c r="CK49" i="8"/>
  <c r="CE49" i="8"/>
  <c r="CD49" i="8"/>
  <c r="Q49" i="8"/>
  <c r="P49" i="8"/>
  <c r="A49" i="8"/>
  <c r="EG48" i="8"/>
  <c r="EF48" i="8"/>
  <c r="EE48" i="8"/>
  <c r="ED48" i="8"/>
  <c r="EC48" i="8"/>
  <c r="EB48" i="8"/>
  <c r="EA48" i="8"/>
  <c r="DZ48" i="8"/>
  <c r="DY48" i="8"/>
  <c r="DX48" i="8"/>
  <c r="DW48" i="8"/>
  <c r="DV48" i="8"/>
  <c r="DU48" i="8"/>
  <c r="DT48" i="8"/>
  <c r="DS48" i="8"/>
  <c r="DR48" i="8"/>
  <c r="DQ48" i="8"/>
  <c r="DP48" i="8"/>
  <c r="DO48" i="8"/>
  <c r="DN48" i="8"/>
  <c r="DM48" i="8"/>
  <c r="DL48" i="8"/>
  <c r="DK48" i="8"/>
  <c r="DJ48" i="8"/>
  <c r="DI48" i="8"/>
  <c r="DH48" i="8"/>
  <c r="DG48" i="8"/>
  <c r="DF48" i="8"/>
  <c r="DE48" i="8"/>
  <c r="DD48" i="8"/>
  <c r="DC48" i="8"/>
  <c r="DB48" i="8"/>
  <c r="DA48" i="8"/>
  <c r="CZ48" i="8"/>
  <c r="CY48" i="8"/>
  <c r="CX48" i="8"/>
  <c r="CW48" i="8"/>
  <c r="CV48" i="8"/>
  <c r="CU48" i="8"/>
  <c r="CT48" i="8"/>
  <c r="CS48" i="8"/>
  <c r="CR48" i="8"/>
  <c r="CQ48" i="8"/>
  <c r="CP48" i="8"/>
  <c r="CO48" i="8"/>
  <c r="CN48" i="8"/>
  <c r="CM48" i="8"/>
  <c r="CL48" i="8"/>
  <c r="CK48" i="8"/>
  <c r="CE48" i="8"/>
  <c r="Q48" i="8"/>
  <c r="P48" i="8"/>
  <c r="A48" i="8"/>
  <c r="EG47" i="8"/>
  <c r="EF47" i="8"/>
  <c r="EE47" i="8"/>
  <c r="ED47" i="8"/>
  <c r="EC47" i="8"/>
  <c r="EB47" i="8"/>
  <c r="EA47" i="8"/>
  <c r="DZ47" i="8"/>
  <c r="DY47" i="8"/>
  <c r="DX47" i="8"/>
  <c r="DW47" i="8"/>
  <c r="DV47" i="8"/>
  <c r="DU47" i="8"/>
  <c r="DT47" i="8"/>
  <c r="DS47" i="8"/>
  <c r="DR47" i="8"/>
  <c r="DQ47" i="8"/>
  <c r="DP47" i="8"/>
  <c r="DO47" i="8"/>
  <c r="DN47" i="8"/>
  <c r="DM47" i="8"/>
  <c r="DL47" i="8"/>
  <c r="DK47" i="8"/>
  <c r="DJ47" i="8"/>
  <c r="DI47" i="8"/>
  <c r="DH47" i="8"/>
  <c r="DG47" i="8"/>
  <c r="DF47" i="8"/>
  <c r="DE47" i="8"/>
  <c r="DD47" i="8"/>
  <c r="DC47" i="8"/>
  <c r="DB47" i="8"/>
  <c r="DA47" i="8"/>
  <c r="CZ47" i="8"/>
  <c r="CY47" i="8"/>
  <c r="CX47" i="8"/>
  <c r="CW47" i="8"/>
  <c r="CV47" i="8"/>
  <c r="CU47" i="8"/>
  <c r="CT47" i="8"/>
  <c r="CS47" i="8"/>
  <c r="CR47" i="8"/>
  <c r="CQ47" i="8"/>
  <c r="CP47" i="8"/>
  <c r="CO47" i="8"/>
  <c r="CN47" i="8"/>
  <c r="CM47" i="8"/>
  <c r="CL47" i="8"/>
  <c r="CE47" i="8"/>
  <c r="A47" i="8"/>
  <c r="EG46" i="8"/>
  <c r="EF46" i="8"/>
  <c r="EE46" i="8"/>
  <c r="ED46" i="8"/>
  <c r="EC46" i="8"/>
  <c r="EB46" i="8"/>
  <c r="EA46" i="8"/>
  <c r="DZ46" i="8"/>
  <c r="DY46" i="8"/>
  <c r="DX46" i="8"/>
  <c r="DW46" i="8"/>
  <c r="DV46" i="8"/>
  <c r="DU46" i="8"/>
  <c r="DT46" i="8"/>
  <c r="DS46" i="8"/>
  <c r="DR46" i="8"/>
  <c r="DQ46" i="8"/>
  <c r="DP46" i="8"/>
  <c r="DO46" i="8"/>
  <c r="DN46" i="8"/>
  <c r="DM46" i="8"/>
  <c r="DL46" i="8"/>
  <c r="DK46" i="8"/>
  <c r="DJ46" i="8"/>
  <c r="DI46" i="8"/>
  <c r="DH46" i="8"/>
  <c r="DG46" i="8"/>
  <c r="DF46" i="8"/>
  <c r="DE46" i="8"/>
  <c r="DD46" i="8"/>
  <c r="DC46" i="8"/>
  <c r="DB46" i="8"/>
  <c r="DA46" i="8"/>
  <c r="CZ46" i="8"/>
  <c r="CY46" i="8"/>
  <c r="CX46" i="8"/>
  <c r="CW46" i="8"/>
  <c r="CV46" i="8"/>
  <c r="CU46" i="8"/>
  <c r="CT46" i="8"/>
  <c r="CS46" i="8"/>
  <c r="CR46" i="8"/>
  <c r="CQ46" i="8"/>
  <c r="CP46" i="8"/>
  <c r="CO46" i="8"/>
  <c r="CN46" i="8"/>
  <c r="CM46" i="8"/>
  <c r="CL46" i="8"/>
  <c r="CK46" i="8"/>
  <c r="CE46" i="8"/>
  <c r="CD46" i="8"/>
  <c r="Q46" i="8"/>
  <c r="P46" i="8"/>
  <c r="A46" i="8"/>
  <c r="EG45" i="8"/>
  <c r="EF45" i="8"/>
  <c r="EE45" i="8"/>
  <c r="ED45" i="8"/>
  <c r="EC45" i="8"/>
  <c r="EB45" i="8"/>
  <c r="EA45" i="8"/>
  <c r="DZ45" i="8"/>
  <c r="DY45" i="8"/>
  <c r="DX45" i="8"/>
  <c r="DW45" i="8"/>
  <c r="DV45" i="8"/>
  <c r="DU45" i="8"/>
  <c r="DT45" i="8"/>
  <c r="DS45" i="8"/>
  <c r="DR45" i="8"/>
  <c r="DQ45" i="8"/>
  <c r="DP45" i="8"/>
  <c r="DO45" i="8"/>
  <c r="DN45" i="8"/>
  <c r="DM45" i="8"/>
  <c r="DL45" i="8"/>
  <c r="DK45" i="8"/>
  <c r="DJ45" i="8"/>
  <c r="DI45" i="8"/>
  <c r="DH45" i="8"/>
  <c r="DG45" i="8"/>
  <c r="DF45" i="8"/>
  <c r="DE45" i="8"/>
  <c r="DD45" i="8"/>
  <c r="DC45" i="8"/>
  <c r="DB45" i="8"/>
  <c r="DA45" i="8"/>
  <c r="CZ45" i="8"/>
  <c r="CY45" i="8"/>
  <c r="CX45" i="8"/>
  <c r="CW45" i="8"/>
  <c r="CV45" i="8"/>
  <c r="CU45" i="8"/>
  <c r="CT45" i="8"/>
  <c r="CS45" i="8"/>
  <c r="CR45" i="8"/>
  <c r="CQ45" i="8"/>
  <c r="CP45" i="8"/>
  <c r="CO45" i="8"/>
  <c r="CN45" i="8"/>
  <c r="CM45" i="8"/>
  <c r="CL45" i="8"/>
  <c r="CK45" i="8"/>
  <c r="CE45" i="8"/>
  <c r="CD45" i="8"/>
  <c r="A45" i="8"/>
  <c r="EG44" i="8"/>
  <c r="EF44" i="8"/>
  <c r="EE44" i="8"/>
  <c r="ED44" i="8"/>
  <c r="EC44" i="8"/>
  <c r="EB44" i="8"/>
  <c r="EA44" i="8"/>
  <c r="DZ44" i="8"/>
  <c r="DY44" i="8"/>
  <c r="DX44" i="8"/>
  <c r="DW44" i="8"/>
  <c r="DV44" i="8"/>
  <c r="DU44" i="8"/>
  <c r="DT44" i="8"/>
  <c r="DS44" i="8"/>
  <c r="DR44" i="8"/>
  <c r="DQ44" i="8"/>
  <c r="DP44" i="8"/>
  <c r="DO44" i="8"/>
  <c r="DN44" i="8"/>
  <c r="DM44" i="8"/>
  <c r="DL44" i="8"/>
  <c r="DK44" i="8"/>
  <c r="DJ44" i="8"/>
  <c r="DI44" i="8"/>
  <c r="DH44" i="8"/>
  <c r="DG44" i="8"/>
  <c r="DF44" i="8"/>
  <c r="DE44" i="8"/>
  <c r="DD44" i="8"/>
  <c r="DC44" i="8"/>
  <c r="DB44" i="8"/>
  <c r="DA44" i="8"/>
  <c r="CZ44" i="8"/>
  <c r="CY44" i="8"/>
  <c r="CX44" i="8"/>
  <c r="CW44" i="8"/>
  <c r="CV44" i="8"/>
  <c r="CU44" i="8"/>
  <c r="CT44" i="8"/>
  <c r="CS44" i="8"/>
  <c r="CR44" i="8"/>
  <c r="CQ44" i="8"/>
  <c r="CP44" i="8"/>
  <c r="CO44" i="8"/>
  <c r="CN44" i="8"/>
  <c r="CM44" i="8"/>
  <c r="CL44" i="8"/>
  <c r="CK44" i="8"/>
  <c r="CE44" i="8"/>
  <c r="CD44" i="8"/>
  <c r="A44" i="8"/>
  <c r="EG43" i="8"/>
  <c r="EF43" i="8"/>
  <c r="EE43" i="8"/>
  <c r="ED43" i="8"/>
  <c r="EC43" i="8"/>
  <c r="EB43" i="8"/>
  <c r="EA43" i="8"/>
  <c r="DZ43" i="8"/>
  <c r="DY43" i="8"/>
  <c r="DX43" i="8"/>
  <c r="DW43" i="8"/>
  <c r="DV43" i="8"/>
  <c r="DU43" i="8"/>
  <c r="DT43" i="8"/>
  <c r="DS43" i="8"/>
  <c r="DR43" i="8"/>
  <c r="DQ43" i="8"/>
  <c r="DP43" i="8"/>
  <c r="DO43" i="8"/>
  <c r="DN43" i="8"/>
  <c r="DM43" i="8"/>
  <c r="DL43" i="8"/>
  <c r="DK43" i="8"/>
  <c r="DJ43" i="8"/>
  <c r="DI43" i="8"/>
  <c r="DH43" i="8"/>
  <c r="DG43" i="8"/>
  <c r="DF43" i="8"/>
  <c r="DE43" i="8"/>
  <c r="DD43" i="8"/>
  <c r="DC43" i="8"/>
  <c r="DB43" i="8"/>
  <c r="DA43" i="8"/>
  <c r="CZ43" i="8"/>
  <c r="CY43" i="8"/>
  <c r="CX43" i="8"/>
  <c r="CW43" i="8"/>
  <c r="CV43" i="8"/>
  <c r="CU43" i="8"/>
  <c r="CT43" i="8"/>
  <c r="CS43" i="8"/>
  <c r="CR43" i="8"/>
  <c r="CQ43" i="8"/>
  <c r="CP43" i="8"/>
  <c r="CO43" i="8"/>
  <c r="CN43" i="8"/>
  <c r="CM43" i="8"/>
  <c r="CL43" i="8"/>
  <c r="CK43" i="8"/>
  <c r="CE43" i="8"/>
  <c r="CD43" i="8"/>
  <c r="A43" i="8"/>
  <c r="EG42" i="8"/>
  <c r="EF42" i="8"/>
  <c r="EE42" i="8"/>
  <c r="ED42" i="8"/>
  <c r="EC42" i="8"/>
  <c r="EB42" i="8"/>
  <c r="EA42" i="8"/>
  <c r="DZ42" i="8"/>
  <c r="DY42" i="8"/>
  <c r="DX42" i="8"/>
  <c r="DW42" i="8"/>
  <c r="DV42" i="8"/>
  <c r="DU42" i="8"/>
  <c r="DT42" i="8"/>
  <c r="DS42" i="8"/>
  <c r="DR42" i="8"/>
  <c r="DQ42" i="8"/>
  <c r="DP42" i="8"/>
  <c r="DO42" i="8"/>
  <c r="DN42" i="8"/>
  <c r="DM42" i="8"/>
  <c r="DL42" i="8"/>
  <c r="DK42" i="8"/>
  <c r="DJ42" i="8"/>
  <c r="DI42" i="8"/>
  <c r="DH42" i="8"/>
  <c r="DG42" i="8"/>
  <c r="DF42" i="8"/>
  <c r="DE42" i="8"/>
  <c r="DD42" i="8"/>
  <c r="DC42" i="8"/>
  <c r="DB42" i="8"/>
  <c r="DA42" i="8"/>
  <c r="CZ42" i="8"/>
  <c r="CY42" i="8"/>
  <c r="CX42" i="8"/>
  <c r="CW42" i="8"/>
  <c r="CV42" i="8"/>
  <c r="CU42" i="8"/>
  <c r="CT42" i="8"/>
  <c r="CS42" i="8"/>
  <c r="CR42" i="8"/>
  <c r="CQ42" i="8"/>
  <c r="CP42" i="8"/>
  <c r="CO42" i="8"/>
  <c r="CN42" i="8"/>
  <c r="CM42" i="8"/>
  <c r="CL42" i="8"/>
  <c r="CK42" i="8"/>
  <c r="CE42" i="8"/>
  <c r="CD42" i="8"/>
  <c r="Q42" i="8"/>
  <c r="P42" i="8"/>
  <c r="A42" i="8"/>
  <c r="EG41" i="8"/>
  <c r="EF41" i="8"/>
  <c r="EE41" i="8"/>
  <c r="ED41" i="8"/>
  <c r="EC41" i="8"/>
  <c r="EB41" i="8"/>
  <c r="EA41" i="8"/>
  <c r="DZ41" i="8"/>
  <c r="DY41" i="8"/>
  <c r="DX41" i="8"/>
  <c r="DW41" i="8"/>
  <c r="DV41" i="8"/>
  <c r="DU41" i="8"/>
  <c r="DT41" i="8"/>
  <c r="DS41" i="8"/>
  <c r="DR41" i="8"/>
  <c r="DQ41" i="8"/>
  <c r="DP41" i="8"/>
  <c r="DO41" i="8"/>
  <c r="DN41" i="8"/>
  <c r="DM41" i="8"/>
  <c r="DL41" i="8"/>
  <c r="DK41" i="8"/>
  <c r="DJ41" i="8"/>
  <c r="DI41" i="8"/>
  <c r="DH41" i="8"/>
  <c r="DG41" i="8"/>
  <c r="DF41" i="8"/>
  <c r="DE41" i="8"/>
  <c r="DD41" i="8"/>
  <c r="DC41" i="8"/>
  <c r="DB41" i="8"/>
  <c r="DA41" i="8"/>
  <c r="CZ41" i="8"/>
  <c r="CY41" i="8"/>
  <c r="CX41" i="8"/>
  <c r="CW41" i="8"/>
  <c r="CV41" i="8"/>
  <c r="CU41" i="8"/>
  <c r="CT41" i="8"/>
  <c r="CS41" i="8"/>
  <c r="CR41" i="8"/>
  <c r="CQ41" i="8"/>
  <c r="CP41" i="8"/>
  <c r="CO41" i="8"/>
  <c r="CN41" i="8"/>
  <c r="CM41" i="8"/>
  <c r="CL41" i="8"/>
  <c r="CK41" i="8"/>
  <c r="CE41" i="8"/>
  <c r="CD41" i="8"/>
  <c r="Q41" i="8"/>
  <c r="P41" i="8"/>
  <c r="A41" i="8"/>
  <c r="EG40" i="8"/>
  <c r="EF40" i="8"/>
  <c r="EE40" i="8"/>
  <c r="ED40" i="8"/>
  <c r="EC40" i="8"/>
  <c r="EB40" i="8"/>
  <c r="EA40" i="8"/>
  <c r="DZ40" i="8"/>
  <c r="DY40" i="8"/>
  <c r="DX40" i="8"/>
  <c r="DW40" i="8"/>
  <c r="DV40" i="8"/>
  <c r="DU40" i="8"/>
  <c r="DT40" i="8"/>
  <c r="DS40" i="8"/>
  <c r="DR40" i="8"/>
  <c r="DQ40" i="8"/>
  <c r="DP40" i="8"/>
  <c r="DO40" i="8"/>
  <c r="DN40" i="8"/>
  <c r="DM40" i="8"/>
  <c r="DL40" i="8"/>
  <c r="DK40" i="8"/>
  <c r="DJ40" i="8"/>
  <c r="DI40" i="8"/>
  <c r="DH40" i="8"/>
  <c r="DG40" i="8"/>
  <c r="DF40" i="8"/>
  <c r="DE40" i="8"/>
  <c r="DD40" i="8"/>
  <c r="DC40" i="8"/>
  <c r="DB40" i="8"/>
  <c r="DA40" i="8"/>
  <c r="CZ40" i="8"/>
  <c r="CY40" i="8"/>
  <c r="CX40" i="8"/>
  <c r="CW40" i="8"/>
  <c r="CV40" i="8"/>
  <c r="CU40" i="8"/>
  <c r="CT40" i="8"/>
  <c r="CS40" i="8"/>
  <c r="CR40" i="8"/>
  <c r="CQ40" i="8"/>
  <c r="CP40" i="8"/>
  <c r="CO40" i="8"/>
  <c r="CN40" i="8"/>
  <c r="CM40" i="8"/>
  <c r="CF40" i="8" s="1"/>
  <c r="CL40" i="8"/>
  <c r="CK40" i="8"/>
  <c r="CE40" i="8"/>
  <c r="CD40" i="8"/>
  <c r="Q40" i="8"/>
  <c r="P40" i="8"/>
  <c r="A40" i="8"/>
  <c r="EG39" i="8"/>
  <c r="EF39" i="8"/>
  <c r="EE39" i="8"/>
  <c r="ED39" i="8"/>
  <c r="EC39" i="8"/>
  <c r="EB39" i="8"/>
  <c r="EA39" i="8"/>
  <c r="DZ39" i="8"/>
  <c r="DY39" i="8"/>
  <c r="DX39" i="8"/>
  <c r="DW39" i="8"/>
  <c r="DV39" i="8"/>
  <c r="DU39" i="8"/>
  <c r="DT39" i="8"/>
  <c r="DS39" i="8"/>
  <c r="DR39" i="8"/>
  <c r="DQ39" i="8"/>
  <c r="DP39" i="8"/>
  <c r="DO39" i="8"/>
  <c r="DN39" i="8"/>
  <c r="DM39" i="8"/>
  <c r="DL39" i="8"/>
  <c r="DK39" i="8"/>
  <c r="DJ39" i="8"/>
  <c r="DI39" i="8"/>
  <c r="DH39" i="8"/>
  <c r="DG39" i="8"/>
  <c r="DF39" i="8"/>
  <c r="DE39" i="8"/>
  <c r="DD39" i="8"/>
  <c r="DC39" i="8"/>
  <c r="DB39" i="8"/>
  <c r="DA39" i="8"/>
  <c r="CZ39" i="8"/>
  <c r="CY39" i="8"/>
  <c r="CX39" i="8"/>
  <c r="CW39" i="8"/>
  <c r="CV39" i="8"/>
  <c r="CU39" i="8"/>
  <c r="CT39" i="8"/>
  <c r="CS39" i="8"/>
  <c r="CR39" i="8"/>
  <c r="CQ39" i="8"/>
  <c r="CP39" i="8"/>
  <c r="CO39" i="8"/>
  <c r="CN39" i="8"/>
  <c r="CM39" i="8"/>
  <c r="CL39" i="8"/>
  <c r="CK39" i="8"/>
  <c r="CE39" i="8"/>
  <c r="CD39" i="8"/>
  <c r="Q39" i="8"/>
  <c r="P39" i="8"/>
  <c r="A39" i="8"/>
  <c r="EG38" i="8"/>
  <c r="EF38" i="8"/>
  <c r="EE38" i="8"/>
  <c r="ED38" i="8"/>
  <c r="EC38" i="8"/>
  <c r="EB38" i="8"/>
  <c r="EA38" i="8"/>
  <c r="DZ38" i="8"/>
  <c r="DY38" i="8"/>
  <c r="DX38" i="8"/>
  <c r="DW38" i="8"/>
  <c r="DV38" i="8"/>
  <c r="DU38" i="8"/>
  <c r="DT38" i="8"/>
  <c r="DS38" i="8"/>
  <c r="DR38" i="8"/>
  <c r="DQ38" i="8"/>
  <c r="DP38" i="8"/>
  <c r="DO38" i="8"/>
  <c r="DN38" i="8"/>
  <c r="DM38" i="8"/>
  <c r="DL38" i="8"/>
  <c r="DK38" i="8"/>
  <c r="DJ38" i="8"/>
  <c r="DI38" i="8"/>
  <c r="DH38" i="8"/>
  <c r="DG38" i="8"/>
  <c r="DF38" i="8"/>
  <c r="DE38" i="8"/>
  <c r="DD38" i="8"/>
  <c r="DC38" i="8"/>
  <c r="DB38" i="8"/>
  <c r="DA38" i="8"/>
  <c r="CZ38" i="8"/>
  <c r="CY38" i="8"/>
  <c r="CX38" i="8"/>
  <c r="CW38" i="8"/>
  <c r="CV38" i="8"/>
  <c r="CU38" i="8"/>
  <c r="CT38" i="8"/>
  <c r="CS38" i="8"/>
  <c r="CR38" i="8"/>
  <c r="CQ38" i="8"/>
  <c r="CP38" i="8"/>
  <c r="CO38" i="8"/>
  <c r="CN38" i="8"/>
  <c r="CM38" i="8"/>
  <c r="CL38" i="8"/>
  <c r="CK38" i="8"/>
  <c r="CE38" i="8"/>
  <c r="CD38" i="8"/>
  <c r="A38" i="8"/>
  <c r="EG37" i="8"/>
  <c r="EF37" i="8"/>
  <c r="EE37" i="8"/>
  <c r="ED37" i="8"/>
  <c r="EC37" i="8"/>
  <c r="EB37" i="8"/>
  <c r="EA37" i="8"/>
  <c r="DZ37" i="8"/>
  <c r="DY37" i="8"/>
  <c r="DX37" i="8"/>
  <c r="DW37" i="8"/>
  <c r="DV37" i="8"/>
  <c r="DU37" i="8"/>
  <c r="DT37" i="8"/>
  <c r="DS37" i="8"/>
  <c r="DR37" i="8"/>
  <c r="DQ37" i="8"/>
  <c r="DP37" i="8"/>
  <c r="DO37" i="8"/>
  <c r="DN37" i="8"/>
  <c r="DM37" i="8"/>
  <c r="DL37" i="8"/>
  <c r="DK37" i="8"/>
  <c r="DJ37" i="8"/>
  <c r="DI37" i="8"/>
  <c r="DH37" i="8"/>
  <c r="DG37" i="8"/>
  <c r="DF37" i="8"/>
  <c r="DE37" i="8"/>
  <c r="DD37" i="8"/>
  <c r="DC37" i="8"/>
  <c r="DB37" i="8"/>
  <c r="DA37" i="8"/>
  <c r="CZ37" i="8"/>
  <c r="CY37" i="8"/>
  <c r="CX37" i="8"/>
  <c r="CW37" i="8"/>
  <c r="CV37" i="8"/>
  <c r="CU37" i="8"/>
  <c r="CT37" i="8"/>
  <c r="CS37" i="8"/>
  <c r="CR37" i="8"/>
  <c r="CQ37" i="8"/>
  <c r="CP37" i="8"/>
  <c r="CO37" i="8"/>
  <c r="CN37" i="8"/>
  <c r="CM37" i="8"/>
  <c r="CL37" i="8"/>
  <c r="CK37" i="8"/>
  <c r="CE37" i="8"/>
  <c r="CD37" i="8"/>
  <c r="Q37" i="8"/>
  <c r="P37" i="8"/>
  <c r="A37" i="8"/>
  <c r="EG36" i="8"/>
  <c r="EF36" i="8"/>
  <c r="EE36" i="8"/>
  <c r="ED36" i="8"/>
  <c r="EC36" i="8"/>
  <c r="EB36" i="8"/>
  <c r="EA36" i="8"/>
  <c r="DZ36" i="8"/>
  <c r="DY36" i="8"/>
  <c r="DX36" i="8"/>
  <c r="DW36" i="8"/>
  <c r="DV36" i="8"/>
  <c r="DU36" i="8"/>
  <c r="DT36" i="8"/>
  <c r="DS36" i="8"/>
  <c r="DR36" i="8"/>
  <c r="DQ36" i="8"/>
  <c r="DP36" i="8"/>
  <c r="DO36" i="8"/>
  <c r="DN36" i="8"/>
  <c r="DM36" i="8"/>
  <c r="DL36" i="8"/>
  <c r="DK36" i="8"/>
  <c r="DJ36" i="8"/>
  <c r="DI36" i="8"/>
  <c r="DH36" i="8"/>
  <c r="DG36" i="8"/>
  <c r="DF36" i="8"/>
  <c r="DE36" i="8"/>
  <c r="DD36" i="8"/>
  <c r="DC36" i="8"/>
  <c r="DB36" i="8"/>
  <c r="DA36" i="8"/>
  <c r="CZ36" i="8"/>
  <c r="CY36" i="8"/>
  <c r="CX36" i="8"/>
  <c r="CW36" i="8"/>
  <c r="CV36" i="8"/>
  <c r="CU36" i="8"/>
  <c r="CT36" i="8"/>
  <c r="CS36" i="8"/>
  <c r="CR36" i="8"/>
  <c r="CQ36" i="8"/>
  <c r="CP36" i="8"/>
  <c r="CO36" i="8"/>
  <c r="CN36" i="8"/>
  <c r="CM36" i="8"/>
  <c r="CL36" i="8"/>
  <c r="CK36" i="8"/>
  <c r="CE36" i="8"/>
  <c r="CD36" i="8"/>
  <c r="A36" i="8"/>
  <c r="EG35" i="8"/>
  <c r="EF35" i="8"/>
  <c r="EE35" i="8"/>
  <c r="ED35" i="8"/>
  <c r="EC35" i="8"/>
  <c r="EB35" i="8"/>
  <c r="EA35" i="8"/>
  <c r="DZ35" i="8"/>
  <c r="DY35" i="8"/>
  <c r="DX35" i="8"/>
  <c r="DW35" i="8"/>
  <c r="DV35" i="8"/>
  <c r="DU35" i="8"/>
  <c r="DT35" i="8"/>
  <c r="DS35" i="8"/>
  <c r="DR35" i="8"/>
  <c r="DQ35" i="8"/>
  <c r="DP35" i="8"/>
  <c r="DO35" i="8"/>
  <c r="DN35" i="8"/>
  <c r="DM35" i="8"/>
  <c r="DL35" i="8"/>
  <c r="DK35" i="8"/>
  <c r="DJ35" i="8"/>
  <c r="DI35" i="8"/>
  <c r="DH35" i="8"/>
  <c r="DG35" i="8"/>
  <c r="DF35" i="8"/>
  <c r="DE35" i="8"/>
  <c r="DD35" i="8"/>
  <c r="DC35" i="8"/>
  <c r="DB35" i="8"/>
  <c r="DA35" i="8"/>
  <c r="CZ35" i="8"/>
  <c r="CY35" i="8"/>
  <c r="CX35" i="8"/>
  <c r="CW35" i="8"/>
  <c r="CV35" i="8"/>
  <c r="CU35" i="8"/>
  <c r="CT35" i="8"/>
  <c r="CS35" i="8"/>
  <c r="CR35" i="8"/>
  <c r="CQ35" i="8"/>
  <c r="CP35" i="8"/>
  <c r="CO35" i="8"/>
  <c r="CN35" i="8"/>
  <c r="CM35" i="8"/>
  <c r="CL35" i="8"/>
  <c r="CK35" i="8"/>
  <c r="CE35" i="8"/>
  <c r="CD35" i="8"/>
  <c r="A35" i="8"/>
  <c r="EG34" i="8"/>
  <c r="EF34" i="8"/>
  <c r="EE34" i="8"/>
  <c r="ED34" i="8"/>
  <c r="EC34" i="8"/>
  <c r="EB34" i="8"/>
  <c r="EA34" i="8"/>
  <c r="DZ34" i="8"/>
  <c r="DY34" i="8"/>
  <c r="DX34" i="8"/>
  <c r="DW34" i="8"/>
  <c r="DV34" i="8"/>
  <c r="DU34" i="8"/>
  <c r="DT34" i="8"/>
  <c r="DS34" i="8"/>
  <c r="DR34" i="8"/>
  <c r="DQ34" i="8"/>
  <c r="DP34" i="8"/>
  <c r="DO34" i="8"/>
  <c r="DN34" i="8"/>
  <c r="DM34" i="8"/>
  <c r="DL34" i="8"/>
  <c r="DK34" i="8"/>
  <c r="DJ34" i="8"/>
  <c r="DI34" i="8"/>
  <c r="DH34" i="8"/>
  <c r="DG34" i="8"/>
  <c r="DF34" i="8"/>
  <c r="DE34" i="8"/>
  <c r="DD34" i="8"/>
  <c r="DC34" i="8"/>
  <c r="DB34" i="8"/>
  <c r="DA34" i="8"/>
  <c r="CZ34" i="8"/>
  <c r="CY34" i="8"/>
  <c r="CX34" i="8"/>
  <c r="CW34" i="8"/>
  <c r="CV34" i="8"/>
  <c r="CU34" i="8"/>
  <c r="CT34" i="8"/>
  <c r="CS34" i="8"/>
  <c r="CR34" i="8"/>
  <c r="CQ34" i="8"/>
  <c r="CP34" i="8"/>
  <c r="CO34" i="8"/>
  <c r="CN34" i="8"/>
  <c r="CM34" i="8"/>
  <c r="CL34" i="8"/>
  <c r="CK34" i="8"/>
  <c r="CE34" i="8"/>
  <c r="CD34" i="8"/>
  <c r="A34" i="8"/>
  <c r="EG33" i="8"/>
  <c r="EF33" i="8"/>
  <c r="EE33" i="8"/>
  <c r="ED33" i="8"/>
  <c r="EC33" i="8"/>
  <c r="EB33" i="8"/>
  <c r="EA33" i="8"/>
  <c r="DZ33" i="8"/>
  <c r="DY33" i="8"/>
  <c r="DX33" i="8"/>
  <c r="DW33" i="8"/>
  <c r="DV33" i="8"/>
  <c r="DU33" i="8"/>
  <c r="DT33" i="8"/>
  <c r="DS33" i="8"/>
  <c r="DR33" i="8"/>
  <c r="DQ33" i="8"/>
  <c r="DP33" i="8"/>
  <c r="DO33" i="8"/>
  <c r="DN33" i="8"/>
  <c r="DM33" i="8"/>
  <c r="DL33" i="8"/>
  <c r="DK33" i="8"/>
  <c r="DJ33" i="8"/>
  <c r="DI33" i="8"/>
  <c r="DH33" i="8"/>
  <c r="DG33" i="8"/>
  <c r="DF33" i="8"/>
  <c r="DE33" i="8"/>
  <c r="DD33" i="8"/>
  <c r="DC33" i="8"/>
  <c r="DB33" i="8"/>
  <c r="DA33" i="8"/>
  <c r="CZ33" i="8"/>
  <c r="CY33" i="8"/>
  <c r="CX33" i="8"/>
  <c r="CW33" i="8"/>
  <c r="CV33" i="8"/>
  <c r="CU33" i="8"/>
  <c r="CT33" i="8"/>
  <c r="CS33" i="8"/>
  <c r="CR33" i="8"/>
  <c r="CQ33" i="8"/>
  <c r="CP33" i="8"/>
  <c r="CO33" i="8"/>
  <c r="CN33" i="8"/>
  <c r="CM33" i="8"/>
  <c r="CL33" i="8"/>
  <c r="CE33" i="8"/>
  <c r="A33" i="8"/>
  <c r="EG32" i="8"/>
  <c r="EF32" i="8"/>
  <c r="EE32" i="8"/>
  <c r="ED32" i="8"/>
  <c r="EC32" i="8"/>
  <c r="EB32" i="8"/>
  <c r="EA32" i="8"/>
  <c r="DZ32" i="8"/>
  <c r="DY32" i="8"/>
  <c r="DX32" i="8"/>
  <c r="DW32" i="8"/>
  <c r="DV32" i="8"/>
  <c r="DU32" i="8"/>
  <c r="DT32" i="8"/>
  <c r="DS32" i="8"/>
  <c r="DR32" i="8"/>
  <c r="DQ32" i="8"/>
  <c r="DP32" i="8"/>
  <c r="DO32" i="8"/>
  <c r="DN32" i="8"/>
  <c r="DM32" i="8"/>
  <c r="DL32" i="8"/>
  <c r="DK32" i="8"/>
  <c r="DJ32" i="8"/>
  <c r="DI32" i="8"/>
  <c r="DH32" i="8"/>
  <c r="DG32" i="8"/>
  <c r="DF32" i="8"/>
  <c r="DE32" i="8"/>
  <c r="DD32" i="8"/>
  <c r="DC32" i="8"/>
  <c r="DB32" i="8"/>
  <c r="DA32" i="8"/>
  <c r="CZ32" i="8"/>
  <c r="CY32" i="8"/>
  <c r="CX32" i="8"/>
  <c r="CW32" i="8"/>
  <c r="CV32" i="8"/>
  <c r="CU32" i="8"/>
  <c r="CT32" i="8"/>
  <c r="CS32" i="8"/>
  <c r="CR32" i="8"/>
  <c r="CQ32" i="8"/>
  <c r="CP32" i="8"/>
  <c r="CO32" i="8"/>
  <c r="CN32" i="8"/>
  <c r="CM32" i="8"/>
  <c r="CL32" i="8"/>
  <c r="CK32" i="8"/>
  <c r="CE32" i="8"/>
  <c r="CD32" i="8"/>
  <c r="Q32" i="8"/>
  <c r="P32" i="8"/>
  <c r="A32" i="8"/>
  <c r="EG31" i="8"/>
  <c r="EF31" i="8"/>
  <c r="EE31" i="8"/>
  <c r="ED31" i="8"/>
  <c r="EC31" i="8"/>
  <c r="EB31" i="8"/>
  <c r="EA31" i="8"/>
  <c r="DZ31" i="8"/>
  <c r="DY31" i="8"/>
  <c r="DX31" i="8"/>
  <c r="DW31" i="8"/>
  <c r="DV31" i="8"/>
  <c r="DU31" i="8"/>
  <c r="DT31" i="8"/>
  <c r="DS31" i="8"/>
  <c r="DR31" i="8"/>
  <c r="DQ31" i="8"/>
  <c r="DP31" i="8"/>
  <c r="DO31" i="8"/>
  <c r="DN31" i="8"/>
  <c r="DM31" i="8"/>
  <c r="DL31" i="8"/>
  <c r="DK31" i="8"/>
  <c r="DJ31" i="8"/>
  <c r="DI31" i="8"/>
  <c r="DH31" i="8"/>
  <c r="DG31" i="8"/>
  <c r="DF31" i="8"/>
  <c r="DE31" i="8"/>
  <c r="DD31" i="8"/>
  <c r="DC31" i="8"/>
  <c r="DB31" i="8"/>
  <c r="DA31" i="8"/>
  <c r="CZ31" i="8"/>
  <c r="CY31" i="8"/>
  <c r="CX31" i="8"/>
  <c r="CW31" i="8"/>
  <c r="CV31" i="8"/>
  <c r="CU31" i="8"/>
  <c r="CT31" i="8"/>
  <c r="CS31" i="8"/>
  <c r="CR31" i="8"/>
  <c r="CQ31" i="8"/>
  <c r="CP31" i="8"/>
  <c r="CO31" i="8"/>
  <c r="CN31" i="8"/>
  <c r="CM31" i="8"/>
  <c r="CL31" i="8"/>
  <c r="CK31" i="8"/>
  <c r="CE31" i="8"/>
  <c r="CD31" i="8"/>
  <c r="Q31" i="8"/>
  <c r="P31" i="8"/>
  <c r="A31" i="8"/>
  <c r="EG30" i="8"/>
  <c r="EF30" i="8"/>
  <c r="EE30" i="8"/>
  <c r="ED30" i="8"/>
  <c r="EC30" i="8"/>
  <c r="EB30" i="8"/>
  <c r="EA30" i="8"/>
  <c r="DZ30" i="8"/>
  <c r="DY30" i="8"/>
  <c r="DX30" i="8"/>
  <c r="DW30" i="8"/>
  <c r="DV30" i="8"/>
  <c r="DU30" i="8"/>
  <c r="DT30" i="8"/>
  <c r="DS30" i="8"/>
  <c r="DR30" i="8"/>
  <c r="DQ30" i="8"/>
  <c r="DP30" i="8"/>
  <c r="DO30" i="8"/>
  <c r="DN30" i="8"/>
  <c r="DM30" i="8"/>
  <c r="DL30" i="8"/>
  <c r="DK30" i="8"/>
  <c r="DJ30" i="8"/>
  <c r="DI30" i="8"/>
  <c r="DH30" i="8"/>
  <c r="DG30" i="8"/>
  <c r="DF30" i="8"/>
  <c r="DE30" i="8"/>
  <c r="DD30" i="8"/>
  <c r="DC30" i="8"/>
  <c r="DB30" i="8"/>
  <c r="DA30" i="8"/>
  <c r="CZ30" i="8"/>
  <c r="CY30" i="8"/>
  <c r="CX30" i="8"/>
  <c r="CW30" i="8"/>
  <c r="CV30" i="8"/>
  <c r="CU30" i="8"/>
  <c r="CT30" i="8"/>
  <c r="CS30" i="8"/>
  <c r="CR30" i="8"/>
  <c r="CQ30" i="8"/>
  <c r="CP30" i="8"/>
  <c r="CO30" i="8"/>
  <c r="CN30" i="8"/>
  <c r="CM30" i="8"/>
  <c r="CL30" i="8"/>
  <c r="CK30" i="8"/>
  <c r="CE30" i="8"/>
  <c r="CD30" i="8"/>
  <c r="Q30" i="8"/>
  <c r="P30" i="8"/>
  <c r="A30" i="8"/>
  <c r="EG29" i="8"/>
  <c r="EF29" i="8"/>
  <c r="EE29" i="8"/>
  <c r="ED29" i="8"/>
  <c r="EC29" i="8"/>
  <c r="EB29" i="8"/>
  <c r="EA29" i="8"/>
  <c r="DZ29" i="8"/>
  <c r="DY29" i="8"/>
  <c r="DX29" i="8"/>
  <c r="DW29" i="8"/>
  <c r="DV29" i="8"/>
  <c r="DU29" i="8"/>
  <c r="DT29" i="8"/>
  <c r="DS29" i="8"/>
  <c r="DR29" i="8"/>
  <c r="DQ29" i="8"/>
  <c r="DP29" i="8"/>
  <c r="DO29" i="8"/>
  <c r="DN29" i="8"/>
  <c r="DM29" i="8"/>
  <c r="DL29" i="8"/>
  <c r="DK29" i="8"/>
  <c r="DJ29" i="8"/>
  <c r="DI29" i="8"/>
  <c r="DH29" i="8"/>
  <c r="DG29" i="8"/>
  <c r="DF29" i="8"/>
  <c r="DE29" i="8"/>
  <c r="DD29" i="8"/>
  <c r="DC29" i="8"/>
  <c r="DB29" i="8"/>
  <c r="DA29" i="8"/>
  <c r="CZ29" i="8"/>
  <c r="CY29" i="8"/>
  <c r="CX29" i="8"/>
  <c r="CW29" i="8"/>
  <c r="CV29" i="8"/>
  <c r="CU29" i="8"/>
  <c r="CT29" i="8"/>
  <c r="CS29" i="8"/>
  <c r="CR29" i="8"/>
  <c r="CQ29" i="8"/>
  <c r="CP29" i="8"/>
  <c r="CO29" i="8"/>
  <c r="CN29" i="8"/>
  <c r="CM29" i="8"/>
  <c r="CL29" i="8"/>
  <c r="CK29" i="8"/>
  <c r="CE29" i="8"/>
  <c r="CD29" i="8"/>
  <c r="Q29" i="8"/>
  <c r="P29" i="8"/>
  <c r="A29" i="8"/>
  <c r="EG28" i="8"/>
  <c r="EF28" i="8"/>
  <c r="EE28" i="8"/>
  <c r="ED28" i="8"/>
  <c r="EC28" i="8"/>
  <c r="EB28" i="8"/>
  <c r="EA28" i="8"/>
  <c r="DZ28" i="8"/>
  <c r="DY28" i="8"/>
  <c r="DX28" i="8"/>
  <c r="DW28" i="8"/>
  <c r="DV28" i="8"/>
  <c r="DU28" i="8"/>
  <c r="DT28" i="8"/>
  <c r="DS28" i="8"/>
  <c r="DR28" i="8"/>
  <c r="DQ28" i="8"/>
  <c r="DP28" i="8"/>
  <c r="DO28" i="8"/>
  <c r="DN28" i="8"/>
  <c r="DM28" i="8"/>
  <c r="DL28" i="8"/>
  <c r="DK28" i="8"/>
  <c r="DJ28" i="8"/>
  <c r="DI28" i="8"/>
  <c r="DH28" i="8"/>
  <c r="DG28" i="8"/>
  <c r="DF28" i="8"/>
  <c r="DE28" i="8"/>
  <c r="DD28" i="8"/>
  <c r="DC28" i="8"/>
  <c r="DB28" i="8"/>
  <c r="DA28" i="8"/>
  <c r="CZ28" i="8"/>
  <c r="CY28" i="8"/>
  <c r="CX28" i="8"/>
  <c r="CW28" i="8"/>
  <c r="CV28" i="8"/>
  <c r="CU28" i="8"/>
  <c r="CT28" i="8"/>
  <c r="CS28" i="8"/>
  <c r="CR28" i="8"/>
  <c r="CQ28" i="8"/>
  <c r="CP28" i="8"/>
  <c r="CO28" i="8"/>
  <c r="CN28" i="8"/>
  <c r="CM28" i="8"/>
  <c r="CL28" i="8"/>
  <c r="CK28" i="8"/>
  <c r="CE28" i="8"/>
  <c r="CD28" i="8"/>
  <c r="Q28" i="8"/>
  <c r="P28" i="8"/>
  <c r="A28" i="8"/>
  <c r="EG27" i="8"/>
  <c r="EF27" i="8"/>
  <c r="EE27" i="8"/>
  <c r="ED27" i="8"/>
  <c r="EC27" i="8"/>
  <c r="EB27" i="8"/>
  <c r="EA27" i="8"/>
  <c r="DZ27" i="8"/>
  <c r="DY27" i="8"/>
  <c r="DX27" i="8"/>
  <c r="DW27" i="8"/>
  <c r="DV27" i="8"/>
  <c r="DU27" i="8"/>
  <c r="DT27" i="8"/>
  <c r="DS27" i="8"/>
  <c r="DR27" i="8"/>
  <c r="DQ27" i="8"/>
  <c r="DP27" i="8"/>
  <c r="DO27" i="8"/>
  <c r="DN27" i="8"/>
  <c r="DM27" i="8"/>
  <c r="DL27" i="8"/>
  <c r="DK27" i="8"/>
  <c r="DJ27" i="8"/>
  <c r="DI27" i="8"/>
  <c r="DH27" i="8"/>
  <c r="DG27" i="8"/>
  <c r="DF27" i="8"/>
  <c r="DE27" i="8"/>
  <c r="DD27" i="8"/>
  <c r="DC27" i="8"/>
  <c r="DB27" i="8"/>
  <c r="DA27" i="8"/>
  <c r="CZ27" i="8"/>
  <c r="CY27" i="8"/>
  <c r="CX27" i="8"/>
  <c r="CW27" i="8"/>
  <c r="CV27" i="8"/>
  <c r="CU27" i="8"/>
  <c r="CT27" i="8"/>
  <c r="CS27" i="8"/>
  <c r="CR27" i="8"/>
  <c r="CQ27" i="8"/>
  <c r="CP27" i="8"/>
  <c r="CO27" i="8"/>
  <c r="CN27" i="8"/>
  <c r="CM27" i="8"/>
  <c r="CL27" i="8"/>
  <c r="CK27" i="8"/>
  <c r="CE27" i="8"/>
  <c r="Q27" i="8"/>
  <c r="P27" i="8"/>
  <c r="A27" i="8"/>
  <c r="EG26" i="8"/>
  <c r="EF26" i="8"/>
  <c r="EE26" i="8"/>
  <c r="ED26" i="8"/>
  <c r="EC26" i="8"/>
  <c r="EB26" i="8"/>
  <c r="EA26" i="8"/>
  <c r="DZ26" i="8"/>
  <c r="DY26" i="8"/>
  <c r="DX26" i="8"/>
  <c r="DW26" i="8"/>
  <c r="DV26" i="8"/>
  <c r="DU26" i="8"/>
  <c r="DT26" i="8"/>
  <c r="DS26" i="8"/>
  <c r="DR26" i="8"/>
  <c r="DQ26" i="8"/>
  <c r="DP26" i="8"/>
  <c r="DO26" i="8"/>
  <c r="DN26" i="8"/>
  <c r="DM26" i="8"/>
  <c r="DL26" i="8"/>
  <c r="DK26" i="8"/>
  <c r="DJ26" i="8"/>
  <c r="DI26" i="8"/>
  <c r="DH26" i="8"/>
  <c r="DG26" i="8"/>
  <c r="DF26" i="8"/>
  <c r="DE26" i="8"/>
  <c r="DD26" i="8"/>
  <c r="DC26" i="8"/>
  <c r="DB26" i="8"/>
  <c r="DA26" i="8"/>
  <c r="CZ26" i="8"/>
  <c r="CY26" i="8"/>
  <c r="CX26" i="8"/>
  <c r="CW26" i="8"/>
  <c r="CV26" i="8"/>
  <c r="CU26" i="8"/>
  <c r="CT26" i="8"/>
  <c r="CS26" i="8"/>
  <c r="CR26" i="8"/>
  <c r="CQ26" i="8"/>
  <c r="CP26" i="8"/>
  <c r="CO26" i="8"/>
  <c r="CN26" i="8"/>
  <c r="CM26" i="8"/>
  <c r="CL26" i="8"/>
  <c r="CK26" i="8"/>
  <c r="CE26" i="8"/>
  <c r="CD26" i="8"/>
  <c r="Q26" i="8"/>
  <c r="P26" i="8"/>
  <c r="A26" i="8"/>
  <c r="EG25" i="8"/>
  <c r="EF25" i="8"/>
  <c r="EE25" i="8"/>
  <c r="ED25" i="8"/>
  <c r="EC25" i="8"/>
  <c r="EB25" i="8"/>
  <c r="EA25" i="8"/>
  <c r="DZ25" i="8"/>
  <c r="DY25" i="8"/>
  <c r="DX25" i="8"/>
  <c r="DW25" i="8"/>
  <c r="DV25" i="8"/>
  <c r="DU25" i="8"/>
  <c r="DT25" i="8"/>
  <c r="DS25" i="8"/>
  <c r="DR25" i="8"/>
  <c r="DQ25" i="8"/>
  <c r="DP25" i="8"/>
  <c r="DO25" i="8"/>
  <c r="DN25" i="8"/>
  <c r="DM25" i="8"/>
  <c r="DL25" i="8"/>
  <c r="DK25" i="8"/>
  <c r="DJ25" i="8"/>
  <c r="DI25" i="8"/>
  <c r="DH25" i="8"/>
  <c r="DG25" i="8"/>
  <c r="DF25" i="8"/>
  <c r="DE25" i="8"/>
  <c r="DD25" i="8"/>
  <c r="DC25" i="8"/>
  <c r="DB25" i="8"/>
  <c r="DA25" i="8"/>
  <c r="CZ25" i="8"/>
  <c r="CY25" i="8"/>
  <c r="CX25" i="8"/>
  <c r="CW25" i="8"/>
  <c r="CV25" i="8"/>
  <c r="CU25" i="8"/>
  <c r="CT25" i="8"/>
  <c r="CS25" i="8"/>
  <c r="CR25" i="8"/>
  <c r="CQ25" i="8"/>
  <c r="CP25" i="8"/>
  <c r="CO25" i="8"/>
  <c r="CN25" i="8"/>
  <c r="CM25" i="8"/>
  <c r="CL25" i="8"/>
  <c r="CK25" i="8"/>
  <c r="CE25" i="8"/>
  <c r="CD25" i="8"/>
  <c r="Q25" i="8"/>
  <c r="P25" i="8"/>
  <c r="A25" i="8"/>
  <c r="EG24" i="8"/>
  <c r="EF24" i="8"/>
  <c r="EE24" i="8"/>
  <c r="ED24" i="8"/>
  <c r="EC24" i="8"/>
  <c r="EB24" i="8"/>
  <c r="EA24" i="8"/>
  <c r="DZ24" i="8"/>
  <c r="DY24" i="8"/>
  <c r="DX24" i="8"/>
  <c r="DW24" i="8"/>
  <c r="DV24" i="8"/>
  <c r="DU24" i="8"/>
  <c r="DT24" i="8"/>
  <c r="DS24" i="8"/>
  <c r="DR24" i="8"/>
  <c r="DQ24" i="8"/>
  <c r="DP24" i="8"/>
  <c r="DO24" i="8"/>
  <c r="DN24" i="8"/>
  <c r="DM24" i="8"/>
  <c r="DL24" i="8"/>
  <c r="DK24" i="8"/>
  <c r="DJ24" i="8"/>
  <c r="DI24" i="8"/>
  <c r="DH24" i="8"/>
  <c r="DG24" i="8"/>
  <c r="DF24" i="8"/>
  <c r="DE24" i="8"/>
  <c r="DD24" i="8"/>
  <c r="DC24" i="8"/>
  <c r="DB24" i="8"/>
  <c r="DA24" i="8"/>
  <c r="CZ24" i="8"/>
  <c r="CY24" i="8"/>
  <c r="CX24" i="8"/>
  <c r="CW24" i="8"/>
  <c r="CV24" i="8"/>
  <c r="CU24" i="8"/>
  <c r="CT24" i="8"/>
  <c r="CS24" i="8"/>
  <c r="CR24" i="8"/>
  <c r="CQ24" i="8"/>
  <c r="CP24" i="8"/>
  <c r="CO24" i="8"/>
  <c r="CN24" i="8"/>
  <c r="CM24" i="8"/>
  <c r="CL24" i="8"/>
  <c r="CK24" i="8"/>
  <c r="CE24" i="8"/>
  <c r="CD24" i="8"/>
  <c r="A24" i="8"/>
  <c r="EG23" i="8"/>
  <c r="EF23" i="8"/>
  <c r="EE23" i="8"/>
  <c r="ED23" i="8"/>
  <c r="EC23" i="8"/>
  <c r="EB23" i="8"/>
  <c r="EA23" i="8"/>
  <c r="DZ23" i="8"/>
  <c r="DY23" i="8"/>
  <c r="DX23" i="8"/>
  <c r="DW23" i="8"/>
  <c r="DV23" i="8"/>
  <c r="DU23" i="8"/>
  <c r="DT23" i="8"/>
  <c r="DS23" i="8"/>
  <c r="DR23" i="8"/>
  <c r="DQ23" i="8"/>
  <c r="DP23" i="8"/>
  <c r="DO23" i="8"/>
  <c r="DN23" i="8"/>
  <c r="DM23" i="8"/>
  <c r="DL23" i="8"/>
  <c r="DK23" i="8"/>
  <c r="DJ23" i="8"/>
  <c r="DI23" i="8"/>
  <c r="DH23" i="8"/>
  <c r="DG23" i="8"/>
  <c r="DF23" i="8"/>
  <c r="DE23" i="8"/>
  <c r="DD23" i="8"/>
  <c r="DC23" i="8"/>
  <c r="DB23" i="8"/>
  <c r="DA23" i="8"/>
  <c r="CZ23" i="8"/>
  <c r="CY23" i="8"/>
  <c r="CX23" i="8"/>
  <c r="CW23" i="8"/>
  <c r="CV23" i="8"/>
  <c r="CU23" i="8"/>
  <c r="CT23" i="8"/>
  <c r="CS23" i="8"/>
  <c r="CR23" i="8"/>
  <c r="CQ23" i="8"/>
  <c r="CP23" i="8"/>
  <c r="CO23" i="8"/>
  <c r="CN23" i="8"/>
  <c r="CM23" i="8"/>
  <c r="CL23" i="8"/>
  <c r="CK23" i="8"/>
  <c r="CE23" i="8"/>
  <c r="CD23" i="8"/>
  <c r="A23" i="8"/>
  <c r="EG22" i="8"/>
  <c r="EF22" i="8"/>
  <c r="EE22" i="8"/>
  <c r="ED22" i="8"/>
  <c r="EC22" i="8"/>
  <c r="EB22" i="8"/>
  <c r="EA22" i="8"/>
  <c r="DZ22" i="8"/>
  <c r="DY22" i="8"/>
  <c r="DX22" i="8"/>
  <c r="DW22" i="8"/>
  <c r="DV22" i="8"/>
  <c r="DU22" i="8"/>
  <c r="DT22" i="8"/>
  <c r="DS22" i="8"/>
  <c r="DR22" i="8"/>
  <c r="DQ22" i="8"/>
  <c r="DP22" i="8"/>
  <c r="DO22" i="8"/>
  <c r="DN22" i="8"/>
  <c r="DM22" i="8"/>
  <c r="DL22" i="8"/>
  <c r="DK22" i="8"/>
  <c r="DJ22" i="8"/>
  <c r="DI22" i="8"/>
  <c r="DH22" i="8"/>
  <c r="DG22" i="8"/>
  <c r="DF22" i="8"/>
  <c r="DE22" i="8"/>
  <c r="DD22" i="8"/>
  <c r="DC22" i="8"/>
  <c r="DB22" i="8"/>
  <c r="DA22" i="8"/>
  <c r="CZ22" i="8"/>
  <c r="CY22" i="8"/>
  <c r="CX22" i="8"/>
  <c r="CW22" i="8"/>
  <c r="CV22" i="8"/>
  <c r="CU22" i="8"/>
  <c r="CT22" i="8"/>
  <c r="CS22" i="8"/>
  <c r="CR22" i="8"/>
  <c r="CQ22" i="8"/>
  <c r="CP22" i="8"/>
  <c r="CO22" i="8"/>
  <c r="CN22" i="8"/>
  <c r="CM22" i="8"/>
  <c r="CL22" i="8"/>
  <c r="CK22" i="8"/>
  <c r="CE22" i="8"/>
  <c r="CD22" i="8"/>
  <c r="A22" i="8"/>
  <c r="EG21" i="8"/>
  <c r="EF21" i="8"/>
  <c r="EE21" i="8"/>
  <c r="ED21" i="8"/>
  <c r="EC21" i="8"/>
  <c r="EB21" i="8"/>
  <c r="EA21" i="8"/>
  <c r="DZ21" i="8"/>
  <c r="DY21" i="8"/>
  <c r="DX21" i="8"/>
  <c r="DW21" i="8"/>
  <c r="DV21" i="8"/>
  <c r="DU21" i="8"/>
  <c r="DT21" i="8"/>
  <c r="DS21" i="8"/>
  <c r="DR21" i="8"/>
  <c r="DQ21" i="8"/>
  <c r="DP21" i="8"/>
  <c r="DO21" i="8"/>
  <c r="DN21" i="8"/>
  <c r="DM21" i="8"/>
  <c r="DL21" i="8"/>
  <c r="DK21" i="8"/>
  <c r="DJ21" i="8"/>
  <c r="DI21" i="8"/>
  <c r="DH21" i="8"/>
  <c r="DG21" i="8"/>
  <c r="DF21" i="8"/>
  <c r="DE21" i="8"/>
  <c r="DD21" i="8"/>
  <c r="DC21" i="8"/>
  <c r="DB21" i="8"/>
  <c r="DA21" i="8"/>
  <c r="CZ21" i="8"/>
  <c r="CY21" i="8"/>
  <c r="CX21" i="8"/>
  <c r="CW21" i="8"/>
  <c r="CV21" i="8"/>
  <c r="CU21" i="8"/>
  <c r="CT21" i="8"/>
  <c r="CS21" i="8"/>
  <c r="CR21" i="8"/>
  <c r="CQ21" i="8"/>
  <c r="CP21" i="8"/>
  <c r="CO21" i="8"/>
  <c r="CN21" i="8"/>
  <c r="CM21" i="8"/>
  <c r="CL21" i="8"/>
  <c r="CK21" i="8"/>
  <c r="CE21" i="8"/>
  <c r="CD21" i="8"/>
  <c r="A21" i="8"/>
  <c r="CE19" i="8"/>
  <c r="CD19" i="8"/>
  <c r="CC19" i="8"/>
  <c r="CB19" i="8"/>
  <c r="CA19" i="8"/>
  <c r="BZ19" i="8"/>
  <c r="BY19" i="8"/>
  <c r="BX19" i="8"/>
  <c r="BW19" i="8"/>
  <c r="BV19" i="8"/>
  <c r="BU19" i="8"/>
  <c r="BT19" i="8"/>
  <c r="BS19" i="8"/>
  <c r="BR19" i="8"/>
  <c r="BQ19" i="8"/>
  <c r="BP19" i="8"/>
  <c r="BO19" i="8"/>
  <c r="BN19" i="8"/>
  <c r="BM19" i="8"/>
  <c r="BL19" i="8"/>
  <c r="BK19" i="8"/>
  <c r="BJ19" i="8"/>
  <c r="BI19" i="8"/>
  <c r="BH19" i="8"/>
  <c r="BG19" i="8"/>
  <c r="BF19" i="8"/>
  <c r="BE19" i="8"/>
  <c r="BD19" i="8"/>
  <c r="BC19" i="8"/>
  <c r="BB19" i="8"/>
  <c r="BA19" i="8"/>
  <c r="AZ19" i="8"/>
  <c r="AY19" i="8"/>
  <c r="AX19" i="8"/>
  <c r="AW19" i="8"/>
  <c r="AV19" i="8"/>
  <c r="AU19" i="8"/>
  <c r="AT19" i="8"/>
  <c r="AS19" i="8"/>
  <c r="AR19" i="8"/>
  <c r="AQ19" i="8"/>
  <c r="AP19" i="8"/>
  <c r="AO19" i="8"/>
  <c r="AN19" i="8"/>
  <c r="AM19" i="8"/>
  <c r="AL19" i="8"/>
  <c r="AK19" i="8"/>
  <c r="AJ19" i="8"/>
  <c r="AI19" i="8"/>
  <c r="AH19" i="8"/>
  <c r="AG19" i="8"/>
  <c r="AF19" i="8"/>
  <c r="AE19" i="8"/>
  <c r="AD19" i="8"/>
  <c r="AC19" i="8"/>
  <c r="AB19" i="8"/>
  <c r="AA19" i="8"/>
  <c r="Z19" i="8"/>
  <c r="Y19" i="8"/>
  <c r="X19" i="8"/>
  <c r="W19" i="8"/>
  <c r="V19" i="8"/>
  <c r="U19" i="8"/>
  <c r="T19" i="8"/>
  <c r="S19" i="8"/>
  <c r="CK18" i="8"/>
  <c r="CK17" i="8"/>
  <c r="CF30" i="8" l="1"/>
  <c r="CF27" i="8"/>
  <c r="CF47" i="8"/>
  <c r="CF23" i="8"/>
  <c r="EI34" i="8"/>
  <c r="EK34" i="8" s="1"/>
  <c r="EM34" i="8" s="1"/>
  <c r="CF48" i="8"/>
  <c r="CF52" i="8"/>
  <c r="EI41" i="8"/>
  <c r="EK41" i="8" s="1"/>
  <c r="EM41" i="8" s="1"/>
  <c r="CF41" i="8"/>
  <c r="CF21" i="8"/>
  <c r="EI23" i="8"/>
  <c r="EK23" i="8" s="1"/>
  <c r="EM23" i="8" s="1"/>
  <c r="EI31" i="8"/>
  <c r="EK31" i="8" s="1"/>
  <c r="EM31" i="8" s="1"/>
  <c r="EI33" i="8"/>
  <c r="EK33" i="8" s="1"/>
  <c r="EM33" i="8" s="1"/>
  <c r="B35" i="8"/>
  <c r="EI37" i="8"/>
  <c r="EK37" i="8" s="1"/>
  <c r="EM37" i="8" s="1"/>
  <c r="CF50" i="8"/>
  <c r="CF53" i="8"/>
  <c r="CF28" i="8"/>
  <c r="CF42" i="8"/>
  <c r="CF44" i="8"/>
  <c r="CF49" i="8"/>
  <c r="B26" i="8"/>
  <c r="B30" i="8"/>
  <c r="B37" i="8"/>
  <c r="B40" i="8"/>
  <c r="EI22" i="8"/>
  <c r="EK22" i="8" s="1"/>
  <c r="EM22" i="8" s="1"/>
  <c r="EI47" i="8"/>
  <c r="EK47" i="8" s="1"/>
  <c r="EM47" i="8" s="1"/>
  <c r="EI49" i="8"/>
  <c r="EK49" i="8" s="1"/>
  <c r="EM49" i="8" s="1"/>
  <c r="EI53" i="8"/>
  <c r="EK53" i="8" s="1"/>
  <c r="EM53" i="8" s="1"/>
  <c r="EI38" i="8"/>
  <c r="EK38" i="8" s="1"/>
  <c r="EM38" i="8" s="1"/>
  <c r="EI48" i="8"/>
  <c r="EK48" i="8" s="1"/>
  <c r="EM48" i="8" s="1"/>
  <c r="EI21" i="8"/>
  <c r="EK21" i="8" s="1"/>
  <c r="EM21" i="8" s="1"/>
  <c r="EI27" i="8"/>
  <c r="EK27" i="8" s="1"/>
  <c r="EM27" i="8" s="1"/>
  <c r="EI30" i="8"/>
  <c r="EK30" i="8" s="1"/>
  <c r="EM30" i="8" s="1"/>
  <c r="EI35" i="8"/>
  <c r="EK35" i="8" s="1"/>
  <c r="EM35" i="8" s="1"/>
  <c r="EI46" i="8"/>
  <c r="EK46" i="8" s="1"/>
  <c r="EM46" i="8" s="1"/>
  <c r="EI55" i="8"/>
  <c r="EK55" i="8" s="1"/>
  <c r="EM55" i="8" s="1"/>
  <c r="EI26" i="8"/>
  <c r="EK26" i="8" s="1"/>
  <c r="EM26" i="8" s="1"/>
  <c r="EI25" i="8"/>
  <c r="EK25" i="8" s="1"/>
  <c r="EM25" i="8" s="1"/>
  <c r="EI29" i="8"/>
  <c r="EK29" i="8" s="1"/>
  <c r="EM29" i="8" s="1"/>
  <c r="EI43" i="8"/>
  <c r="EK43" i="8" s="1"/>
  <c r="EM43" i="8" s="1"/>
  <c r="EI45" i="8"/>
  <c r="EK45" i="8" s="1"/>
  <c r="EM45" i="8" s="1"/>
  <c r="EI51" i="8"/>
  <c r="EK51" i="8" s="1"/>
  <c r="EM51" i="8" s="1"/>
  <c r="EI54" i="8"/>
  <c r="EK54" i="8" s="1"/>
  <c r="EM54" i="8" s="1"/>
  <c r="EH40" i="8"/>
  <c r="EJ40" i="8" s="1"/>
  <c r="EL40" i="8" s="1"/>
  <c r="EI40" i="8"/>
  <c r="EK40" i="8" s="1"/>
  <c r="EM40" i="8" s="1"/>
  <c r="EH27" i="8"/>
  <c r="EJ27" i="8" s="1"/>
  <c r="EL27" i="8" s="1"/>
  <c r="B29" i="8"/>
  <c r="EH23" i="8"/>
  <c r="EJ23" i="8" s="1"/>
  <c r="EL23" i="8" s="1"/>
  <c r="CF24" i="8"/>
  <c r="CF25" i="8"/>
  <c r="EI28" i="8"/>
  <c r="EK28" i="8" s="1"/>
  <c r="EM28" i="8" s="1"/>
  <c r="CF31" i="8"/>
  <c r="CF32" i="8"/>
  <c r="EH36" i="8"/>
  <c r="EJ36" i="8" s="1"/>
  <c r="EL36" i="8" s="1"/>
  <c r="EI39" i="8"/>
  <c r="EK39" i="8" s="1"/>
  <c r="EM39" i="8" s="1"/>
  <c r="EH41" i="8"/>
  <c r="EJ41" i="8" s="1"/>
  <c r="EL41" i="8" s="1"/>
  <c r="EH42" i="8"/>
  <c r="EJ42" i="8" s="1"/>
  <c r="EL42" i="8" s="1"/>
  <c r="EI44" i="8"/>
  <c r="EK44" i="8" s="1"/>
  <c r="EM44" i="8" s="1"/>
  <c r="CF45" i="8"/>
  <c r="B22" i="8"/>
  <c r="EH26" i="8"/>
  <c r="EJ26" i="8" s="1"/>
  <c r="EL26" i="8" s="1"/>
  <c r="CF33" i="8"/>
  <c r="CF34" i="8"/>
  <c r="EH35" i="8"/>
  <c r="EJ35" i="8" s="1"/>
  <c r="EL35" i="8" s="1"/>
  <c r="CF37" i="8"/>
  <c r="EH39" i="8"/>
  <c r="EJ39" i="8" s="1"/>
  <c r="EL39" i="8" s="1"/>
  <c r="B43" i="8"/>
  <c r="EI50" i="8"/>
  <c r="EK50" i="8" s="1"/>
  <c r="EM50" i="8" s="1"/>
  <c r="EH51" i="8"/>
  <c r="EJ51" i="8" s="1"/>
  <c r="EL51" i="8" s="1"/>
  <c r="EH44" i="8"/>
  <c r="EJ44" i="8" s="1"/>
  <c r="EL44" i="8" s="1"/>
  <c r="EH47" i="8"/>
  <c r="EJ47" i="8" s="1"/>
  <c r="EL47" i="8" s="1"/>
  <c r="EH25" i="8"/>
  <c r="EJ25" i="8" s="1"/>
  <c r="EL25" i="8" s="1"/>
  <c r="EH55" i="8"/>
  <c r="EJ55" i="8" s="1"/>
  <c r="EL55" i="8" s="1"/>
  <c r="CF29" i="8"/>
  <c r="EI32" i="8"/>
  <c r="EK32" i="8" s="1"/>
  <c r="EM32" i="8" s="1"/>
  <c r="EH38" i="8"/>
  <c r="EJ38" i="8" s="1"/>
  <c r="EL38" i="8" s="1"/>
  <c r="EH46" i="8"/>
  <c r="EJ46" i="8" s="1"/>
  <c r="EL46" i="8" s="1"/>
  <c r="B52" i="8"/>
  <c r="EH28" i="8"/>
  <c r="EJ28" i="8" s="1"/>
  <c r="EL28" i="8" s="1"/>
  <c r="B45" i="8"/>
  <c r="EH31" i="8"/>
  <c r="EJ31" i="8" s="1"/>
  <c r="EL31" i="8" s="1"/>
  <c r="EH34" i="8"/>
  <c r="EJ34" i="8" s="1"/>
  <c r="EL34" i="8" s="1"/>
  <c r="CF35" i="8"/>
  <c r="CF36" i="8"/>
  <c r="EH43" i="8"/>
  <c r="EJ43" i="8" s="1"/>
  <c r="EL43" i="8" s="1"/>
  <c r="EH49" i="8"/>
  <c r="EJ49" i="8" s="1"/>
  <c r="EL49" i="8" s="1"/>
  <c r="EH54" i="8"/>
  <c r="EJ54" i="8" s="1"/>
  <c r="EL54" i="8" s="1"/>
  <c r="EH52" i="8"/>
  <c r="EJ52" i="8" s="1"/>
  <c r="EL52" i="8" s="1"/>
  <c r="CF26" i="8"/>
  <c r="EH21" i="8"/>
  <c r="EJ21" i="8" s="1"/>
  <c r="EL21" i="8" s="1"/>
  <c r="EI36" i="8"/>
  <c r="EK36" i="8" s="1"/>
  <c r="EM36" i="8" s="1"/>
  <c r="B39" i="8"/>
  <c r="EH45" i="8"/>
  <c r="EJ45" i="8" s="1"/>
  <c r="EL45" i="8" s="1"/>
  <c r="EH50" i="8"/>
  <c r="EJ50" i="8" s="1"/>
  <c r="EL50" i="8" s="1"/>
  <c r="B51" i="8"/>
  <c r="CF51" i="8"/>
  <c r="EI52" i="8"/>
  <c r="EK52" i="8" s="1"/>
  <c r="EM52" i="8" s="1"/>
  <c r="CF55" i="8"/>
  <c r="B54" i="8"/>
  <c r="EI24" i="8"/>
  <c r="EK24" i="8" s="1"/>
  <c r="EM24" i="8" s="1"/>
  <c r="EH22" i="8"/>
  <c r="EJ22" i="8" s="1"/>
  <c r="EL22" i="8" s="1"/>
  <c r="B23" i="8"/>
  <c r="CF22" i="8"/>
  <c r="EH24" i="8"/>
  <c r="EJ24" i="8" s="1"/>
  <c r="EL24" i="8" s="1"/>
  <c r="B25" i="8"/>
  <c r="EH29" i="8"/>
  <c r="EJ29" i="8" s="1"/>
  <c r="EL29" i="8" s="1"/>
  <c r="EH30" i="8"/>
  <c r="EJ30" i="8" s="1"/>
  <c r="EL30" i="8" s="1"/>
  <c r="EH32" i="8"/>
  <c r="EJ32" i="8" s="1"/>
  <c r="EL32" i="8" s="1"/>
  <c r="B33" i="8"/>
  <c r="EH33" i="8"/>
  <c r="EJ33" i="8" s="1"/>
  <c r="EL33" i="8" s="1"/>
  <c r="EH37" i="8"/>
  <c r="EJ37" i="8" s="1"/>
  <c r="EL37" i="8" s="1"/>
  <c r="CF38" i="8"/>
  <c r="CF39" i="8"/>
  <c r="EI42" i="8"/>
  <c r="EK42" i="8" s="1"/>
  <c r="EM42" i="8" s="1"/>
  <c r="CF43" i="8"/>
  <c r="CF46" i="8"/>
  <c r="EH48" i="8"/>
  <c r="EJ48" i="8" s="1"/>
  <c r="EL48" i="8" s="1"/>
  <c r="EH53" i="8"/>
  <c r="EJ53" i="8" s="1"/>
  <c r="EL53" i="8" s="1"/>
  <c r="CF54" i="8"/>
  <c r="B50" i="8"/>
  <c r="B21" i="8"/>
  <c r="B49" i="8"/>
  <c r="B53" i="8"/>
  <c r="B28" i="8"/>
  <c r="B32" i="8"/>
  <c r="B34" i="8"/>
  <c r="B36" i="8"/>
  <c r="B42" i="8"/>
  <c r="B47" i="8"/>
  <c r="B24" i="8"/>
  <c r="B27" i="8"/>
  <c r="B31" i="8"/>
  <c r="B38" i="8"/>
  <c r="B41" i="8"/>
  <c r="B44" i="8"/>
  <c r="B46" i="8"/>
  <c r="B48" i="8"/>
  <c r="B55" i="8"/>
</calcChain>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<sst xmlns="http://schemas.openxmlformats.org/spreadsheetml/2006/main" count="896" uniqueCount="383">
  <si>
    <t>Utilisation des tableaux de produits phytosanitaires utilisables en vigne</t>
  </si>
  <si>
    <t>Pictogramme de danger</t>
  </si>
  <si>
    <t>Avertissements mentions danger H3/H4</t>
  </si>
  <si>
    <t>CMR2</t>
  </si>
  <si>
    <t>Environnement</t>
  </si>
  <si>
    <t>Autres</t>
  </si>
  <si>
    <t>Identifiant_Ligne</t>
  </si>
  <si>
    <t>N°AMM</t>
  </si>
  <si>
    <t>Substance active</t>
  </si>
  <si>
    <t>Nom Commercial</t>
  </si>
  <si>
    <t>Société</t>
  </si>
  <si>
    <t>Sous forme</t>
  </si>
  <si>
    <t>Concentration en s.a</t>
  </si>
  <si>
    <t>Dose/ha kg ou L</t>
  </si>
  <si>
    <t>g/ha s.a.</t>
  </si>
  <si>
    <t>AB</t>
  </si>
  <si>
    <t>Liste verte eaux de vie</t>
  </si>
  <si>
    <t>H341</t>
  </si>
  <si>
    <t>H351</t>
  </si>
  <si>
    <t>H361</t>
  </si>
  <si>
    <t>H361d</t>
  </si>
  <si>
    <t>H361f</t>
  </si>
  <si>
    <t>H361fd</t>
  </si>
  <si>
    <t>H400</t>
  </si>
  <si>
    <t>H410</t>
  </si>
  <si>
    <t>H411</t>
  </si>
  <si>
    <t>H412</t>
  </si>
  <si>
    <t>H300</t>
  </si>
  <si>
    <t>H301</t>
  </si>
  <si>
    <t>H302</t>
  </si>
  <si>
    <t>H304</t>
  </si>
  <si>
    <t>H310</t>
  </si>
  <si>
    <t>H311</t>
  </si>
  <si>
    <t>H312</t>
  </si>
  <si>
    <t>H314</t>
  </si>
  <si>
    <t>H315</t>
  </si>
  <si>
    <t>H317</t>
  </si>
  <si>
    <t>H318</t>
  </si>
  <si>
    <t>H319</t>
  </si>
  <si>
    <t>H330</t>
  </si>
  <si>
    <t>H331</t>
  </si>
  <si>
    <t>H332</t>
  </si>
  <si>
    <t>H334</t>
  </si>
  <si>
    <t>H335</t>
  </si>
  <si>
    <t>H336</t>
  </si>
  <si>
    <t>H340</t>
  </si>
  <si>
    <t>H350</t>
  </si>
  <si>
    <t>H350i</t>
  </si>
  <si>
    <t>H360</t>
  </si>
  <si>
    <t>H360D</t>
  </si>
  <si>
    <t>H360Df</t>
  </si>
  <si>
    <t>H360F</t>
  </si>
  <si>
    <t>H360fd</t>
  </si>
  <si>
    <t>H360FD</t>
  </si>
  <si>
    <t>H362</t>
  </si>
  <si>
    <t>H370</t>
  </si>
  <si>
    <t>H371</t>
  </si>
  <si>
    <t>H372</t>
  </si>
  <si>
    <t>H373</t>
  </si>
  <si>
    <t>DAR</t>
  </si>
  <si>
    <t>Spe 8</t>
  </si>
  <si>
    <t>ZNT eau</t>
  </si>
  <si>
    <t>DVP</t>
  </si>
  <si>
    <t>DS Riverains</t>
  </si>
  <si>
    <t>DRE en h</t>
  </si>
  <si>
    <t>Nb d'appli maxi / cible</t>
  </si>
  <si>
    <t>Nb d'appli maxi ttes cibles</t>
  </si>
  <si>
    <t>Intervalle mini entre applis</t>
  </si>
  <si>
    <t>Stades d'application (BBCH)</t>
  </si>
  <si>
    <t>Mention abeille</t>
  </si>
  <si>
    <t>Informations complémentaires</t>
  </si>
  <si>
    <t>Phrases H340 à H373</t>
  </si>
  <si>
    <t>SC</t>
  </si>
  <si>
    <t>400 g/l</t>
  </si>
  <si>
    <t>X</t>
  </si>
  <si>
    <t>-</t>
  </si>
  <si>
    <t>ADAMA</t>
  </si>
  <si>
    <t>WG</t>
  </si>
  <si>
    <t>Arysta LifeScience</t>
  </si>
  <si>
    <t>EC</t>
  </si>
  <si>
    <t>5-10</t>
  </si>
  <si>
    <t>Belchim Crop Protection</t>
  </si>
  <si>
    <t>SL</t>
  </si>
  <si>
    <t>Certis</t>
  </si>
  <si>
    <t>200 g/l</t>
  </si>
  <si>
    <t>Nufarm SAS</t>
  </si>
  <si>
    <t>360 g/l</t>
  </si>
  <si>
    <t>Phyteurop</t>
  </si>
  <si>
    <t>10-20</t>
  </si>
  <si>
    <t>Syngenta</t>
  </si>
  <si>
    <t>Tradiagri</t>
  </si>
  <si>
    <t>UPL France</t>
  </si>
  <si>
    <t>Spe 1 (4kg Cu non lissable)</t>
  </si>
  <si>
    <t>ZNT Plantes non cibles</t>
  </si>
  <si>
    <t>[colonne CD]</t>
  </si>
  <si>
    <t>[colonne CE]</t>
  </si>
  <si>
    <t>nb_total_phrases_risques_LL</t>
  </si>
  <si>
    <r>
      <rPr>
        <u/>
        <sz val="14"/>
        <color rgb="FF00B0F0"/>
        <rFont val="Verdana"/>
        <family val="2"/>
      </rPr>
      <t xml:space="preserve">Spécificité Girondine : </t>
    </r>
    <r>
      <rPr>
        <sz val="14"/>
        <color theme="1"/>
        <rFont val="Verdana"/>
        <family val="2"/>
      </rPr>
      <t>En Gironde, la convention collective fixe la DRE à minimum 12h. Les DRE de 6h sont donc automatiquement augmentées à 12h</t>
    </r>
  </si>
  <si>
    <t>Liste Biocontrôle</t>
  </si>
  <si>
    <t>DSR</t>
  </si>
  <si>
    <t>DRE</t>
  </si>
  <si>
    <t>H3_concat</t>
  </si>
  <si>
    <t>H4_concat</t>
  </si>
  <si>
    <t>H3_ajout_espaces</t>
  </si>
  <si>
    <t>H4_ajout_espaces</t>
  </si>
  <si>
    <t>Liste des phrases de risque santé humaine (H3--)</t>
  </si>
  <si>
    <t>Liste des phrases de risque environnement (H4--)</t>
  </si>
  <si>
    <t>Doublon</t>
  </si>
  <si>
    <t>DSR AMM oui/non</t>
  </si>
  <si>
    <t>Oui</t>
  </si>
  <si>
    <t>Non</t>
  </si>
  <si>
    <t>NC</t>
  </si>
  <si>
    <t>BBCH 69</t>
  </si>
  <si>
    <t>Produit CMR2</t>
  </si>
  <si>
    <t>Produits de type CMR</t>
  </si>
  <si>
    <t>Mention complé-mentaire</t>
  </si>
  <si>
    <t>en-tête</t>
  </si>
  <si>
    <t>type</t>
  </si>
  <si>
    <t>colonne</t>
  </si>
  <si>
    <t>couleur si X</t>
  </si>
  <si>
    <t>commentaire</t>
  </si>
  <si>
    <t>vert</t>
  </si>
  <si>
    <t>Positionnement / utilisation</t>
  </si>
  <si>
    <t>picto cœur</t>
  </si>
  <si>
    <t>pictogramme danger</t>
  </si>
  <si>
    <t>rouge</t>
  </si>
  <si>
    <t>picto point exclamation</t>
  </si>
  <si>
    <t>picto environnement</t>
  </si>
  <si>
    <t>picto tête de mort</t>
  </si>
  <si>
    <t>picto flamme</t>
  </si>
  <si>
    <t>aucune</t>
  </si>
  <si>
    <t>phrase CMR 2</t>
  </si>
  <si>
    <t>phrase de risque</t>
  </si>
  <si>
    <t>phrase environnement</t>
  </si>
  <si>
    <t>jaune</t>
  </si>
  <si>
    <t>phrase CMR 1</t>
  </si>
  <si>
    <t>DAR raisin de table</t>
  </si>
  <si>
    <t>Spe 1</t>
  </si>
  <si>
    <t>DSR par AMM Oui/Non</t>
  </si>
  <si>
    <t>ZNT Arthropodes</t>
  </si>
  <si>
    <t>ZNT plantes non cibles</t>
  </si>
  <si>
    <t>en-tête dans fichier herbicides</t>
  </si>
  <si>
    <t>en-tête dans fichier insecticides</t>
  </si>
  <si>
    <t>Nb d'appli maxi</t>
  </si>
  <si>
    <t>Stades BBCH application</t>
  </si>
  <si>
    <t>Mention abeilles</t>
  </si>
  <si>
    <t>Intervalle mini entre 2 applis</t>
  </si>
  <si>
    <t>colonne renommée pour 2022 (était "Produit CMR" pour 2021)</t>
  </si>
  <si>
    <t>Mention complémentaire</t>
  </si>
  <si>
    <t>nouvelle colonne pour 2022</t>
  </si>
  <si>
    <t>Nombre de phrases de risque limitant les possibilités de mélange</t>
  </si>
  <si>
    <t>aucune couleur pour 2022</t>
  </si>
  <si>
    <t>en-tête dans fichier fongicides 2022</t>
  </si>
  <si>
    <r>
      <rPr>
        <b/>
        <sz val="16"/>
        <color rgb="FF00B0F0"/>
        <rFont val="Verdana"/>
        <family val="2"/>
      </rPr>
      <t>Ces tableaux sont des outils internes Chambres d’agriculture : en aucun cas ils ne doivent être transmis à d’autres organismes ou à des vignerons.
Ces tableaux sont  téléchargeables, modifiables et utilisables aux conditions suivantes :</t>
    </r>
    <r>
      <rPr>
        <sz val="16"/>
        <color rgb="FF00B0F0"/>
        <rFont val="Verdana"/>
        <family val="2"/>
        <charset val="1"/>
      </rPr>
      <t xml:space="preserve">
</t>
    </r>
    <r>
      <rPr>
        <sz val="12"/>
        <color rgb="FFFF0000"/>
        <rFont val="Verdana"/>
        <family val="2"/>
      </rPr>
      <t>1. En aucun cas modifier les tableaux initiaux sur Opéra.</t>
    </r>
    <r>
      <rPr>
        <sz val="12"/>
        <color theme="1"/>
        <rFont val="Verdana"/>
        <family val="2"/>
      </rPr>
      <t xml:space="preserve">
2. Lors de toute utilisation des tableaux</t>
    </r>
    <r>
      <rPr>
        <sz val="12"/>
        <color rgb="FFFF0000"/>
        <rFont val="Verdana"/>
        <family val="2"/>
      </rPr>
      <t>, citer comme source : le coût des fournitures en viticulture et œnologie et le groupe de travail Chambre d'agriculture "base de données nationale des spécialités phytosanitaires vigne"</t>
    </r>
    <r>
      <rPr>
        <sz val="12"/>
        <color theme="1"/>
        <rFont val="Verdana"/>
        <family val="2"/>
      </rPr>
      <t xml:space="preserve">
3. Faire remonter les erreurs, les oublis ou les questions à la Chambre d'agriculture de la Gironde à </t>
    </r>
    <r>
      <rPr>
        <b/>
        <sz val="12"/>
        <color theme="1"/>
        <rFont val="Verdana"/>
        <family val="2"/>
      </rPr>
      <t>Madame Séverine Dupin : s.dupin@gironde.chambagri.fr</t>
    </r>
    <r>
      <rPr>
        <sz val="12"/>
        <color theme="1"/>
        <rFont val="Verdana"/>
        <family val="2"/>
      </rPr>
      <t xml:space="preserve"> et à la Chambre d'agriculture de la Charente-Maritime à </t>
    </r>
    <r>
      <rPr>
        <b/>
        <sz val="12"/>
        <color theme="1"/>
        <rFont val="Verdana"/>
        <family val="2"/>
      </rPr>
      <t xml:space="preserve">Madame Magdalena Girard : magdalena.girard@charente-maritime.chambagri.fr </t>
    </r>
    <r>
      <rPr>
        <sz val="12"/>
        <color theme="1"/>
        <rFont val="Verdana"/>
        <family val="2"/>
      </rPr>
      <t>et à la Chambre d'agriculture du Vaucluse</t>
    </r>
    <r>
      <rPr>
        <b/>
        <sz val="12"/>
        <color theme="1"/>
        <rFont val="Verdana"/>
        <family val="2"/>
      </rPr>
      <t xml:space="preserve"> à Monsieur Rémi Vandamme : remi.vandamme@vaucluse.chambagri.fr</t>
    </r>
    <r>
      <rPr>
        <sz val="12"/>
        <color theme="1"/>
        <rFont val="Verdana"/>
        <family val="2"/>
      </rPr>
      <t xml:space="preserve">
</t>
    </r>
    <r>
      <rPr>
        <sz val="12"/>
        <color rgb="FFFF0000"/>
        <rFont val="Verdana"/>
        <family val="2"/>
      </rPr>
      <t>4. En aucun cas le groupe de travail ne pourra être tenu pour responsable de toute omission ou de toute erreur dans ces tableaux.</t>
    </r>
    <r>
      <rPr>
        <sz val="12"/>
        <color theme="1"/>
        <rFont val="Verdana"/>
        <family val="2"/>
      </rPr>
      <t xml:space="preserve">
Par exemple, il ne pourra pas être responsable de l'accident ou de la mauvaise mise en œuvre des produits phytosanitaires, résultant d’erreurs typographiques ou autres qui auraient pu figurer dans ces documents.
Les légendes explicatives sont dans l'onglet légende.</t>
    </r>
    <r>
      <rPr>
        <sz val="16"/>
        <color rgb="FF00B0F0"/>
        <rFont val="Verdana"/>
        <family val="2"/>
        <charset val="1"/>
      </rPr>
      <t xml:space="preserve">
</t>
    </r>
    <r>
      <rPr>
        <b/>
        <sz val="16"/>
        <color rgb="FF00B0F0"/>
        <rFont val="Verdana"/>
        <family val="2"/>
      </rPr>
      <t xml:space="preserve">Tableau arrêté au 31/12/2021
</t>
    </r>
  </si>
  <si>
    <t>Famille / Cible</t>
  </si>
  <si>
    <t>Code résistance
HRAC</t>
  </si>
  <si>
    <t>Date de fin de commercialisation</t>
  </si>
  <si>
    <t>Date de fin d'utilisation</t>
  </si>
  <si>
    <t>Dose préconisée par la firme (&lt; dose homologuée)</t>
  </si>
  <si>
    <t>Dose sous le rang 30%</t>
  </si>
  <si>
    <t>Dose sous le rang 50%</t>
  </si>
  <si>
    <t>Liste biocontrôle</t>
  </si>
  <si>
    <t>[colonne CC]</t>
  </si>
  <si>
    <t>[colonne CG]</t>
  </si>
  <si>
    <t>Phrase CMR2</t>
  </si>
  <si>
    <t>Phrases H300,301</t>
  </si>
  <si>
    <t>Phrases H310,311</t>
  </si>
  <si>
    <t>Phrases H330,331</t>
  </si>
  <si>
    <t>Glyphosate acide</t>
  </si>
  <si>
    <t>Postlevée</t>
  </si>
  <si>
    <t>Gibson, Envision 450</t>
  </si>
  <si>
    <t>FMC</t>
  </si>
  <si>
    <t>450 g/l</t>
  </si>
  <si>
    <t>5-20</t>
  </si>
  <si>
    <t>3,2 à 6,4</t>
  </si>
  <si>
    <t>1,13 à 2,15</t>
  </si>
  <si>
    <t>1,6 à 3,2</t>
  </si>
  <si>
    <t>Ne sera pas redéposé (perte AMM fin approbation)</t>
  </si>
  <si>
    <t>Glyfos Dakar</t>
  </si>
  <si>
    <t>680 g/kg</t>
  </si>
  <si>
    <t>2 à 4</t>
  </si>
  <si>
    <t>0,67 à 1,33</t>
  </si>
  <si>
    <t>1 à 2</t>
  </si>
  <si>
    <t>Buggy Greenline, Tamrok Greenline, Devit, Skate</t>
  </si>
  <si>
    <t>240 g/l</t>
  </si>
  <si>
    <t>4,5 à 12</t>
  </si>
  <si>
    <t>1,5 à 4</t>
  </si>
  <si>
    <t>2,25 à 6</t>
  </si>
  <si>
    <t>Retrait Anses novembre 2019 - Utilisation novembre 2020</t>
  </si>
  <si>
    <r>
      <t>Astéroïde,</t>
    </r>
    <r>
      <rPr>
        <strike/>
        <sz val="11"/>
        <color rgb="FFFF0000"/>
        <rFont val="Calibri"/>
        <family val="2"/>
        <charset val="1"/>
      </rPr>
      <t xml:space="preserve"> All in one</t>
    </r>
  </si>
  <si>
    <t>4 à 8</t>
  </si>
  <si>
    <t>1,33 à 2,66</t>
  </si>
  <si>
    <t>Fluazifop-p-butyl</t>
  </si>
  <si>
    <t>AGS</t>
  </si>
  <si>
    <t>Fusilade Max</t>
  </si>
  <si>
    <t>De Sangosse</t>
  </si>
  <si>
    <t>125 g/l</t>
  </si>
  <si>
    <t>1-5-20</t>
  </si>
  <si>
    <t>Ne pas appliquer sur plus de 50% de la surface</t>
  </si>
  <si>
    <t>Touchdown Système 4, Exprim</t>
  </si>
  <si>
    <r>
      <t xml:space="preserve">5 si </t>
    </r>
    <r>
      <rPr>
        <sz val="11"/>
        <color rgb="FF000000"/>
        <rFont val="Calibri"/>
        <family val="2"/>
      </rPr>
      <t>≥ 3 l/ha</t>
    </r>
  </si>
  <si>
    <t>20 % de la surface max, 450 g/ha/an, 6 l/ha en situation non mécanisable</t>
  </si>
  <si>
    <t>Carfentrazone ethyle</t>
  </si>
  <si>
    <t>Action Contact</t>
  </si>
  <si>
    <t>Spotlight Plus**, Shark**</t>
  </si>
  <si>
    <t>EO</t>
  </si>
  <si>
    <t>60 g/l</t>
  </si>
  <si>
    <t>1-5-15</t>
  </si>
  <si>
    <t>Epamprage</t>
  </si>
  <si>
    <t>Spotlight Plus, Shark</t>
  </si>
  <si>
    <t>Quizalofop ethyl</t>
  </si>
  <si>
    <t>LEOPARD 120 (1)</t>
  </si>
  <si>
    <t>Retrait fin 2019 - Utilisation fin mars 2020</t>
  </si>
  <si>
    <t>Pendimethaline</t>
  </si>
  <si>
    <t>Prélevée</t>
  </si>
  <si>
    <t>Baroud SC**</t>
  </si>
  <si>
    <t>ré-homologation non demandée</t>
  </si>
  <si>
    <t>Napropamide</t>
  </si>
  <si>
    <t>Devrinol F (1)</t>
  </si>
  <si>
    <t>5-15</t>
  </si>
  <si>
    <t>6 en association</t>
  </si>
  <si>
    <t>vignes-mères et jeunes plantation : non applicable / raisin de table : BBCH 09</t>
  </si>
  <si>
    <t xml:space="preserve"> </t>
  </si>
  <si>
    <t>20 : vignes-mères en plein et jeunes plantations en plein / 5 : raisin de table sur le rang et jeunes plantations sur le rang</t>
  </si>
  <si>
    <t xml:space="preserve">20 : vignes-mères en plein et jeunes plantations en plein / 5 : raisin de table sur le rang et jeunes plantations sur le rang </t>
  </si>
  <si>
    <t>vignes-mères : 00 à 09 entre fév et mai / rain de table : 00 à 09 entre fév et mai sur le rang uniquement / jeunes plantations en plein ou sur le rang : jusqu'à 59 entre fév et mai</t>
  </si>
  <si>
    <t>Utilisable uniquement sur raisin de table et vigne NON en production.
Ne pas appliquer ce produit entre juin et janvier. Ne pas appliquer sur sols artificiellement drainés (application en plein). Ne pas appliquer sur plus de 50% de la surface (application sur le rang)</t>
  </si>
  <si>
    <t>Penoxsulame</t>
  </si>
  <si>
    <t>Boa</t>
  </si>
  <si>
    <t>CORTEVA  agriscience TM</t>
  </si>
  <si>
    <t>OD</t>
  </si>
  <si>
    <t>20 g/l</t>
  </si>
  <si>
    <t>Min 00 - Max 75</t>
  </si>
  <si>
    <t>50 % de la surface max. Application en l'absence de rejets (pampres ou gourmands) au niveau du sol.</t>
  </si>
  <si>
    <t xml:space="preserve">Roundup Evolution, Roundup Flash plus, Buggy 450 Power </t>
  </si>
  <si>
    <t>Monsanto</t>
  </si>
  <si>
    <t>1440 à 2880</t>
  </si>
  <si>
    <t>Devitalisation - Court noué</t>
  </si>
  <si>
    <t>Buggy 360 Power</t>
  </si>
  <si>
    <t>Pour la dévitalisation des souches de vignes, l'emploi de panneaux récupérateurs est obligatoire et permet de déroger à l'application d'une zone non traitée par rapport à la zone non cultivée adjacente.</t>
  </si>
  <si>
    <t>1,5 à 6</t>
  </si>
  <si>
    <t>0,45 à 1,8</t>
  </si>
  <si>
    <t>0,75 à 3</t>
  </si>
  <si>
    <t>Pyraflufen +  Glyphosate</t>
  </si>
  <si>
    <t>14 + 9</t>
  </si>
  <si>
    <t>Guild, Vertical</t>
  </si>
  <si>
    <t>1,71 g/l P
 261 g/L G</t>
  </si>
  <si>
    <t>1,33 à 2,67</t>
  </si>
  <si>
    <t>9,71 P 
 2088 G</t>
  </si>
  <si>
    <t>Diquat</t>
  </si>
  <si>
    <t>QUAD GLOB 200SL - ROQUAT</t>
  </si>
  <si>
    <t>PROTEX</t>
  </si>
  <si>
    <t>non réapprobation européenne</t>
  </si>
  <si>
    <t>Credit</t>
  </si>
  <si>
    <t>540 g/l</t>
  </si>
  <si>
    <t>2,6 à 5,3</t>
  </si>
  <si>
    <t>0,85 à 1,75</t>
  </si>
  <si>
    <t>1,3 à 2,65</t>
  </si>
  <si>
    <t>1 à 2 selon cible</t>
  </si>
  <si>
    <t>En cas d'application localisée sur le rang (équivalent à un tiers de la surface totale) possibilité de répéter l'application 3 fois par an.</t>
  </si>
  <si>
    <t>Pentium Flo**</t>
  </si>
  <si>
    <t>Uniquement sous le rang</t>
  </si>
  <si>
    <t>Propyzamide</t>
  </si>
  <si>
    <t>Setanta Flo, Atonal</t>
  </si>
  <si>
    <t>Pyraflufen ethyle</t>
  </si>
  <si>
    <t>Sorcier, Guerrier</t>
  </si>
  <si>
    <t>Philagro France</t>
  </si>
  <si>
    <t>26,5 g/l</t>
  </si>
  <si>
    <t>5 avant floraison / 20 après floraison</t>
  </si>
  <si>
    <t>Min 19 - Max 75</t>
  </si>
  <si>
    <t>Viaglif 360</t>
  </si>
  <si>
    <t>Glyphosate</t>
  </si>
  <si>
    <t>Roundup Innov, Extra, Gold</t>
  </si>
  <si>
    <t>480 g/l</t>
  </si>
  <si>
    <t>0,67 à 2</t>
  </si>
  <si>
    <t>1 à 3</t>
  </si>
  <si>
    <t>2 à 6 L/ha</t>
  </si>
  <si>
    <t>Redoutable</t>
  </si>
  <si>
    <t>Crossover, Highland, Cayenne</t>
  </si>
  <si>
    <t>Dow AgroSciences</t>
  </si>
  <si>
    <t>3 à 6</t>
  </si>
  <si>
    <t>Fibule</t>
  </si>
  <si>
    <t>Penditec 400, Penbowl, Xanadon**</t>
  </si>
  <si>
    <t>Sapec agro</t>
  </si>
  <si>
    <t>flazasulfuron + Glyphosate</t>
  </si>
  <si>
    <t>Pre et Postlevee</t>
  </si>
  <si>
    <t>2 +9</t>
  </si>
  <si>
    <t>CHIKARA DUO** - LONGRUN**</t>
  </si>
  <si>
    <t>BELCHIM CROP PROTECTION</t>
  </si>
  <si>
    <t>6,7 g/kg 
288 g/kg G</t>
  </si>
  <si>
    <t>20,1 F 
 864 G</t>
  </si>
  <si>
    <t>Flazasulfuron + Glyphosate</t>
  </si>
  <si>
    <t>2 + 9</t>
  </si>
  <si>
    <t>Koudai</t>
  </si>
  <si>
    <t>13,3 g/kg F 
288 g/kg G</t>
  </si>
  <si>
    <t>39,9 F 
 864 G</t>
  </si>
  <si>
    <t xml:space="preserve">Retrait Anses novembre 2019 - Utilisation novembre 2020 </t>
  </si>
  <si>
    <t>Acide pelargonique</t>
  </si>
  <si>
    <t>Beloukha</t>
  </si>
  <si>
    <t>680 g/l</t>
  </si>
  <si>
    <t>Max 77</t>
  </si>
  <si>
    <t>ok vignes moins de 4 ans. Ne pas appliquer sur adventices en fleur</t>
  </si>
  <si>
    <t>Beloukha (1)</t>
  </si>
  <si>
    <t>Penoxulame + Oryzalin</t>
  </si>
  <si>
    <t>2 + 3</t>
  </si>
  <si>
    <t>Elan, Foen</t>
  </si>
  <si>
    <t>1,4 g/l  P 
 479 g/l O</t>
  </si>
  <si>
    <t>2,1 P 
 718,5 O</t>
  </si>
  <si>
    <t>Oryzalin ne sera pas redéposé (Perte AMM 2021 - 2022) 40% de la surface max</t>
  </si>
  <si>
    <t>Orignal</t>
  </si>
  <si>
    <t>(1) autorisé en pépinière</t>
  </si>
  <si>
    <t xml:space="preserve">** uniquement sous le rang </t>
  </si>
  <si>
    <t>Emballage</t>
  </si>
  <si>
    <t xml:space="preserve">Calendrier de traitement </t>
  </si>
  <si>
    <t>Date</t>
  </si>
  <si>
    <t>Nom commercial</t>
  </si>
  <si>
    <t>Substance
active</t>
  </si>
  <si>
    <t xml:space="preserve">Cible
Mildiou / Oidium 
/Autres /Herbicide  </t>
  </si>
  <si>
    <r>
      <t>Calcul 
IFT</t>
    </r>
    <r>
      <rPr>
        <b/>
        <sz val="10"/>
        <color theme="1"/>
        <rFont val="Calibri"/>
        <family val="2"/>
      </rPr>
      <t>③</t>
    </r>
  </si>
  <si>
    <r>
      <t>Bio-contrôle</t>
    </r>
    <r>
      <rPr>
        <b/>
        <sz val="10"/>
        <color theme="1"/>
        <rFont val="Calibri"/>
        <family val="2"/>
      </rPr>
      <t>④</t>
    </r>
    <r>
      <rPr>
        <b/>
        <sz val="10"/>
        <color theme="1"/>
        <rFont val="Verdana"/>
        <family val="2"/>
      </rPr>
      <t xml:space="preserve">
</t>
    </r>
    <r>
      <rPr>
        <b/>
        <sz val="8"/>
        <color theme="1"/>
        <rFont val="Verdana"/>
        <family val="2"/>
      </rPr>
      <t>OUI/NON</t>
    </r>
  </si>
  <si>
    <r>
      <t>CMR</t>
    </r>
    <r>
      <rPr>
        <b/>
        <sz val="10"/>
        <color theme="1"/>
        <rFont val="Calibri"/>
        <family val="2"/>
      </rPr>
      <t>⑤</t>
    </r>
    <r>
      <rPr>
        <b/>
        <sz val="10"/>
        <color theme="1"/>
        <rFont val="Verdana"/>
        <family val="2"/>
      </rPr>
      <t xml:space="preserve">
</t>
    </r>
    <r>
      <rPr>
        <b/>
        <sz val="8"/>
        <color theme="1"/>
        <rFont val="Verdana"/>
        <family val="2"/>
      </rPr>
      <t>OUI/NON</t>
    </r>
  </si>
  <si>
    <t>①Dose utilisée : Dose utilisée sur votre exploitation lors du traitement</t>
  </si>
  <si>
    <t>②Dose homologuée : Dose maximale autorisée par traitement définie pour chaque usage du produit phytopharmaceutique</t>
  </si>
  <si>
    <r>
      <t>③</t>
    </r>
    <r>
      <rPr>
        <b/>
        <sz val="10"/>
        <color theme="1"/>
        <rFont val="Verdana"/>
        <family val="2"/>
      </rPr>
      <t>I</t>
    </r>
    <r>
      <rPr>
        <sz val="10"/>
        <color theme="1"/>
        <rFont val="Verdana"/>
        <family val="2"/>
      </rPr>
      <t xml:space="preserve">ndicateur de </t>
    </r>
    <r>
      <rPr>
        <b/>
        <sz val="10"/>
        <color theme="1"/>
        <rFont val="Verdana"/>
        <family val="2"/>
      </rPr>
      <t>F</t>
    </r>
    <r>
      <rPr>
        <sz val="10"/>
        <color theme="1"/>
        <rFont val="Verdana"/>
        <family val="2"/>
      </rPr>
      <t xml:space="preserve">réquence de </t>
    </r>
    <r>
      <rPr>
        <b/>
        <sz val="10"/>
        <color theme="1"/>
        <rFont val="Verdana"/>
        <family val="2"/>
      </rPr>
      <t>T</t>
    </r>
    <r>
      <rPr>
        <sz val="10"/>
        <color theme="1"/>
        <rFont val="Verdana"/>
        <family val="2"/>
      </rPr>
      <t>raitements phytosanitaires (IFT): indicateur de suivi de l'utilisation des produits phytopharmaceutiques à l’échelle de l’exploitation. Le calcul</t>
    </r>
    <r>
      <rPr>
        <sz val="10"/>
        <color theme="1"/>
        <rFont val="Verdana"/>
        <family val="2"/>
      </rPr>
      <t xml:space="preserve"> se fait par cible. </t>
    </r>
  </si>
  <si>
    <t>④Les produits de biocontrôle sont définis à l'article L. 253-6 du code rural et de la pêche maritime.</t>
  </si>
  <si>
    <r>
      <t>⑤</t>
    </r>
    <r>
      <rPr>
        <b/>
        <sz val="10"/>
        <color theme="1"/>
        <rFont val="Verdana"/>
        <family val="2"/>
      </rPr>
      <t>C</t>
    </r>
    <r>
      <rPr>
        <sz val="10"/>
        <color theme="1"/>
        <rFont val="Verdana"/>
        <family val="2"/>
      </rPr>
      <t xml:space="preserve">ancérigène </t>
    </r>
    <r>
      <rPr>
        <b/>
        <sz val="10"/>
        <color theme="1"/>
        <rFont val="Verdana"/>
        <family val="2"/>
      </rPr>
      <t>M</t>
    </r>
    <r>
      <rPr>
        <sz val="10"/>
        <color theme="1"/>
        <rFont val="Verdana"/>
        <family val="2"/>
      </rPr>
      <t xml:space="preserve">utagène </t>
    </r>
    <r>
      <rPr>
        <b/>
        <sz val="10"/>
        <color theme="1"/>
        <rFont val="Verdana"/>
        <family val="2"/>
      </rPr>
      <t>R</t>
    </r>
    <r>
      <rPr>
        <sz val="10"/>
        <color theme="1"/>
        <rFont val="Verdana"/>
        <family val="2"/>
      </rPr>
      <t>eprotoxique (CMR) : Phrase de risque a trouver sur l'étiquette du produit</t>
    </r>
  </si>
  <si>
    <t>CMR 1: H340 ou H350 ou H360
CMR 2: H341 ou H351 ou H361</t>
  </si>
  <si>
    <t>Fin d'utilisation</t>
  </si>
  <si>
    <t>ZNT</t>
  </si>
  <si>
    <t>Nb d'application</t>
  </si>
  <si>
    <t>Saisie du produit utilisé sur la parcelle</t>
  </si>
  <si>
    <t>H360FD2</t>
  </si>
  <si>
    <t>H3003</t>
  </si>
  <si>
    <t>H3014</t>
  </si>
  <si>
    <t>H3025</t>
  </si>
  <si>
    <t>H3046</t>
  </si>
  <si>
    <t>H3107</t>
  </si>
  <si>
    <t>H3118</t>
  </si>
  <si>
    <t>H3129</t>
  </si>
  <si>
    <t>H31410</t>
  </si>
  <si>
    <t>H31511</t>
  </si>
  <si>
    <t>H31712</t>
  </si>
  <si>
    <t>H31813</t>
  </si>
  <si>
    <t>H31914</t>
  </si>
  <si>
    <t>H33015</t>
  </si>
  <si>
    <t>H33116</t>
  </si>
  <si>
    <t>H33217</t>
  </si>
  <si>
    <t>H33418</t>
  </si>
  <si>
    <t>H33519</t>
  </si>
  <si>
    <t>H33620</t>
  </si>
  <si>
    <t>H34021</t>
  </si>
  <si>
    <t>H34122</t>
  </si>
  <si>
    <t>H35023</t>
  </si>
  <si>
    <t>H350i24</t>
  </si>
  <si>
    <t>H35125</t>
  </si>
  <si>
    <t>H36026</t>
  </si>
  <si>
    <t>H360D27</t>
  </si>
  <si>
    <t>H360Df28</t>
  </si>
  <si>
    <t>H360F29</t>
  </si>
  <si>
    <t>H360fd30</t>
  </si>
  <si>
    <t>H360FD31</t>
  </si>
  <si>
    <t>H36132</t>
  </si>
  <si>
    <t>H361d33</t>
  </si>
  <si>
    <t>H361f34</t>
  </si>
  <si>
    <t>H361fd35</t>
  </si>
  <si>
    <t>H36236</t>
  </si>
  <si>
    <t>H37037</t>
  </si>
  <si>
    <t>H37138</t>
  </si>
  <si>
    <t>H37239</t>
  </si>
  <si>
    <t>H37340</t>
  </si>
  <si>
    <t>H40041</t>
  </si>
  <si>
    <t>H41042</t>
  </si>
  <si>
    <t>H41143</t>
  </si>
  <si>
    <t>H41244</t>
  </si>
  <si>
    <r>
      <t>Dose 
Homologuée</t>
    </r>
    <r>
      <rPr>
        <b/>
        <sz val="10"/>
        <color theme="1"/>
        <rFont val="Calibri"/>
        <family val="2"/>
      </rPr>
      <t>②
l ou kg /ha</t>
    </r>
  </si>
  <si>
    <r>
      <t>Dose 
utilisée</t>
    </r>
    <r>
      <rPr>
        <b/>
        <sz val="10"/>
        <color theme="1"/>
        <rFont val="Calibri"/>
        <family val="2"/>
      </rPr>
      <t>①</t>
    </r>
    <r>
      <rPr>
        <b/>
        <sz val="8"/>
        <color theme="1"/>
        <rFont val="Verdana"/>
        <family val="2"/>
      </rPr>
      <t xml:space="preserve">
l ou kg /ha</t>
    </r>
  </si>
  <si>
    <t>spo</t>
  </si>
  <si>
    <t>2000327_Epamprage_Spotlight Plus, Shark</t>
  </si>
  <si>
    <t>2010415_Postlevée_Gibson, Envision 450</t>
  </si>
  <si>
    <t>gibson</t>
  </si>
  <si>
    <t>Spotlight</t>
  </si>
  <si>
    <t>gly</t>
  </si>
  <si>
    <t>2080113_Postlevée_Glyfos Dakar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</si>
</sst>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0"/>
    <numFmt numFmtId="165" formatCode="_-* #,##0.00\ _€_-;\-* #,##0.00\ _€_-;_-* \-??\ _€_-;_-@"/>
    <numFmt numFmtId="166" formatCode="_-* #,##0\ _€_-;\-* #,##0\ _€_-;_-* \-??\ _€_-;_-@"/>
    <numFmt numFmtId="167" formatCode="d/m/yyyy"/>
    <numFmt numFmtId="168" formatCode="0.0"/>
  </numFmts>
  <fonts count="55" x14ac:knownFonts="1">
    <font>
      <sz val="11"/>
      <color rgb="FF000000"/>
      <name val="Arial"/>
      <charset val="1"/>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rgb="FF000000"/>
      <name val="Arial"/>
      <family val="2"/>
      <charset val="1"/>
    </font>
    <font>
      <sz val="11"/>
      <color rgb="FF000000"/>
      <name val="Times New Roman"/>
      <family val="2"/>
      <charset val="1"/>
    </font>
    <font>
      <sz val="11"/>
      <color rgb="FF000000"/>
      <name val="Calibri"/>
      <family val="2"/>
      <charset val="1"/>
    </font>
    <font>
      <sz val="11"/>
      <color rgb="FF000000"/>
      <name val="Verdana"/>
      <family val="2"/>
      <charset val="1"/>
    </font>
    <font>
      <sz val="18"/>
      <color rgb="FF000000"/>
      <name val="Verdana"/>
      <family val="2"/>
      <charset val="1"/>
    </font>
    <font>
      <sz val="16"/>
      <color rgb="FF00B0F0"/>
      <name val="Verdana"/>
      <family val="2"/>
      <charset val="1"/>
    </font>
    <font>
      <sz val="14"/>
      <color rgb="FF000000"/>
      <name val="Verdana"/>
      <family val="2"/>
      <charset val="1"/>
    </font>
    <font>
      <b/>
      <sz val="11"/>
      <color rgb="FF000000"/>
      <name val="Verdana"/>
      <family val="2"/>
      <charset val="1"/>
    </font>
    <font>
      <sz val="14"/>
      <color rgb="FF00B0F0"/>
      <name val="Verdana"/>
      <family val="2"/>
      <charset val="1"/>
    </font>
    <font>
      <sz val="16"/>
      <color rgb="FF00B0F0"/>
      <name val="Verdana"/>
      <family val="2"/>
    </font>
    <font>
      <b/>
      <sz val="16"/>
      <color rgb="FF00B0F0"/>
      <name val="Verdana"/>
      <family val="2"/>
    </font>
    <font>
      <sz val="14"/>
      <color theme="1"/>
      <name val="Verdana"/>
      <family val="2"/>
    </font>
    <font>
      <sz val="12"/>
      <color theme="1"/>
      <name val="Verdana"/>
      <family val="2"/>
    </font>
    <font>
      <u/>
      <sz val="14"/>
      <color rgb="FF00B0F0"/>
      <name val="Verdana"/>
      <family val="2"/>
    </font>
    <font>
      <sz val="14"/>
      <color rgb="FF00B0F0"/>
      <name val="Verdana"/>
      <family val="2"/>
    </font>
    <font>
      <sz val="11"/>
      <color rgb="FF000000"/>
      <name val="Times New Roman"/>
      <family val="1"/>
    </font>
    <font>
      <sz val="12"/>
      <color rgb="FFFF0000"/>
      <name val="Verdana"/>
      <family val="2"/>
    </font>
    <font>
      <sz val="11"/>
      <color rgb="FF000000"/>
      <name val="Calibri"/>
      <family val="2"/>
      <scheme val="minor"/>
    </font>
    <font>
      <sz val="11"/>
      <name val="Arial"/>
      <family val="2"/>
      <charset val="1"/>
    </font>
    <font>
      <sz val="11"/>
      <name val="Calibri"/>
      <family val="2"/>
      <scheme val="minor"/>
    </font>
    <font>
      <b/>
      <sz val="12"/>
      <color theme="1"/>
      <name val="Verdana"/>
      <family val="2"/>
    </font>
    <font>
      <sz val="11"/>
      <name val="Arial"/>
      <family val="2"/>
    </font>
    <font>
      <sz val="11"/>
      <color rgb="FF000000"/>
      <name val="Arial"/>
      <family val="2"/>
    </font>
    <font>
      <i/>
      <sz val="11"/>
      <color rgb="FFC00000"/>
      <name val="Arial"/>
      <family val="2"/>
      <charset val="1"/>
    </font>
    <font>
      <sz val="11"/>
      <color rgb="FFFF0000"/>
      <name val="Calibri"/>
      <family val="2"/>
      <scheme val="minor"/>
    </font>
    <font>
      <sz val="11"/>
      <color theme="0"/>
      <name val="Calibri"/>
      <family val="2"/>
      <charset val="1"/>
    </font>
    <font>
      <i/>
      <sz val="11"/>
      <color theme="0" tint="-0.34998626667073579"/>
      <name val="Times New Roman"/>
      <family val="1"/>
    </font>
    <font>
      <sz val="14"/>
      <color theme="1"/>
      <name val="Times New Roman"/>
      <family val="1"/>
    </font>
    <font>
      <i/>
      <sz val="11"/>
      <color theme="0" tint="-0.34998626667073579"/>
      <name val="Calibri"/>
      <family val="2"/>
      <scheme val="minor"/>
    </font>
    <font>
      <sz val="8"/>
      <color rgb="FF000000"/>
      <name val="Calibri"/>
      <family val="2"/>
      <charset val="1"/>
    </font>
    <font>
      <sz val="11"/>
      <name val="Calibri"/>
      <family val="2"/>
      <charset val="1"/>
    </font>
    <font>
      <sz val="11"/>
      <color rgb="FFFF0000"/>
      <name val="Arial"/>
      <family val="2"/>
    </font>
    <font>
      <sz val="11"/>
      <color rgb="FFFF0000"/>
      <name val="Calibri"/>
      <family val="2"/>
      <charset val="1"/>
    </font>
    <font>
      <sz val="11"/>
      <color rgb="FFFF0000"/>
      <name val="Arial"/>
      <family val="2"/>
      <charset val="1"/>
    </font>
    <font>
      <strike/>
      <sz val="11"/>
      <color rgb="FFFF0000"/>
      <name val="Calibri"/>
      <family val="2"/>
      <charset val="1"/>
    </font>
    <font>
      <sz val="11"/>
      <color rgb="FF000000"/>
      <name val="Calibri"/>
      <family val="2"/>
    </font>
    <font>
      <i/>
      <strike/>
      <sz val="11"/>
      <color rgb="FFC00000"/>
      <name val="Calibri"/>
      <family val="2"/>
      <charset val="1"/>
    </font>
    <font>
      <i/>
      <sz val="11"/>
      <color rgb="FF000000"/>
      <name val="Calibri"/>
      <family val="2"/>
      <charset val="1"/>
    </font>
    <font>
      <strike/>
      <sz val="11"/>
      <color rgb="FFFF0000"/>
      <name val="Calibri"/>
      <family val="2"/>
    </font>
    <font>
      <strike/>
      <sz val="11"/>
      <color rgb="FF000000"/>
      <name val="Calibri"/>
      <family val="2"/>
      <charset val="1"/>
    </font>
    <font>
      <strike/>
      <sz val="11"/>
      <name val="Calibri"/>
      <family val="2"/>
      <charset val="1"/>
    </font>
    <font>
      <i/>
      <sz val="11"/>
      <color rgb="FFC00000"/>
      <name val="Calibri"/>
      <family val="2"/>
      <charset val="1"/>
    </font>
    <font>
      <i/>
      <sz val="11"/>
      <color rgb="FF000000"/>
      <name val="Arial"/>
      <family val="2"/>
      <charset val="1"/>
    </font>
    <font>
      <i/>
      <sz val="11"/>
      <name val="Calibri"/>
      <family val="2"/>
      <charset val="1"/>
    </font>
    <font>
      <sz val="10"/>
      <color theme="1"/>
      <name val="Verdana"/>
      <family val="2"/>
    </font>
    <font>
      <b/>
      <sz val="10"/>
      <color theme="1"/>
      <name val="Verdana"/>
      <family val="2"/>
    </font>
    <font>
      <b/>
      <sz val="10"/>
      <color theme="1"/>
      <name val="Calibri"/>
      <family val="2"/>
    </font>
    <font>
      <b/>
      <sz val="8"/>
      <color theme="1"/>
      <name val="Verdana"/>
      <family val="2"/>
    </font>
    <font>
      <sz val="14"/>
      <color theme="1"/>
      <name val="Calibri"/>
      <family val="2"/>
      <scheme val="minor"/>
    </font>
    <font>
      <sz val="8"/>
      <name val="Arial"/>
      <charset val="1"/>
    </font>
  </fonts>
  <fills count="11">
    <fill>
      <patternFill patternType="none"/>
    </fill>
    <fill>
      <patternFill patternType="gray125"/>
    </fill>
    <fill>
      <patternFill patternType="solid">
        <fgColor rgb="FFFFFFFF"/>
        <bgColor rgb="FFFFFFCC"/>
      </patternFill>
    </fill>
    <fill>
      <patternFill patternType="solid">
        <fgColor theme="0" tint="-0.14999847407452621"/>
        <bgColor rgb="FFD9D9D9"/>
      </patternFill>
    </fill>
    <fill>
      <patternFill patternType="solid">
        <fgColor theme="0" tint="-0.14999847407452621"/>
        <bgColor indexed="64"/>
      </patternFill>
    </fill>
    <fill>
      <patternFill patternType="solid">
        <fgColor theme="8" tint="0.79998168889431442"/>
        <bgColor indexed="64"/>
      </patternFill>
    </fill>
    <fill>
      <patternFill patternType="solid">
        <fgColor theme="0" tint="-4.9989318521683403E-2"/>
        <bgColor rgb="FFD9D9D9"/>
      </patternFill>
    </fill>
    <fill>
      <patternFill patternType="solid">
        <fgColor theme="0" tint="-4.9989318521683403E-2"/>
        <bgColor indexed="64"/>
      </patternFill>
    </fill>
    <fill>
      <patternFill patternType="solid">
        <fgColor theme="5" tint="0.39997558519241921"/>
        <bgColor indexed="64"/>
      </patternFill>
    </fill>
    <fill>
      <patternFill patternType="solid">
        <fgColor rgb="FFDAEEF3"/>
        <bgColor rgb="FFCCFFFF"/>
      </patternFill>
    </fill>
    <fill>
      <patternFill patternType="solid">
        <fgColor theme="8" tint="0.79998168889431442"/>
        <bgColor rgb="FFCCFFFF"/>
      </patternFill>
    </fill>
  </fills>
  <borders count="18">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style="thin">
        <color auto="1"/>
      </right>
      <top style="thin">
        <color auto="1"/>
      </top>
      <bottom style="thin">
        <color auto="1"/>
      </bottom>
      <diagonal/>
    </border>
    <border>
      <left/>
      <right style="thin">
        <color auto="1"/>
      </right>
      <top/>
      <bottom style="thin">
        <color auto="1"/>
      </bottom>
      <diagonal/>
    </border>
    <border>
      <left style="thin">
        <color auto="1"/>
      </left>
      <right/>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right/>
      <top/>
      <bottom style="thin">
        <color auto="1"/>
      </bottom>
      <diagonal/>
    </border>
    <border>
      <left style="thin">
        <color auto="1"/>
      </left>
      <right style="thin">
        <color auto="1"/>
      </right>
      <top/>
      <bottom/>
      <diagonal/>
    </border>
  </borders>
  <cellStyleXfs count="11">
    <xf numFmtId="0" fontId="0" fillId="0" borderId="0"/>
    <xf numFmtId="0" fontId="5" fillId="0" borderId="0"/>
    <xf numFmtId="0" fontId="6" fillId="0" borderId="0"/>
    <xf numFmtId="0" fontId="7" fillId="0" borderId="0"/>
    <xf numFmtId="0" fontId="7" fillId="0" borderId="0"/>
    <xf numFmtId="0" fontId="4" fillId="0" borderId="0"/>
    <xf numFmtId="0" fontId="30" fillId="0" borderId="9">
      <alignment horizontal="center" vertical="center"/>
    </xf>
    <xf numFmtId="0" fontId="31" fillId="0" borderId="0">
      <alignment horizontal="center" vertical="center"/>
    </xf>
    <xf numFmtId="0" fontId="3" fillId="0" borderId="0"/>
    <xf numFmtId="0" fontId="2" fillId="0" borderId="0"/>
    <xf numFmtId="0" fontId="1" fillId="0" borderId="0"/>
  </cellStyleXfs>
  <cellXfs count="253">
    <xf numFmtId="0" fontId="0" fillId="0" borderId="0" xfId="0"/>
    <xf numFmtId="0" fontId="8" fillId="0" borderId="0" xfId="0" applyFont="1"/>
    <xf numFmtId="0" fontId="8" fillId="0" borderId="0" xfId="0" applyFont="1" applyAlignment="1">
      <alignment horizontal="left" vertical="center"/>
    </xf>
    <xf numFmtId="0" fontId="8" fillId="0" borderId="0" xfId="0" applyFont="1" applyAlignment="1">
      <alignment horizontal="center"/>
    </xf>
    <xf numFmtId="0" fontId="8" fillId="0" borderId="0" xfId="0" applyFont="1" applyAlignment="1">
      <alignment horizontal="center" vertical="center"/>
    </xf>
    <xf numFmtId="0" fontId="8" fillId="0" borderId="0" xfId="0" applyFont="1" applyAlignment="1">
      <alignment horizontal="left" vertical="top"/>
    </xf>
    <xf numFmtId="0" fontId="11" fillId="0" borderId="0" xfId="0" applyFont="1" applyAlignment="1">
      <alignment horizontal="left" vertical="top"/>
    </xf>
    <xf numFmtId="0" fontId="11" fillId="0" borderId="0" xfId="0" applyFont="1" applyAlignment="1">
      <alignment horizontal="center" vertical="center"/>
    </xf>
    <xf numFmtId="0" fontId="8" fillId="0" borderId="0" xfId="0" applyFont="1" applyAlignment="1">
      <alignment horizontal="center" wrapText="1"/>
    </xf>
    <xf numFmtId="0" fontId="8" fillId="0" borderId="0" xfId="0" applyFont="1" applyAlignment="1">
      <alignment horizontal="center" vertical="center" wrapText="1"/>
    </xf>
    <xf numFmtId="0" fontId="12" fillId="0" borderId="0" xfId="0" applyFont="1"/>
    <xf numFmtId="0" fontId="12" fillId="0" borderId="0" xfId="0" applyFont="1" applyAlignment="1">
      <alignment horizontal="center" vertical="center"/>
    </xf>
    <xf numFmtId="0" fontId="8" fillId="0" borderId="0" xfId="0" applyFont="1" applyAlignment="1">
      <alignment wrapText="1"/>
    </xf>
    <xf numFmtId="0" fontId="8" fillId="0" borderId="0" xfId="0" applyFont="1" applyAlignment="1">
      <alignment horizontal="left" vertical="top" wrapText="1"/>
    </xf>
    <xf numFmtId="0" fontId="11" fillId="0" borderId="0" xfId="0" applyFont="1" applyAlignment="1">
      <alignment horizontal="left" vertical="top" wrapText="1"/>
    </xf>
    <xf numFmtId="0" fontId="12" fillId="0" borderId="0" xfId="0" applyFont="1" applyAlignment="1">
      <alignment wrapText="1"/>
    </xf>
    <xf numFmtId="1" fontId="8" fillId="0" borderId="0" xfId="0" applyNumberFormat="1" applyFont="1"/>
    <xf numFmtId="1" fontId="8" fillId="0" borderId="0" xfId="0" applyNumberFormat="1" applyFont="1" applyAlignment="1">
      <alignment horizontal="left" vertical="top"/>
    </xf>
    <xf numFmtId="1" fontId="11" fillId="0" borderId="0" xfId="0" applyNumberFormat="1" applyFont="1" applyAlignment="1">
      <alignment horizontal="left" vertical="top"/>
    </xf>
    <xf numFmtId="1" fontId="8" fillId="0" borderId="0" xfId="0" applyNumberFormat="1" applyFont="1" applyAlignment="1">
      <alignment horizontal="center" wrapText="1"/>
    </xf>
    <xf numFmtId="1" fontId="12" fillId="0" borderId="0" xfId="0" applyNumberFormat="1" applyFont="1"/>
    <xf numFmtId="0" fontId="0" fillId="0" borderId="0" xfId="0" applyAlignment="1">
      <alignment vertical="center"/>
    </xf>
    <xf numFmtId="0" fontId="23" fillId="0" borderId="0" xfId="0" applyFont="1" applyAlignment="1">
      <alignment horizontal="center"/>
    </xf>
    <xf numFmtId="0" fontId="22" fillId="5" borderId="9" xfId="0" applyFont="1" applyFill="1" applyBorder="1" applyAlignment="1">
      <alignment horizontal="center" vertical="center" wrapText="1"/>
    </xf>
    <xf numFmtId="0" fontId="24" fillId="5" borderId="9" xfId="0" applyFont="1" applyFill="1" applyBorder="1" applyAlignment="1">
      <alignment horizontal="left" vertical="top" wrapText="1"/>
    </xf>
    <xf numFmtId="0" fontId="26" fillId="0" borderId="0" xfId="0" applyFont="1"/>
    <xf numFmtId="0" fontId="22" fillId="0" borderId="0" xfId="0" applyFont="1"/>
    <xf numFmtId="0" fontId="20" fillId="0" borderId="9" xfId="3" applyFont="1" applyBorder="1" applyAlignment="1">
      <alignment horizontal="center" vertical="top" wrapText="1"/>
    </xf>
    <xf numFmtId="0" fontId="20" fillId="0" borderId="9" xfId="0" applyFont="1" applyBorder="1" applyAlignment="1">
      <alignment horizontal="left" vertical="center" wrapText="1"/>
    </xf>
    <xf numFmtId="0" fontId="20" fillId="8" borderId="9" xfId="3" applyFont="1" applyFill="1" applyBorder="1" applyAlignment="1">
      <alignment horizontal="center" vertical="top" wrapText="1"/>
    </xf>
    <xf numFmtId="0" fontId="31" fillId="0" borderId="0" xfId="7">
      <alignment horizontal="center" vertical="center"/>
    </xf>
    <xf numFmtId="14" fontId="31" fillId="0" borderId="0" xfId="7" applyNumberFormat="1">
      <alignment horizontal="center" vertical="center"/>
    </xf>
    <xf numFmtId="0" fontId="30" fillId="0" borderId="9" xfId="6">
      <alignment horizontal="center" vertical="center"/>
    </xf>
    <xf numFmtId="0" fontId="7" fillId="0" borderId="0" xfId="0" applyFont="1"/>
    <xf numFmtId="0" fontId="7" fillId="0" borderId="0" xfId="0" applyFont="1" applyAlignment="1">
      <alignment wrapText="1"/>
    </xf>
    <xf numFmtId="0" fontId="7" fillId="0" borderId="0" xfId="0" applyFont="1" applyAlignment="1">
      <alignment horizontal="center" vertical="center" wrapText="1"/>
    </xf>
    <xf numFmtId="0" fontId="0" fillId="0" borderId="0" xfId="0" applyAlignment="1">
      <alignment horizontal="center"/>
    </xf>
    <xf numFmtId="0" fontId="7" fillId="0" borderId="0" xfId="0" applyFont="1" applyAlignment="1">
      <alignment horizontal="center"/>
    </xf>
    <xf numFmtId="0" fontId="7" fillId="0" borderId="0" xfId="0" applyFont="1" applyAlignment="1">
      <alignment horizontal="center" vertical="center"/>
    </xf>
    <xf numFmtId="0" fontId="7" fillId="0" borderId="0" xfId="0" applyFont="1" applyAlignment="1">
      <alignment horizontal="left"/>
    </xf>
    <xf numFmtId="14" fontId="7" fillId="0" borderId="0" xfId="0" applyNumberFormat="1" applyFont="1" applyAlignment="1">
      <alignment horizontal="left"/>
    </xf>
    <xf numFmtId="165" fontId="7" fillId="0" borderId="0" xfId="0" applyNumberFormat="1" applyFont="1" applyAlignment="1">
      <alignment horizontal="center"/>
    </xf>
    <xf numFmtId="166" fontId="7" fillId="0" borderId="0" xfId="0" applyNumberFormat="1" applyFont="1" applyAlignment="1">
      <alignment horizontal="center"/>
    </xf>
    <xf numFmtId="0" fontId="7" fillId="0" borderId="0" xfId="0" applyFont="1" applyAlignment="1">
      <alignment horizontal="center" wrapText="1"/>
    </xf>
    <xf numFmtId="0" fontId="7" fillId="0" borderId="0" xfId="0" applyFont="1" applyAlignment="1">
      <alignment horizontal="left" wrapText="1"/>
    </xf>
    <xf numFmtId="14" fontId="7" fillId="0" borderId="0" xfId="0" applyNumberFormat="1" applyFont="1" applyAlignment="1">
      <alignment horizontal="left" wrapText="1"/>
    </xf>
    <xf numFmtId="165" fontId="7" fillId="0" borderId="0" xfId="0" applyNumberFormat="1" applyFont="1" applyAlignment="1">
      <alignment horizontal="center" wrapText="1"/>
    </xf>
    <xf numFmtId="166" fontId="7" fillId="0" borderId="0" xfId="0" applyNumberFormat="1" applyFont="1" applyAlignment="1">
      <alignment horizontal="center" wrapText="1"/>
    </xf>
    <xf numFmtId="0" fontId="7" fillId="0" borderId="0" xfId="0" applyFont="1" applyAlignment="1">
      <alignment vertical="center" wrapText="1"/>
    </xf>
    <xf numFmtId="0" fontId="7" fillId="0" borderId="11" xfId="0" applyFont="1" applyBorder="1" applyAlignment="1">
      <alignment horizontal="center"/>
    </xf>
    <xf numFmtId="0" fontId="7" fillId="6" borderId="14" xfId="0" applyFont="1" applyFill="1" applyBorder="1" applyAlignment="1">
      <alignment horizontal="center" wrapText="1"/>
    </xf>
    <xf numFmtId="0" fontId="7" fillId="0" borderId="9" xfId="0" applyFont="1" applyBorder="1" applyAlignment="1">
      <alignment horizontal="center" wrapText="1"/>
    </xf>
    <xf numFmtId="0" fontId="7" fillId="0" borderId="13" xfId="0" applyFont="1" applyBorder="1" applyAlignment="1">
      <alignment horizontal="center" wrapText="1"/>
    </xf>
    <xf numFmtId="0" fontId="7" fillId="0" borderId="11" xfId="0" applyFont="1" applyBorder="1" applyAlignment="1">
      <alignment horizontal="center" wrapText="1"/>
    </xf>
    <xf numFmtId="0" fontId="7" fillId="0" borderId="16" xfId="0" applyFont="1" applyBorder="1" applyAlignment="1">
      <alignment wrapText="1"/>
    </xf>
    <xf numFmtId="0" fontId="7" fillId="0" borderId="16" xfId="0" applyFont="1" applyBorder="1" applyAlignment="1">
      <alignment vertical="center" wrapText="1"/>
    </xf>
    <xf numFmtId="0" fontId="33" fillId="0" borderId="0" xfId="7" applyFont="1">
      <alignment horizontal="center" vertical="center"/>
    </xf>
    <xf numFmtId="0" fontId="7" fillId="0" borderId="9" xfId="0" applyFont="1" applyBorder="1" applyAlignment="1">
      <alignment horizontal="center" vertical="center" wrapText="1"/>
    </xf>
    <xf numFmtId="14" fontId="7" fillId="0" borderId="9" xfId="0" applyNumberFormat="1" applyFont="1" applyBorder="1" applyAlignment="1">
      <alignment horizontal="center" vertical="center" wrapText="1"/>
    </xf>
    <xf numFmtId="165" fontId="7" fillId="0" borderId="9" xfId="0" applyNumberFormat="1" applyFont="1" applyBorder="1" applyAlignment="1">
      <alignment horizontal="center" vertical="center" wrapText="1"/>
    </xf>
    <xf numFmtId="166" fontId="7" fillId="0" borderId="9" xfId="0" applyNumberFormat="1" applyFont="1" applyBorder="1" applyAlignment="1">
      <alignment horizontal="center" vertical="center" wrapText="1"/>
    </xf>
    <xf numFmtId="0" fontId="34" fillId="4" borderId="9" xfId="0" applyFont="1" applyFill="1" applyBorder="1" applyAlignment="1">
      <alignment horizontal="center" vertical="center"/>
    </xf>
    <xf numFmtId="0" fontId="34" fillId="7" borderId="9" xfId="0" applyFont="1" applyFill="1" applyBorder="1" applyAlignment="1">
      <alignment horizontal="center" vertical="center"/>
    </xf>
    <xf numFmtId="0" fontId="34" fillId="0" borderId="9" xfId="0" applyFont="1" applyBorder="1" applyAlignment="1">
      <alignment horizontal="center" vertical="center"/>
    </xf>
    <xf numFmtId="0" fontId="7" fillId="9" borderId="9" xfId="0" applyFont="1" applyFill="1" applyBorder="1" applyAlignment="1">
      <alignment horizontal="center" vertical="center" wrapText="1"/>
    </xf>
    <xf numFmtId="0" fontId="7" fillId="10" borderId="9" xfId="0" applyFont="1" applyFill="1" applyBorder="1" applyAlignment="1">
      <alignment horizontal="center" vertical="center" wrapText="1"/>
    </xf>
    <xf numFmtId="0" fontId="7" fillId="0" borderId="9" xfId="0" applyFont="1" applyBorder="1" applyAlignment="1">
      <alignment horizontal="center" vertical="center"/>
    </xf>
    <xf numFmtId="0" fontId="7" fillId="0" borderId="0" xfId="0" applyFont="1" applyAlignment="1">
      <alignment vertical="center"/>
    </xf>
    <xf numFmtId="0" fontId="35" fillId="0" borderId="9" xfId="0" applyFont="1" applyBorder="1" applyAlignment="1">
      <alignment horizontal="center" vertical="center" wrapText="1"/>
    </xf>
    <xf numFmtId="0" fontId="27" fillId="0" borderId="0" xfId="0" applyFont="1" applyAlignment="1">
      <alignment vertical="center"/>
    </xf>
    <xf numFmtId="0" fontId="27" fillId="0" borderId="0" xfId="0" applyFont="1" applyAlignment="1">
      <alignment vertical="center" wrapText="1"/>
    </xf>
    <xf numFmtId="0" fontId="0" fillId="0" borderId="0" xfId="0" applyAlignment="1">
      <alignment horizontal="center" vertical="center"/>
    </xf>
    <xf numFmtId="0" fontId="36" fillId="0" borderId="14" xfId="0" applyFont="1" applyBorder="1" applyAlignment="1">
      <alignment vertical="center"/>
    </xf>
    <xf numFmtId="0" fontId="37" fillId="0" borderId="10" xfId="0" applyFont="1" applyBorder="1" applyAlignment="1">
      <alignment vertical="center"/>
    </xf>
    <xf numFmtId="0" fontId="37" fillId="0" borderId="10" xfId="0" applyFont="1" applyBorder="1" applyAlignment="1">
      <alignment vertical="center" wrapText="1"/>
    </xf>
    <xf numFmtId="0" fontId="37" fillId="0" borderId="15" xfId="0" applyFont="1" applyBorder="1" applyAlignment="1">
      <alignment vertical="center" wrapText="1"/>
    </xf>
    <xf numFmtId="0" fontId="37" fillId="0" borderId="15" xfId="0" applyFont="1" applyBorder="1" applyAlignment="1">
      <alignment horizontal="center" vertical="center" wrapText="1"/>
    </xf>
    <xf numFmtId="0" fontId="37" fillId="0" borderId="15" xfId="0" applyFont="1" applyBorder="1" applyAlignment="1">
      <alignment horizontal="left" vertical="center" wrapText="1"/>
    </xf>
    <xf numFmtId="14" fontId="37" fillId="0" borderId="15" xfId="0" applyNumberFormat="1" applyFont="1" applyBorder="1" applyAlignment="1">
      <alignment horizontal="left" vertical="center"/>
    </xf>
    <xf numFmtId="0" fontId="37" fillId="0" borderId="15" xfId="0" applyFont="1" applyBorder="1" applyAlignment="1">
      <alignment horizontal="center" vertical="center"/>
    </xf>
    <xf numFmtId="164" fontId="37" fillId="0" borderId="15" xfId="0" applyNumberFormat="1" applyFont="1" applyBorder="1" applyAlignment="1">
      <alignment horizontal="center" vertical="center"/>
    </xf>
    <xf numFmtId="0" fontId="37" fillId="0" borderId="15" xfId="0" applyFont="1" applyBorder="1" applyAlignment="1" applyProtection="1">
      <alignment horizontal="center" vertical="center"/>
      <protection locked="0"/>
    </xf>
    <xf numFmtId="0" fontId="37" fillId="0" borderId="15" xfId="0" applyFont="1" applyBorder="1" applyAlignment="1" applyProtection="1">
      <alignment horizontal="center" vertical="center" wrapText="1"/>
      <protection locked="0"/>
    </xf>
    <xf numFmtId="0" fontId="37" fillId="0" borderId="9" xfId="0" applyFont="1" applyBorder="1" applyAlignment="1">
      <alignment horizontal="center" vertical="center"/>
    </xf>
    <xf numFmtId="0" fontId="37" fillId="4" borderId="9" xfId="0" applyFont="1" applyFill="1" applyBorder="1" applyAlignment="1">
      <alignment horizontal="center" vertical="center"/>
    </xf>
    <xf numFmtId="0" fontId="37" fillId="7" borderId="9" xfId="0" applyFont="1" applyFill="1" applyBorder="1" applyAlignment="1">
      <alignment horizontal="center" vertical="center"/>
    </xf>
    <xf numFmtId="0" fontId="37" fillId="0" borderId="13" xfId="0" applyFont="1" applyBorder="1" applyAlignment="1">
      <alignment horizontal="center" vertical="center"/>
    </xf>
    <xf numFmtId="0" fontId="37" fillId="0" borderId="14" xfId="0" applyFont="1" applyBorder="1" applyAlignment="1">
      <alignment horizontal="center" vertical="center"/>
    </xf>
    <xf numFmtId="0" fontId="37" fillId="0" borderId="9" xfId="0" applyFont="1" applyBorder="1" applyAlignment="1">
      <alignment horizontal="center" vertical="center" wrapText="1"/>
    </xf>
    <xf numFmtId="0" fontId="37" fillId="9" borderId="9" xfId="0" applyFont="1" applyFill="1" applyBorder="1" applyAlignment="1">
      <alignment horizontal="center" vertical="center"/>
    </xf>
    <xf numFmtId="0" fontId="37" fillId="9" borderId="15" xfId="0" applyFont="1" applyFill="1" applyBorder="1" applyAlignment="1">
      <alignment horizontal="center" vertical="center"/>
    </xf>
    <xf numFmtId="0" fontId="37" fillId="10" borderId="15" xfId="0" applyFont="1" applyFill="1" applyBorder="1" applyAlignment="1">
      <alignment horizontal="center" vertical="center"/>
    </xf>
    <xf numFmtId="0" fontId="37" fillId="0" borderId="15" xfId="0" applyFont="1" applyBorder="1" applyAlignment="1">
      <alignment vertical="center"/>
    </xf>
    <xf numFmtId="0" fontId="37" fillId="0" borderId="0" xfId="0" applyFont="1"/>
    <xf numFmtId="0" fontId="37" fillId="0" borderId="0" xfId="0" applyFont="1" applyAlignment="1">
      <alignment horizontal="center" vertical="center" wrapText="1"/>
    </xf>
    <xf numFmtId="0" fontId="38" fillId="0" borderId="0" xfId="0" applyFont="1"/>
    <xf numFmtId="0" fontId="38" fillId="0" borderId="0" xfId="0" applyFont="1" applyAlignment="1">
      <alignment horizontal="center"/>
    </xf>
    <xf numFmtId="0" fontId="36" fillId="0" borderId="0" xfId="0" applyFont="1"/>
    <xf numFmtId="0" fontId="29" fillId="5" borderId="9" xfId="0" applyFont="1" applyFill="1" applyBorder="1" applyAlignment="1">
      <alignment horizontal="left" vertical="top" wrapText="1"/>
    </xf>
    <xf numFmtId="0" fontId="23" fillId="0" borderId="0" xfId="0" applyFont="1"/>
    <xf numFmtId="0" fontId="37" fillId="0" borderId="14" xfId="0" applyFont="1" applyBorder="1" applyAlignment="1">
      <alignment vertical="center" wrapText="1"/>
    </xf>
    <xf numFmtId="0" fontId="37" fillId="0" borderId="9" xfId="0" applyFont="1" applyBorder="1" applyAlignment="1">
      <alignment vertical="center" wrapText="1"/>
    </xf>
    <xf numFmtId="0" fontId="37" fillId="0" borderId="9" xfId="0" applyFont="1" applyBorder="1" applyAlignment="1">
      <alignment horizontal="left" vertical="center" wrapText="1"/>
    </xf>
    <xf numFmtId="14" fontId="37" fillId="0" borderId="9" xfId="0" applyNumberFormat="1" applyFont="1" applyBorder="1" applyAlignment="1">
      <alignment horizontal="left" vertical="center"/>
    </xf>
    <xf numFmtId="164" fontId="37" fillId="0" borderId="9" xfId="0" applyNumberFormat="1" applyFont="1" applyBorder="1" applyAlignment="1">
      <alignment horizontal="center" vertical="center"/>
    </xf>
    <xf numFmtId="0" fontId="37" fillId="0" borderId="9" xfId="0" applyFont="1" applyBorder="1" applyAlignment="1" applyProtection="1">
      <alignment horizontal="center" vertical="center"/>
      <protection locked="0"/>
    </xf>
    <xf numFmtId="0" fontId="37" fillId="0" borderId="9" xfId="0" applyFont="1" applyBorder="1" applyAlignment="1" applyProtection="1">
      <alignment horizontal="center" vertical="center" wrapText="1"/>
      <protection locked="0"/>
    </xf>
    <xf numFmtId="0" fontId="37" fillId="0" borderId="9" xfId="0" applyFont="1" applyBorder="1" applyAlignment="1">
      <alignment vertical="center"/>
    </xf>
    <xf numFmtId="0" fontId="7" fillId="0" borderId="10" xfId="0" applyFont="1" applyBorder="1" applyAlignment="1">
      <alignment vertical="center"/>
    </xf>
    <xf numFmtId="0" fontId="39" fillId="0" borderId="14" xfId="0" applyFont="1" applyBorder="1" applyAlignment="1">
      <alignment vertical="center" wrapText="1"/>
    </xf>
    <xf numFmtId="0" fontId="39" fillId="0" borderId="9" xfId="0" applyFont="1" applyBorder="1" applyAlignment="1">
      <alignment vertical="center" wrapText="1"/>
    </xf>
    <xf numFmtId="0" fontId="39" fillId="0" borderId="9" xfId="0" applyFont="1" applyBorder="1" applyAlignment="1">
      <alignment horizontal="center" vertical="center" wrapText="1"/>
    </xf>
    <xf numFmtId="0" fontId="39" fillId="0" borderId="9" xfId="0" applyFont="1" applyBorder="1" applyAlignment="1">
      <alignment horizontal="left" vertical="center" wrapText="1"/>
    </xf>
    <xf numFmtId="14" fontId="39" fillId="0" borderId="9" xfId="0" applyNumberFormat="1" applyFont="1" applyBorder="1" applyAlignment="1">
      <alignment horizontal="left" vertical="center"/>
    </xf>
    <xf numFmtId="14" fontId="35" fillId="0" borderId="15" xfId="0" applyNumberFormat="1" applyFont="1" applyBorder="1" applyAlignment="1">
      <alignment horizontal="left" vertical="center" wrapText="1"/>
    </xf>
    <xf numFmtId="0" fontId="39" fillId="0" borderId="9" xfId="0" applyFont="1" applyBorder="1" applyAlignment="1">
      <alignment horizontal="center" vertical="center"/>
    </xf>
    <xf numFmtId="17" fontId="39" fillId="0" borderId="9" xfId="0" applyNumberFormat="1" applyFont="1" applyBorder="1" applyAlignment="1">
      <alignment horizontal="center" vertical="center"/>
    </xf>
    <xf numFmtId="164" fontId="39" fillId="2" borderId="9" xfId="0" applyNumberFormat="1" applyFont="1" applyFill="1" applyBorder="1" applyAlignment="1">
      <alignment horizontal="center" vertical="center"/>
    </xf>
    <xf numFmtId="0" fontId="39" fillId="0" borderId="9" xfId="0" applyFont="1" applyBorder="1" applyAlignment="1" applyProtection="1">
      <alignment horizontal="center" vertical="center"/>
      <protection locked="0"/>
    </xf>
    <xf numFmtId="0" fontId="39" fillId="0" borderId="9" xfId="0" applyFont="1" applyBorder="1" applyAlignment="1" applyProtection="1">
      <alignment horizontal="center" vertical="center" wrapText="1"/>
      <protection locked="0"/>
    </xf>
    <xf numFmtId="164" fontId="39" fillId="0" borderId="9" xfId="0" applyNumberFormat="1" applyFont="1" applyBorder="1" applyAlignment="1">
      <alignment horizontal="center" vertical="center"/>
    </xf>
    <xf numFmtId="0" fontId="39" fillId="4" borderId="9" xfId="0" applyFont="1" applyFill="1" applyBorder="1" applyAlignment="1">
      <alignment horizontal="center" vertical="center"/>
    </xf>
    <xf numFmtId="0" fontId="39" fillId="7" borderId="9" xfId="0" applyFont="1" applyFill="1" applyBorder="1" applyAlignment="1">
      <alignment horizontal="center" vertical="center"/>
    </xf>
    <xf numFmtId="0" fontId="39" fillId="0" borderId="15" xfId="0" applyFont="1" applyBorder="1" applyAlignment="1">
      <alignment horizontal="center" vertical="center"/>
    </xf>
    <xf numFmtId="0" fontId="39" fillId="9" borderId="9" xfId="0" applyFont="1" applyFill="1" applyBorder="1" applyAlignment="1">
      <alignment horizontal="center" vertical="center"/>
    </xf>
    <xf numFmtId="0" fontId="7" fillId="9" borderId="15" xfId="0" applyFont="1" applyFill="1" applyBorder="1" applyAlignment="1">
      <alignment horizontal="center" vertical="center"/>
    </xf>
    <xf numFmtId="0" fontId="7" fillId="10" borderId="15" xfId="0" applyFont="1" applyFill="1" applyBorder="1" applyAlignment="1">
      <alignment horizontal="center" vertical="center"/>
    </xf>
    <xf numFmtId="0" fontId="35" fillId="0" borderId="9" xfId="0" applyFont="1" applyBorder="1" applyAlignment="1">
      <alignment vertical="center"/>
    </xf>
    <xf numFmtId="0" fontId="35" fillId="0" borderId="0" xfId="0" applyFont="1" applyAlignment="1">
      <alignment horizontal="center" vertical="center" wrapText="1"/>
    </xf>
    <xf numFmtId="0" fontId="37" fillId="0" borderId="9" xfId="0" applyFont="1" applyBorder="1" applyAlignment="1">
      <alignment horizontal="left" vertical="center"/>
    </xf>
    <xf numFmtId="0" fontId="38" fillId="0" borderId="9" xfId="0" applyFont="1" applyBorder="1"/>
    <xf numFmtId="0" fontId="39" fillId="0" borderId="0" xfId="0" applyFont="1"/>
    <xf numFmtId="0" fontId="7" fillId="2" borderId="14" xfId="0" applyFont="1" applyFill="1" applyBorder="1" applyAlignment="1">
      <alignment vertical="center" wrapText="1"/>
    </xf>
    <xf numFmtId="0" fontId="7" fillId="2" borderId="9" xfId="0" applyFont="1" applyFill="1" applyBorder="1" applyAlignment="1">
      <alignment vertical="center" wrapText="1"/>
    </xf>
    <xf numFmtId="0" fontId="7" fillId="2" borderId="9" xfId="0" applyFont="1" applyFill="1" applyBorder="1" applyAlignment="1">
      <alignment horizontal="center" vertical="center" wrapText="1"/>
    </xf>
    <xf numFmtId="14" fontId="7" fillId="0" borderId="9" xfId="0" applyNumberFormat="1" applyFont="1" applyBorder="1" applyAlignment="1">
      <alignment vertical="center" wrapText="1"/>
    </xf>
    <xf numFmtId="0" fontId="7" fillId="0" borderId="9" xfId="0" applyFont="1" applyBorder="1" applyAlignment="1">
      <alignment vertical="center"/>
    </xf>
    <xf numFmtId="0" fontId="7" fillId="2" borderId="9" xfId="0" applyFont="1" applyFill="1" applyBorder="1" applyAlignment="1">
      <alignment horizontal="center" vertical="center"/>
    </xf>
    <xf numFmtId="49" fontId="7" fillId="2" borderId="9" xfId="0" applyNumberFormat="1" applyFont="1" applyFill="1" applyBorder="1" applyAlignment="1">
      <alignment horizontal="center" vertical="center"/>
    </xf>
    <xf numFmtId="1" fontId="7" fillId="2" borderId="9" xfId="0" applyNumberFormat="1" applyFont="1" applyFill="1" applyBorder="1" applyAlignment="1">
      <alignment horizontal="center" vertical="center"/>
    </xf>
    <xf numFmtId="0" fontId="7" fillId="0" borderId="9" xfId="0" applyFont="1" applyBorder="1" applyAlignment="1" applyProtection="1">
      <alignment horizontal="center" vertical="center"/>
      <protection locked="0"/>
    </xf>
    <xf numFmtId="0" fontId="7" fillId="0" borderId="9" xfId="0" applyFont="1" applyBorder="1" applyAlignment="1" applyProtection="1">
      <alignment horizontal="center" vertical="center" wrapText="1"/>
      <protection locked="0"/>
    </xf>
    <xf numFmtId="164" fontId="7" fillId="0" borderId="9" xfId="0" applyNumberFormat="1" applyFont="1" applyBorder="1" applyAlignment="1">
      <alignment horizontal="center" vertical="center"/>
    </xf>
    <xf numFmtId="0" fontId="7" fillId="4" borderId="9" xfId="0" applyFont="1" applyFill="1" applyBorder="1" applyAlignment="1">
      <alignment horizontal="center" vertical="center"/>
    </xf>
    <xf numFmtId="0" fontId="7" fillId="7" borderId="9" xfId="0" applyFont="1" applyFill="1" applyBorder="1" applyAlignment="1">
      <alignment horizontal="center" vertical="center"/>
    </xf>
    <xf numFmtId="0" fontId="7" fillId="2" borderId="12" xfId="0" applyFont="1" applyFill="1" applyBorder="1" applyAlignment="1">
      <alignment horizontal="center" vertical="center"/>
    </xf>
    <xf numFmtId="0" fontId="7" fillId="2" borderId="12" xfId="0" applyFont="1" applyFill="1" applyBorder="1" applyAlignment="1">
      <alignment vertical="center"/>
    </xf>
    <xf numFmtId="0" fontId="7" fillId="2" borderId="12" xfId="0" applyFont="1" applyFill="1" applyBorder="1" applyAlignment="1">
      <alignment horizontal="center" vertical="center" wrapText="1"/>
    </xf>
    <xf numFmtId="0" fontId="7" fillId="9" borderId="9" xfId="0" applyFont="1" applyFill="1" applyBorder="1" applyAlignment="1">
      <alignment horizontal="center" vertical="center"/>
    </xf>
    <xf numFmtId="0" fontId="7" fillId="0" borderId="14" xfId="0" applyFont="1" applyBorder="1" applyAlignment="1">
      <alignment vertical="center" wrapText="1"/>
    </xf>
    <xf numFmtId="0" fontId="7" fillId="0" borderId="9" xfId="0" applyFont="1" applyBorder="1" applyAlignment="1">
      <alignment vertical="center" wrapText="1"/>
    </xf>
    <xf numFmtId="0" fontId="7" fillId="0" borderId="9" xfId="0" applyFont="1" applyBorder="1" applyAlignment="1">
      <alignment horizontal="left" vertical="center" wrapText="1"/>
    </xf>
    <xf numFmtId="14" fontId="7" fillId="0" borderId="9" xfId="0" applyNumberFormat="1" applyFont="1" applyBorder="1" applyAlignment="1">
      <alignment horizontal="left" vertical="center"/>
    </xf>
    <xf numFmtId="0" fontId="7" fillId="0" borderId="9" xfId="0" applyFont="1" applyBorder="1" applyAlignment="1">
      <alignment horizontal="left" vertical="center"/>
    </xf>
    <xf numFmtId="0" fontId="7" fillId="0" borderId="13" xfId="0" applyFont="1" applyBorder="1" applyAlignment="1">
      <alignment horizontal="center" vertical="center"/>
    </xf>
    <xf numFmtId="0" fontId="7" fillId="9" borderId="14" xfId="0" applyFont="1" applyFill="1" applyBorder="1" applyAlignment="1">
      <alignment horizontal="center" vertical="center"/>
    </xf>
    <xf numFmtId="167" fontId="7" fillId="0" borderId="9" xfId="0" applyNumberFormat="1" applyFont="1" applyBorder="1" applyAlignment="1">
      <alignment horizontal="center" vertical="center"/>
    </xf>
    <xf numFmtId="1" fontId="7" fillId="0" borderId="9" xfId="0" applyNumberFormat="1" applyFont="1" applyBorder="1" applyAlignment="1">
      <alignment horizontal="center" vertical="center"/>
    </xf>
    <xf numFmtId="0" fontId="35" fillId="0" borderId="9" xfId="0" applyFont="1" applyBorder="1" applyAlignment="1">
      <alignment horizontal="center" vertical="center"/>
    </xf>
    <xf numFmtId="0" fontId="7" fillId="0" borderId="15" xfId="0" applyFont="1" applyBorder="1" applyAlignment="1">
      <alignment horizontal="center" vertical="center"/>
    </xf>
    <xf numFmtId="168" fontId="7" fillId="0" borderId="9" xfId="0" applyNumberFormat="1" applyFont="1" applyBorder="1" applyAlignment="1">
      <alignment horizontal="center" vertical="center"/>
    </xf>
    <xf numFmtId="14" fontId="35" fillId="0" borderId="9" xfId="0" applyNumberFormat="1" applyFont="1" applyBorder="1" applyAlignment="1">
      <alignment horizontal="left" vertical="center"/>
    </xf>
    <xf numFmtId="2" fontId="39" fillId="0" borderId="9" xfId="0" applyNumberFormat="1" applyFont="1" applyBorder="1" applyAlignment="1">
      <alignment horizontal="center" vertical="center"/>
    </xf>
    <xf numFmtId="0" fontId="41" fillId="0" borderId="0" xfId="0" applyFont="1"/>
    <xf numFmtId="0" fontId="42" fillId="0" borderId="0" xfId="0" applyFont="1" applyAlignment="1">
      <alignment horizontal="center" vertical="center" wrapText="1"/>
    </xf>
    <xf numFmtId="0" fontId="43" fillId="0" borderId="14" xfId="0" applyFont="1" applyBorder="1" applyAlignment="1">
      <alignment vertical="center" wrapText="1"/>
    </xf>
    <xf numFmtId="0" fontId="39" fillId="2" borderId="9" xfId="0" applyFont="1" applyFill="1" applyBorder="1" applyAlignment="1">
      <alignment horizontal="left" vertical="center" wrapText="1"/>
    </xf>
    <xf numFmtId="1" fontId="39" fillId="0" borderId="9" xfId="0" applyNumberFormat="1" applyFont="1" applyBorder="1" applyAlignment="1">
      <alignment horizontal="center" vertical="center"/>
    </xf>
    <xf numFmtId="49" fontId="39" fillId="0" borderId="9" xfId="0" applyNumberFormat="1" applyFont="1" applyBorder="1" applyAlignment="1">
      <alignment horizontal="center" vertical="center"/>
    </xf>
    <xf numFmtId="0" fontId="44" fillId="0" borderId="0" xfId="0" applyFont="1"/>
    <xf numFmtId="14" fontId="45" fillId="0" borderId="9" xfId="0" applyNumberFormat="1" applyFont="1" applyBorder="1" applyAlignment="1">
      <alignment horizontal="left" vertical="center"/>
    </xf>
    <xf numFmtId="164" fontId="7" fillId="2" borderId="9" xfId="0" applyNumberFormat="1" applyFont="1" applyFill="1" applyBorder="1" applyAlignment="1">
      <alignment horizontal="center" vertical="center"/>
    </xf>
    <xf numFmtId="0" fontId="7" fillId="2" borderId="9" xfId="0" applyFont="1" applyFill="1" applyBorder="1" applyAlignment="1">
      <alignment horizontal="left" vertical="center" wrapText="1"/>
    </xf>
    <xf numFmtId="49" fontId="7" fillId="0" borderId="9" xfId="0" applyNumberFormat="1" applyFont="1" applyBorder="1" applyAlignment="1">
      <alignment horizontal="center" vertical="center"/>
    </xf>
    <xf numFmtId="0" fontId="45" fillId="0" borderId="9" xfId="0" applyFont="1" applyBorder="1" applyAlignment="1">
      <alignment horizontal="center" vertical="center"/>
    </xf>
    <xf numFmtId="0" fontId="45" fillId="0" borderId="0" xfId="0" applyFont="1"/>
    <xf numFmtId="0" fontId="46" fillId="0" borderId="0" xfId="0" applyFont="1"/>
    <xf numFmtId="0" fontId="46" fillId="0" borderId="0" xfId="0" applyFont="1" applyAlignment="1">
      <alignment horizontal="center" vertical="center" wrapText="1"/>
    </xf>
    <xf numFmtId="0" fontId="7" fillId="2" borderId="0" xfId="0" applyFont="1" applyFill="1"/>
    <xf numFmtId="0" fontId="44" fillId="0" borderId="9" xfId="0" applyFont="1" applyBorder="1" applyAlignment="1">
      <alignment vertical="center"/>
    </xf>
    <xf numFmtId="1" fontId="39" fillId="0" borderId="9" xfId="0" applyNumberFormat="1" applyFont="1" applyBorder="1" applyAlignment="1">
      <alignment horizontal="center" vertical="center" wrapText="1"/>
    </xf>
    <xf numFmtId="0" fontId="45" fillId="0" borderId="0" xfId="0" applyFont="1" applyAlignment="1">
      <alignment horizontal="center" vertical="center" wrapText="1"/>
    </xf>
    <xf numFmtId="49" fontId="7" fillId="0" borderId="9" xfId="0" applyNumberFormat="1" applyFont="1" applyBorder="1" applyAlignment="1">
      <alignment horizontal="center" vertical="center" wrapText="1"/>
    </xf>
    <xf numFmtId="0" fontId="28" fillId="0" borderId="0" xfId="0" applyFont="1"/>
    <xf numFmtId="0" fontId="47" fillId="0" borderId="0" xfId="0" applyFont="1"/>
    <xf numFmtId="0" fontId="46" fillId="0" borderId="14" xfId="0" applyFont="1" applyBorder="1" applyAlignment="1">
      <alignment vertical="center" wrapText="1"/>
    </xf>
    <xf numFmtId="0" fontId="46" fillId="0" borderId="9" xfId="0" applyFont="1" applyBorder="1" applyAlignment="1">
      <alignment vertical="center" wrapText="1"/>
    </xf>
    <xf numFmtId="0" fontId="46" fillId="0" borderId="9" xfId="0" applyFont="1" applyBorder="1" applyAlignment="1">
      <alignment horizontal="center" vertical="center" wrapText="1"/>
    </xf>
    <xf numFmtId="0" fontId="46" fillId="0" borderId="9" xfId="0" applyFont="1" applyBorder="1" applyAlignment="1">
      <alignment horizontal="left" vertical="center" wrapText="1"/>
    </xf>
    <xf numFmtId="14" fontId="46" fillId="0" borderId="9" xfId="0" applyNumberFormat="1" applyFont="1" applyBorder="1" applyAlignment="1">
      <alignment horizontal="left" vertical="center"/>
    </xf>
    <xf numFmtId="0" fontId="46" fillId="0" borderId="9" xfId="0" applyFont="1" applyBorder="1" applyAlignment="1">
      <alignment horizontal="center" vertical="center"/>
    </xf>
    <xf numFmtId="1" fontId="46" fillId="0" borderId="9" xfId="0" applyNumberFormat="1" applyFont="1" applyBorder="1" applyAlignment="1">
      <alignment horizontal="center" vertical="center"/>
    </xf>
    <xf numFmtId="0" fontId="46" fillId="0" borderId="9" xfId="0" applyFont="1" applyBorder="1" applyAlignment="1" applyProtection="1">
      <alignment horizontal="center" vertical="center"/>
      <protection locked="0"/>
    </xf>
    <xf numFmtId="0" fontId="46" fillId="0" borderId="9" xfId="0" applyFont="1" applyBorder="1" applyAlignment="1" applyProtection="1">
      <alignment horizontal="center" vertical="center" wrapText="1"/>
      <protection locked="0"/>
    </xf>
    <xf numFmtId="164" fontId="46" fillId="0" borderId="9" xfId="0" applyNumberFormat="1" applyFont="1" applyBorder="1" applyAlignment="1">
      <alignment horizontal="center" vertical="center"/>
    </xf>
    <xf numFmtId="0" fontId="46" fillId="4" borderId="9" xfId="0" applyFont="1" applyFill="1" applyBorder="1" applyAlignment="1">
      <alignment horizontal="center" vertical="center"/>
    </xf>
    <xf numFmtId="0" fontId="46" fillId="7" borderId="9" xfId="0" applyFont="1" applyFill="1" applyBorder="1" applyAlignment="1">
      <alignment horizontal="center" vertical="center"/>
    </xf>
    <xf numFmtId="0" fontId="48" fillId="0" borderId="9" xfId="0" applyFont="1" applyBorder="1" applyAlignment="1">
      <alignment horizontal="center" vertical="center"/>
    </xf>
    <xf numFmtId="0" fontId="46" fillId="9" borderId="9" xfId="0" applyFont="1" applyFill="1" applyBorder="1" applyAlignment="1">
      <alignment horizontal="center" vertical="center"/>
    </xf>
    <xf numFmtId="0" fontId="46" fillId="0" borderId="9" xfId="0" applyFont="1" applyBorder="1" applyAlignment="1">
      <alignment vertical="center"/>
    </xf>
    <xf numFmtId="0" fontId="44" fillId="0" borderId="0" xfId="0" applyFont="1" applyAlignment="1">
      <alignment horizontal="center" vertical="center" wrapText="1"/>
    </xf>
    <xf numFmtId="49" fontId="7" fillId="0" borderId="0" xfId="0" applyNumberFormat="1" applyFont="1"/>
    <xf numFmtId="0" fontId="0" fillId="0" borderId="14" xfId="0" applyBorder="1" applyAlignment="1">
      <alignment vertical="center"/>
    </xf>
    <xf numFmtId="0" fontId="2" fillId="0" borderId="0" xfId="9"/>
    <xf numFmtId="0" fontId="49" fillId="0" borderId="0" xfId="9" applyFont="1"/>
    <xf numFmtId="0" fontId="53" fillId="0" borderId="0" xfId="9" applyFont="1" applyAlignment="1">
      <alignment horizontal="left" vertical="center" wrapText="1"/>
    </xf>
    <xf numFmtId="0" fontId="49" fillId="0" borderId="0" xfId="9" applyFont="1" applyAlignment="1">
      <alignment horizontal="left" vertical="center" wrapText="1"/>
    </xf>
    <xf numFmtId="0" fontId="32" fillId="0" borderId="0" xfId="9" applyFont="1"/>
    <xf numFmtId="0" fontId="7" fillId="0" borderId="14" xfId="0" applyFont="1" applyBorder="1" applyAlignment="1">
      <alignment horizontal="center" vertical="center" wrapText="1"/>
    </xf>
    <xf numFmtId="0" fontId="22" fillId="5" borderId="13" xfId="0" applyFont="1" applyFill="1" applyBorder="1" applyAlignment="1">
      <alignment horizontal="center" vertical="center" wrapText="1"/>
    </xf>
    <xf numFmtId="0" fontId="29" fillId="5" borderId="13" xfId="0" applyFont="1" applyFill="1" applyBorder="1" applyAlignment="1">
      <alignment horizontal="left" vertical="top" wrapText="1"/>
    </xf>
    <xf numFmtId="0" fontId="24" fillId="5" borderId="13" xfId="0" applyFont="1" applyFill="1" applyBorder="1" applyAlignment="1">
      <alignment horizontal="left" vertical="top" wrapText="1"/>
    </xf>
    <xf numFmtId="0" fontId="50" fillId="0" borderId="17" xfId="9" applyFont="1" applyBorder="1" applyAlignment="1">
      <alignment vertical="center" wrapText="1"/>
    </xf>
    <xf numFmtId="0" fontId="2" fillId="0" borderId="0" xfId="9" applyAlignment="1">
      <alignment horizontal="center" wrapText="1"/>
    </xf>
    <xf numFmtId="0" fontId="49" fillId="0" borderId="0" xfId="9" applyFont="1" applyAlignment="1">
      <alignment wrapText="1"/>
    </xf>
    <xf numFmtId="14" fontId="49" fillId="0" borderId="0" xfId="9" applyNumberFormat="1" applyFont="1" applyAlignment="1">
      <alignment wrapText="1"/>
    </xf>
    <xf numFmtId="0" fontId="49" fillId="0" borderId="0" xfId="9" applyFont="1" applyAlignment="1">
      <alignment vertical="center"/>
    </xf>
    <xf numFmtId="0" fontId="49" fillId="0" borderId="0" xfId="9" applyFont="1" applyAlignment="1">
      <alignment vertical="center" wrapText="1"/>
    </xf>
    <xf numFmtId="14" fontId="49" fillId="0" borderId="0" xfId="9" applyNumberFormat="1" applyFont="1" applyAlignment="1">
      <alignment vertical="center" wrapText="1"/>
    </xf>
    <xf numFmtId="0" fontId="49" fillId="0" borderId="0" xfId="9" applyFont="1" applyAlignment="1">
      <alignment horizontal="center"/>
    </xf>
    <xf numFmtId="0" fontId="49" fillId="0" borderId="0" xfId="9" applyFont="1" applyAlignment="1">
      <alignment horizontal="left" vertical="top" wrapText="1"/>
    </xf>
    <xf numFmtId="0" fontId="49" fillId="0" borderId="0" xfId="9" applyFont="1" applyAlignment="1">
      <alignment horizontal="left" vertical="center" wrapText="1"/>
    </xf>
    <xf numFmtId="0" fontId="49" fillId="0" borderId="0" xfId="9" applyFont="1" applyAlignment="1">
      <alignment horizontal="left" wrapText="1"/>
    </xf>
    <xf numFmtId="0" fontId="7" fillId="5" borderId="9" xfId="0" applyFont="1" applyFill="1" applyBorder="1" applyAlignment="1">
      <alignment horizontal="center" vertical="center" wrapText="1"/>
    </xf>
    <xf numFmtId="0" fontId="7" fillId="3" borderId="14" xfId="0" applyFont="1" applyFill="1" applyBorder="1" applyAlignment="1">
      <alignment horizontal="center" wrapText="1"/>
    </xf>
    <xf numFmtId="0" fontId="7" fillId="0" borderId="9" xfId="0" applyFont="1" applyBorder="1" applyAlignment="1">
      <alignment horizontal="center" wrapText="1"/>
    </xf>
    <xf numFmtId="0" fontId="7" fillId="3" borderId="9" xfId="0" applyFont="1" applyFill="1" applyBorder="1" applyAlignment="1">
      <alignment horizontal="center" wrapText="1"/>
    </xf>
    <xf numFmtId="0" fontId="9" fillId="2" borderId="1" xfId="0" applyFont="1" applyFill="1" applyBorder="1" applyAlignment="1">
      <alignment horizontal="center" vertical="center"/>
    </xf>
    <xf numFmtId="0" fontId="9" fillId="2" borderId="2" xfId="0" applyFont="1" applyFill="1" applyBorder="1" applyAlignment="1">
      <alignment horizontal="center" vertical="center"/>
    </xf>
    <xf numFmtId="0" fontId="9" fillId="2" borderId="3" xfId="0" applyFont="1" applyFill="1" applyBorder="1" applyAlignment="1">
      <alignment horizontal="center" vertical="center"/>
    </xf>
    <xf numFmtId="0" fontId="9" fillId="2" borderId="4" xfId="0" applyFont="1" applyFill="1" applyBorder="1" applyAlignment="1">
      <alignment horizontal="center" vertical="center"/>
    </xf>
    <xf numFmtId="0" fontId="9" fillId="2" borderId="0" xfId="0" applyFont="1" applyFill="1" applyAlignment="1">
      <alignment horizontal="center" vertical="center"/>
    </xf>
    <xf numFmtId="0" fontId="9" fillId="2" borderId="5" xfId="0" applyFont="1" applyFill="1" applyBorder="1" applyAlignment="1">
      <alignment horizontal="center" vertical="center"/>
    </xf>
    <xf numFmtId="0" fontId="9" fillId="2" borderId="6"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8" xfId="0" applyFont="1" applyFill="1" applyBorder="1" applyAlignment="1">
      <alignment horizontal="center" vertical="center"/>
    </xf>
    <xf numFmtId="0" fontId="14" fillId="2" borderId="1" xfId="0" applyFont="1" applyFill="1" applyBorder="1" applyAlignment="1">
      <alignment horizontal="left" vertical="top" wrapText="1"/>
    </xf>
    <xf numFmtId="0" fontId="10" fillId="2" borderId="2" xfId="0" applyFont="1" applyFill="1" applyBorder="1" applyAlignment="1">
      <alignment horizontal="left" vertical="top"/>
    </xf>
    <xf numFmtId="0" fontId="10" fillId="2" borderId="3" xfId="0" applyFont="1" applyFill="1" applyBorder="1" applyAlignment="1">
      <alignment horizontal="left" vertical="top"/>
    </xf>
    <xf numFmtId="0" fontId="10" fillId="2" borderId="4" xfId="0" applyFont="1" applyFill="1" applyBorder="1" applyAlignment="1">
      <alignment horizontal="left" vertical="top"/>
    </xf>
    <xf numFmtId="0" fontId="10" fillId="2" borderId="0" xfId="0" applyFont="1" applyFill="1" applyAlignment="1">
      <alignment horizontal="left" vertical="top"/>
    </xf>
    <xf numFmtId="0" fontId="10" fillId="2" borderId="5" xfId="0" applyFont="1" applyFill="1" applyBorder="1" applyAlignment="1">
      <alignment horizontal="left" vertical="top"/>
    </xf>
    <xf numFmtId="0" fontId="10" fillId="2" borderId="6" xfId="0" applyFont="1" applyFill="1" applyBorder="1" applyAlignment="1">
      <alignment horizontal="left" vertical="top"/>
    </xf>
    <xf numFmtId="0" fontId="10" fillId="2" borderId="7" xfId="0" applyFont="1" applyFill="1" applyBorder="1" applyAlignment="1">
      <alignment horizontal="left" vertical="top"/>
    </xf>
    <xf numFmtId="0" fontId="10" fillId="2" borderId="8" xfId="0" applyFont="1" applyFill="1" applyBorder="1" applyAlignment="1">
      <alignment horizontal="left" vertical="top"/>
    </xf>
    <xf numFmtId="0" fontId="19" fillId="2" borderId="1" xfId="0" applyFont="1" applyFill="1" applyBorder="1" applyAlignment="1">
      <alignment horizontal="left" vertical="center"/>
    </xf>
    <xf numFmtId="0" fontId="13" fillId="2" borderId="2" xfId="0" applyFont="1" applyFill="1" applyBorder="1" applyAlignment="1">
      <alignment horizontal="left" vertical="center"/>
    </xf>
    <xf numFmtId="0" fontId="13" fillId="2" borderId="3" xfId="0" applyFont="1" applyFill="1" applyBorder="1" applyAlignment="1">
      <alignment horizontal="left" vertical="center"/>
    </xf>
    <xf numFmtId="0" fontId="13" fillId="2" borderId="6" xfId="0" applyFont="1" applyFill="1" applyBorder="1" applyAlignment="1">
      <alignment horizontal="left" vertical="center"/>
    </xf>
    <xf numFmtId="0" fontId="13" fillId="2" borderId="7" xfId="0" applyFont="1" applyFill="1" applyBorder="1" applyAlignment="1">
      <alignment horizontal="left" vertical="center"/>
    </xf>
    <xf numFmtId="0" fontId="13" fillId="2" borderId="8" xfId="0" applyFont="1" applyFill="1" applyBorder="1" applyAlignment="1">
      <alignment horizontal="left" vertical="center"/>
    </xf>
    <xf numFmtId="0" fontId="7" fillId="0" borderId="15" xfId="0" applyFont="1" applyBorder="1" applyAlignment="1">
      <alignment horizontal="center" wrapText="1"/>
    </xf>
    <xf numFmtId="0" fontId="7" fillId="0" borderId="0" xfId="0" applyFont="1" applyAlignment="1">
      <alignment horizontal="center"/>
    </xf>
  </cellXfs>
  <cellStyles count="11">
    <cellStyle name="cle_recherche" xfId="7" xr:uid="{00000000-0005-0000-0000-000000000000}"/>
    <cellStyle name="Normal" xfId="0" builtinId="0"/>
    <cellStyle name="Normal 2" xfId="1" xr:uid="{00000000-0005-0000-0000-000002000000}"/>
    <cellStyle name="Normal 2 2" xfId="2" xr:uid="{00000000-0005-0000-0000-000003000000}"/>
    <cellStyle name="Normal 3" xfId="3" xr:uid="{00000000-0005-0000-0000-000004000000}"/>
    <cellStyle name="Normal 4" xfId="4" xr:uid="{00000000-0005-0000-0000-000005000000}"/>
    <cellStyle name="Normal 5" xfId="5" xr:uid="{00000000-0005-0000-0000-000006000000}"/>
    <cellStyle name="Normal 5 2" xfId="8" xr:uid="{00000000-0005-0000-0000-000007000000}"/>
    <cellStyle name="Normal 6" xfId="9" xr:uid="{0035D72C-5D7B-4481-8B00-FB352BD400BF}"/>
    <cellStyle name="Normal 7" xfId="10" xr:uid="{6CC8DF4A-F7A7-4CDB-AC42-23D9199A4D46}"/>
    <cellStyle name="police_blanc" xfId="6" xr:uid="{00000000-0005-0000-0000-000008000000}"/>
  </cellStyles>
  <dxfs count="101">
    <dxf>
      <fill>
        <patternFill>
          <bgColor rgb="FF00B050"/>
        </patternFill>
      </fill>
    </dxf>
    <dxf>
      <fill>
        <patternFill>
          <bgColor rgb="FFFFFF00"/>
        </patternFill>
      </fill>
    </dxf>
    <dxf>
      <font>
        <b/>
        <i val="0"/>
        <color theme="1"/>
      </font>
      <fill>
        <patternFill>
          <bgColor rgb="FFFF0000"/>
        </patternFill>
      </fill>
    </dxf>
    <dxf>
      <fill>
        <patternFill>
          <bgColor rgb="FFFFFF00"/>
        </patternFill>
      </fill>
    </dxf>
    <dxf>
      <fill>
        <patternFill>
          <bgColor rgb="FFFFC000"/>
        </patternFill>
      </fill>
    </dxf>
    <dxf>
      <font>
        <b/>
        <i val="0"/>
        <color theme="1"/>
      </font>
      <fill>
        <patternFill>
          <bgColor rgb="FFFF0000"/>
        </patternFill>
      </fill>
    </dxf>
    <dxf>
      <fill>
        <patternFill>
          <bgColor rgb="FFFFFF00"/>
        </patternFill>
      </fill>
    </dxf>
    <dxf>
      <fill>
        <patternFill>
          <bgColor rgb="FF00B050"/>
        </patternFill>
      </fill>
    </dxf>
    <dxf>
      <fill>
        <patternFill>
          <bgColor rgb="FF92D050"/>
        </patternFill>
      </fill>
    </dxf>
    <dxf>
      <font>
        <b/>
        <i val="0"/>
        <color theme="1"/>
      </font>
      <fill>
        <patternFill>
          <bgColor rgb="FFFF0000"/>
        </patternFill>
      </fill>
    </dxf>
    <dxf>
      <fill>
        <patternFill>
          <bgColor rgb="FFFFFF00"/>
        </patternFill>
      </fill>
    </dxf>
    <dxf>
      <fill>
        <patternFill>
          <bgColor rgb="FF00B050"/>
        </patternFill>
      </fill>
    </dxf>
    <dxf>
      <fill>
        <patternFill>
          <bgColor rgb="FFFFFF00"/>
        </patternFill>
      </fill>
    </dxf>
    <dxf>
      <font>
        <b/>
        <i val="0"/>
        <color theme="1"/>
      </font>
      <fill>
        <patternFill>
          <bgColor rgb="FFFF0000"/>
        </patternFill>
      </fill>
    </dxf>
    <dxf>
      <fill>
        <patternFill>
          <bgColor rgb="FF00B050"/>
        </patternFill>
      </fill>
    </dxf>
    <dxf>
      <font>
        <b/>
        <i val="0"/>
        <strike val="0"/>
      </font>
      <fill>
        <patternFill>
          <bgColor rgb="FFFF0000"/>
        </patternFill>
      </fill>
    </dxf>
    <dxf>
      <fill>
        <patternFill>
          <bgColor rgb="FFFFFF00"/>
        </patternFill>
      </fill>
    </dxf>
    <dxf>
      <fill>
        <patternFill>
          <bgColor rgb="FFFFFF00"/>
        </patternFill>
      </fill>
    </dxf>
    <dxf>
      <fill>
        <patternFill>
          <bgColor rgb="FF00B050"/>
        </patternFill>
      </fill>
    </dxf>
    <dxf>
      <font>
        <b/>
        <i val="0"/>
        <color theme="1"/>
      </font>
      <fill>
        <patternFill>
          <bgColor rgb="FFFF0000"/>
        </patternFill>
      </fill>
    </dxf>
    <dxf>
      <fill>
        <patternFill>
          <bgColor rgb="FFFFFF00"/>
        </patternFill>
      </fill>
    </dxf>
    <dxf>
      <font>
        <b/>
        <i val="0"/>
        <color theme="1"/>
      </font>
      <fill>
        <patternFill>
          <bgColor rgb="FFFF0000"/>
        </patternFill>
      </fill>
    </dxf>
    <dxf>
      <font>
        <color auto="1"/>
      </font>
      <fill>
        <patternFill>
          <bgColor rgb="FF00B050"/>
        </patternFill>
      </fill>
    </dxf>
    <dxf>
      <font>
        <b val="0"/>
        <i val="0"/>
        <strike val="0"/>
        <condense val="0"/>
        <extend val="0"/>
        <outline val="0"/>
        <shadow val="0"/>
        <u val="none"/>
        <vertAlign val="baseline"/>
        <sz val="11"/>
        <color auto="1"/>
        <name val="Calibri"/>
        <family val="2"/>
        <scheme val="minor"/>
      </font>
      <fill>
        <patternFill patternType="solid">
          <fgColor indexed="64"/>
          <bgColor theme="8" tint="0.79998168889431442"/>
        </patternFill>
      </fill>
      <alignment horizontal="left" vertical="top" textRotation="0" wrapText="1" indent="0" justifyLastLine="0" shrinkToFit="0" readingOrder="0"/>
      <border diagonalUp="0" diagonalDown="0">
        <left style="thin">
          <color auto="1"/>
        </left>
        <right/>
        <top style="thin">
          <color auto="1"/>
        </top>
        <bottom style="thin">
          <color auto="1"/>
        </bottom>
        <vertical/>
        <horizontal/>
      </border>
    </dxf>
    <dxf>
      <font>
        <b val="0"/>
        <i val="0"/>
        <strike val="0"/>
        <condense val="0"/>
        <extend val="0"/>
        <outline val="0"/>
        <shadow val="0"/>
        <u val="none"/>
        <vertAlign val="baseline"/>
        <sz val="11"/>
        <color auto="1"/>
        <name val="Calibri"/>
        <family val="2"/>
        <scheme val="minor"/>
      </font>
      <fill>
        <patternFill patternType="solid">
          <fgColor indexed="64"/>
          <bgColor theme="8" tint="0.79998168889431442"/>
        </patternFill>
      </fill>
      <alignment horizontal="left" vertical="top" textRotation="0" wrapText="1"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auto="1"/>
        <name val="Arial"/>
        <family val="2"/>
        <charset val="1"/>
        <scheme val="none"/>
      </font>
    </dxf>
    <dxf>
      <font>
        <b val="0"/>
        <i val="0"/>
        <strike val="0"/>
        <condense val="0"/>
        <extend val="0"/>
        <outline val="0"/>
        <shadow val="0"/>
        <u val="none"/>
        <vertAlign val="baseline"/>
        <sz val="11"/>
        <color auto="1"/>
        <name val="Arial"/>
        <family val="2"/>
        <charset val="1"/>
        <scheme val="none"/>
      </font>
    </dxf>
    <dxf>
      <font>
        <b val="0"/>
        <i val="0"/>
        <strike val="0"/>
        <condense val="0"/>
        <extend val="0"/>
        <outline val="0"/>
        <shadow val="0"/>
        <u val="none"/>
        <vertAlign val="baseline"/>
        <sz val="11"/>
        <color auto="1"/>
        <name val="Arial"/>
        <family val="2"/>
        <charset val="1"/>
        <scheme val="none"/>
      </font>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charset val="1"/>
        <scheme val="none"/>
      </font>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charset val="1"/>
        <scheme val="none"/>
      </font>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charset val="1"/>
        <scheme val="none"/>
      </font>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charset val="1"/>
        <scheme val="none"/>
      </font>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charset val="1"/>
        <scheme val="none"/>
      </font>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charset val="1"/>
        <scheme val="none"/>
      </font>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charset val="1"/>
        <scheme val="none"/>
      </font>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charset val="1"/>
        <scheme val="none"/>
      </font>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charset val="1"/>
        <scheme val="none"/>
      </font>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charset val="1"/>
        <scheme val="none"/>
      </font>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charset val="1"/>
        <scheme val="none"/>
      </font>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charset val="1"/>
        <scheme val="none"/>
      </font>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charset val="1"/>
        <scheme val="none"/>
      </font>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charset val="1"/>
        <scheme val="none"/>
      </font>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charset val="1"/>
        <scheme val="none"/>
      </font>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charset val="1"/>
        <scheme val="none"/>
      </font>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charset val="1"/>
        <scheme val="none"/>
      </font>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charset val="1"/>
        <scheme val="none"/>
      </font>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charset val="1"/>
        <scheme val="none"/>
      </font>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charset val="1"/>
        <scheme val="none"/>
      </font>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charset val="1"/>
        <scheme val="none"/>
      </font>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charset val="1"/>
        <scheme val="none"/>
      </font>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charset val="1"/>
        <scheme val="none"/>
      </font>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charset val="1"/>
        <scheme val="none"/>
      </font>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charset val="1"/>
        <scheme val="none"/>
      </font>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charset val="1"/>
        <scheme val="none"/>
      </font>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charset val="1"/>
        <scheme val="none"/>
      </font>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charset val="1"/>
        <scheme val="none"/>
      </font>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charset val="1"/>
        <scheme val="none"/>
      </font>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charset val="1"/>
        <scheme val="none"/>
      </font>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charset val="1"/>
        <scheme val="none"/>
      </font>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charset val="1"/>
        <scheme val="none"/>
      </font>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charset val="1"/>
        <scheme val="none"/>
      </font>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charset val="1"/>
        <scheme val="none"/>
      </font>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charset val="1"/>
        <scheme val="none"/>
      </font>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charset val="1"/>
        <scheme val="none"/>
      </font>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charset val="1"/>
        <scheme val="none"/>
      </font>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charset val="1"/>
        <scheme val="none"/>
      </font>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charset val="1"/>
        <scheme val="none"/>
      </font>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charset val="1"/>
        <scheme val="none"/>
      </font>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charset val="1"/>
        <scheme val="none"/>
      </font>
      <alignment horizontal="center" vertical="bottom" textRotation="0" wrapText="0" indent="0" justifyLastLine="0" shrinkToFit="0" readingOrder="0"/>
    </dxf>
    <dxf>
      <font>
        <b val="0"/>
        <i val="0"/>
        <strike val="0"/>
        <condense val="0"/>
        <extend val="0"/>
        <outline val="0"/>
        <shadow val="0"/>
        <u val="none"/>
        <vertAlign val="baseline"/>
        <sz val="11"/>
        <color auto="1"/>
        <name val="Arial"/>
        <family val="2"/>
        <charset val="1"/>
        <scheme val="none"/>
      </font>
    </dxf>
    <dxf>
      <font>
        <b val="0"/>
        <i val="0"/>
        <strike val="0"/>
        <condense val="0"/>
        <extend val="0"/>
        <outline val="0"/>
        <shadow val="0"/>
        <u val="none"/>
        <vertAlign val="baseline"/>
        <sz val="11"/>
        <color auto="1"/>
        <name val="Arial"/>
        <family val="2"/>
        <charset val="1"/>
        <scheme val="none"/>
      </font>
    </dxf>
    <dxf>
      <font>
        <b val="0"/>
        <i val="0"/>
        <strike val="0"/>
        <condense val="0"/>
        <extend val="0"/>
        <outline val="0"/>
        <shadow val="0"/>
        <u val="none"/>
        <vertAlign val="baseline"/>
        <sz val="11"/>
        <color auto="1"/>
        <name val="Arial"/>
        <family val="2"/>
        <charset val="1"/>
        <scheme val="none"/>
      </font>
    </dxf>
    <dxf>
      <font>
        <b val="0"/>
        <i val="0"/>
        <strike val="0"/>
        <condense val="0"/>
        <extend val="0"/>
        <outline val="0"/>
        <shadow val="0"/>
        <u val="none"/>
        <vertAlign val="baseline"/>
        <sz val="11"/>
        <color auto="1"/>
        <name val="Arial"/>
        <family val="2"/>
        <charset val="1"/>
        <scheme val="none"/>
      </font>
    </dxf>
    <dxf>
      <font>
        <b val="0"/>
        <i val="0"/>
        <strike val="0"/>
        <condense val="0"/>
        <extend val="0"/>
        <outline val="0"/>
        <shadow val="0"/>
        <u val="none"/>
        <vertAlign val="baseline"/>
        <sz val="11"/>
        <color auto="1"/>
        <name val="Arial"/>
        <family val="2"/>
        <charset val="1"/>
        <scheme val="none"/>
      </font>
    </dxf>
    <dxf>
      <font>
        <b val="0"/>
        <i val="0"/>
        <strike val="0"/>
        <condense val="0"/>
        <extend val="0"/>
        <outline val="0"/>
        <shadow val="0"/>
        <u val="none"/>
        <vertAlign val="baseline"/>
        <sz val="11"/>
        <color auto="1"/>
        <name val="Calibri"/>
        <family val="2"/>
        <charset val="1"/>
        <scheme val="none"/>
      </font>
      <alignment horizontal="center"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rgb="FF000000"/>
        <name val="Calibri"/>
        <family val="2"/>
        <charset val="1"/>
        <scheme val="none"/>
      </font>
      <fill>
        <patternFill patternType="solid">
          <fgColor rgb="FFCCFFFF"/>
          <bgColor theme="8" tint="0.79998168889431442"/>
        </patternFill>
      </fill>
      <alignment horizontal="center" vertical="center" textRotation="0" wrapText="0" indent="0" justifyLastLine="0" shrinkToFit="0" readingOrder="0"/>
      <border diagonalUp="0" diagonalDown="0">
        <left style="thin">
          <color auto="1"/>
        </left>
        <right style="thin">
          <color auto="1"/>
        </right>
        <top/>
        <bottom style="thin">
          <color auto="1"/>
        </bottom>
        <vertical/>
        <horizontal/>
      </border>
    </dxf>
    <dxf>
      <font>
        <b val="0"/>
        <i val="0"/>
        <strike val="0"/>
        <condense val="0"/>
        <extend val="0"/>
        <outline val="0"/>
        <shadow val="0"/>
        <u val="none"/>
        <vertAlign val="baseline"/>
        <sz val="11"/>
        <color rgb="FF000000"/>
        <name val="Calibri"/>
        <family val="2"/>
        <charset val="1"/>
        <scheme val="none"/>
      </font>
      <fill>
        <patternFill patternType="solid">
          <fgColor rgb="FFCCFFFF"/>
          <bgColor rgb="FFDAEEF3"/>
        </patternFill>
      </fill>
      <alignment horizontal="center" vertical="center" textRotation="0" wrapText="0" indent="0" justifyLastLine="0" shrinkToFit="0" readingOrder="0"/>
      <border diagonalUp="0" diagonalDown="0">
        <left style="thin">
          <color auto="1"/>
        </left>
        <right style="thin">
          <color auto="1"/>
        </right>
        <top/>
        <bottom style="thin">
          <color auto="1"/>
        </bottom>
        <vertical/>
        <horizontal/>
      </border>
    </dxf>
    <dxf>
      <font>
        <b val="0"/>
        <i val="0"/>
        <strike val="0"/>
        <condense val="0"/>
        <extend val="0"/>
        <outline val="0"/>
        <shadow val="0"/>
        <u val="none"/>
        <vertAlign val="baseline"/>
        <sz val="11"/>
        <color rgb="FF000000"/>
        <name val="Calibri"/>
        <family val="2"/>
        <charset val="1"/>
        <scheme val="none"/>
      </font>
      <alignment horizontal="center" vertical="center" textRotation="0" wrapText="1"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rgb="FF000000"/>
        <name val="Calibri"/>
        <family val="2"/>
        <charset val="1"/>
        <scheme val="none"/>
      </font>
      <numFmt numFmtId="19" formatCode="dd/mm/yyyy"/>
      <alignment horizontal="left" vertical="center" textRotation="0" wrapText="0" 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rgb="FF000000"/>
        <name val="Calibri"/>
        <family val="2"/>
        <charset val="1"/>
        <scheme val="none"/>
      </font>
      <alignment horizontal="general" vertical="center" textRotation="0" wrapText="0" indent="0" justifyLastLine="0" shrinkToFit="0" readingOrder="0"/>
      <border diagonalUp="0" diagonalDown="0">
        <left/>
        <right style="thin">
          <color auto="1"/>
        </right>
        <top/>
        <bottom style="thin">
          <color auto="1"/>
        </bottom>
        <vertical/>
        <horizontal/>
      </border>
    </dxf>
    <dxf>
      <alignment horizontal="general" vertical="center" textRotation="0" wrapText="0" indent="0" justifyLastLine="0" shrinkToFit="0" readingOrder="0"/>
      <border diagonalUp="0" diagonalDown="0">
        <left/>
        <right style="thin">
          <color auto="1"/>
        </right>
        <top style="thin">
          <color auto="1"/>
        </top>
        <bottom style="thin">
          <color auto="1"/>
        </bottom>
        <vertical/>
        <horizontal/>
      </border>
    </dxf>
    <dxf>
      <alignment horizontal="general" vertical="center" textRotation="0" wrapText="0" indent="0" justifyLastLine="0" shrinkToFit="0" readingOrder="0"/>
      <border diagonalUp="0" diagonalDown="0">
        <left/>
        <right style="thin">
          <color auto="1"/>
        </right>
        <top style="thin">
          <color auto="1"/>
        </top>
        <bottom style="thin">
          <color auto="1"/>
        </bottom>
        <vertical/>
        <horizontal/>
      </border>
    </dxf>
    <dxf>
      <border outline="0">
        <left style="thin">
          <color auto="1"/>
        </left>
        <right style="thin">
          <color auto="1"/>
        </right>
      </border>
    </dxf>
    <dxf>
      <alignment horizontal="general" vertical="center" textRotation="0" wrapText="0" indent="0" justifyLastLine="0" shrinkToFit="0" readingOrder="0"/>
    </dxf>
    <dxf>
      <font>
        <b val="0"/>
        <i val="0"/>
        <strike val="0"/>
        <condense val="0"/>
        <extend val="0"/>
        <outline val="0"/>
        <shadow val="0"/>
        <u val="none"/>
        <vertAlign val="baseline"/>
        <sz val="10"/>
        <color theme="1"/>
        <name val="Verdana"/>
        <family val="2"/>
        <scheme val="none"/>
      </font>
      <numFmt numFmtId="0" formatCode="General"/>
      <fill>
        <patternFill patternType="none">
          <fgColor indexed="64"/>
          <bgColor indexed="65"/>
        </patternFill>
      </fill>
      <alignment horizontal="general" vertical="center" textRotation="0" wrapText="1" indent="0" justifyLastLine="0" shrinkToFit="0" readingOrder="0"/>
    </dxf>
    <dxf>
      <font>
        <b val="0"/>
        <i val="0"/>
        <strike val="0"/>
        <condense val="0"/>
        <extend val="0"/>
        <outline val="0"/>
        <shadow val="0"/>
        <u val="none"/>
        <vertAlign val="baseline"/>
        <sz val="10"/>
        <color theme="1"/>
        <name val="Verdana"/>
        <family val="2"/>
        <scheme val="none"/>
      </font>
      <numFmt numFmtId="0" formatCode="General"/>
      <fill>
        <patternFill patternType="none">
          <fgColor indexed="64"/>
          <bgColor indexed="65"/>
        </patternFill>
      </fill>
      <alignment horizontal="general" vertical="center" textRotation="0" wrapText="1" indent="0" justifyLastLine="0" shrinkToFit="0" readingOrder="0"/>
    </dxf>
    <dxf>
      <font>
        <b val="0"/>
        <i val="0"/>
        <strike val="0"/>
        <condense val="0"/>
        <extend val="0"/>
        <outline val="0"/>
        <shadow val="0"/>
        <u val="none"/>
        <vertAlign val="baseline"/>
        <sz val="10"/>
        <color theme="1"/>
        <name val="Verdana"/>
        <family val="2"/>
        <scheme val="none"/>
      </font>
      <numFmt numFmtId="0" formatCode="General"/>
      <fill>
        <patternFill patternType="none">
          <fgColor indexed="64"/>
          <bgColor indexed="65"/>
        </patternFill>
      </fill>
      <alignment horizontal="general" vertical="center" textRotation="0" wrapText="1" indent="0" justifyLastLine="0" shrinkToFit="0" readingOrder="0"/>
    </dxf>
    <dxf>
      <font>
        <b val="0"/>
        <i val="0"/>
        <strike val="0"/>
        <condense val="0"/>
        <extend val="0"/>
        <outline val="0"/>
        <shadow val="0"/>
        <u val="none"/>
        <vertAlign val="baseline"/>
        <sz val="10"/>
        <color theme="1"/>
        <name val="Verdana"/>
        <family val="2"/>
        <scheme val="none"/>
      </font>
      <numFmt numFmtId="19" formatCode="dd/mm/yyyy"/>
      <fill>
        <patternFill patternType="none">
          <fgColor indexed="64"/>
          <bgColor indexed="65"/>
        </patternFill>
      </fill>
      <alignment horizontal="general" vertical="center" textRotation="0" wrapText="1" indent="0" justifyLastLine="0" shrinkToFit="0" readingOrder="0"/>
    </dxf>
    <dxf>
      <font>
        <b val="0"/>
        <i val="0"/>
        <strike val="0"/>
        <condense val="0"/>
        <extend val="0"/>
        <outline val="0"/>
        <shadow val="0"/>
        <u val="none"/>
        <vertAlign val="baseline"/>
        <sz val="10"/>
        <color theme="1"/>
        <name val="Verdana"/>
        <family val="2"/>
        <scheme val="none"/>
      </font>
      <numFmt numFmtId="0" formatCode="General"/>
      <fill>
        <patternFill patternType="none">
          <fgColor indexed="64"/>
          <bgColor indexed="65"/>
        </patternFill>
      </fill>
      <alignment horizontal="general" vertical="center" textRotation="0" wrapText="1" indent="0" justifyLastLine="0" shrinkToFit="0" readingOrder="0"/>
    </dxf>
    <dxf>
      <font>
        <b val="0"/>
        <i val="0"/>
        <strike val="0"/>
        <condense val="0"/>
        <extend val="0"/>
        <outline val="0"/>
        <shadow val="0"/>
        <u val="none"/>
        <vertAlign val="baseline"/>
        <sz val="10"/>
        <color theme="1"/>
        <name val="Verdana"/>
        <family val="2"/>
        <scheme val="none"/>
      </font>
      <numFmt numFmtId="0" formatCode="General"/>
      <fill>
        <patternFill patternType="none">
          <fgColor indexed="64"/>
          <bgColor indexed="65"/>
        </patternFill>
      </fill>
      <alignment horizontal="general" vertical="center" textRotation="0" wrapText="1" indent="0" justifyLastLine="0" shrinkToFit="0" readingOrder="0"/>
    </dxf>
    <dxf>
      <font>
        <b val="0"/>
        <i val="0"/>
        <strike val="0"/>
        <condense val="0"/>
        <extend val="0"/>
        <outline val="0"/>
        <shadow val="0"/>
        <u val="none"/>
        <vertAlign val="baseline"/>
        <sz val="10"/>
        <color theme="1"/>
        <name val="Verdana"/>
        <family val="2"/>
        <scheme val="none"/>
      </font>
      <numFmt numFmtId="0" formatCode="General"/>
      <fill>
        <patternFill patternType="none">
          <fgColor indexed="64"/>
          <bgColor indexed="65"/>
        </patternFill>
      </fill>
      <alignment horizontal="general" vertical="center" textRotation="0" indent="0" justifyLastLine="0" shrinkToFit="0" readingOrder="0"/>
    </dxf>
    <dxf>
      <font>
        <b val="0"/>
        <i val="0"/>
        <strike val="0"/>
        <condense val="0"/>
        <extend val="0"/>
        <outline val="0"/>
        <shadow val="0"/>
        <u val="none"/>
        <vertAlign val="baseline"/>
        <sz val="10"/>
        <color theme="1"/>
        <name val="Verdana"/>
        <family val="2"/>
        <scheme val="none"/>
      </font>
      <numFmt numFmtId="0" formatCode="General"/>
      <fill>
        <patternFill patternType="none">
          <fgColor indexed="64"/>
          <bgColor indexed="65"/>
        </patternFill>
      </fill>
      <alignment horizontal="general" vertical="center" textRotation="0" indent="0" justifyLastLine="0" shrinkToFit="0" readingOrder="0"/>
    </dxf>
    <dxf>
      <font>
        <b val="0"/>
        <i val="0"/>
        <strike val="0"/>
        <condense val="0"/>
        <extend val="0"/>
        <outline val="0"/>
        <shadow val="0"/>
        <u val="none"/>
        <vertAlign val="baseline"/>
        <sz val="10"/>
        <color theme="1"/>
        <name val="Verdana"/>
        <family val="2"/>
        <scheme val="none"/>
      </font>
      <fill>
        <patternFill patternType="none">
          <fgColor indexed="64"/>
          <bgColor indexed="65"/>
        </patternFill>
      </fill>
      <alignment horizontal="general" vertical="center" textRotation="0" indent="0" justifyLastLine="0" shrinkToFit="0" readingOrder="0"/>
    </dxf>
    <dxf>
      <font>
        <b val="0"/>
        <i val="0"/>
        <strike val="0"/>
        <condense val="0"/>
        <extend val="0"/>
        <outline val="0"/>
        <shadow val="0"/>
        <u val="none"/>
        <vertAlign val="baseline"/>
        <sz val="10"/>
        <color theme="1"/>
        <name val="Verdana"/>
        <family val="2"/>
        <scheme val="none"/>
      </font>
      <numFmt numFmtId="0" formatCode="General"/>
      <fill>
        <patternFill patternType="none">
          <fgColor indexed="64"/>
          <bgColor indexed="65"/>
        </patternFill>
      </fill>
      <alignment horizontal="general" vertical="center" textRotation="0" indent="0" justifyLastLine="0" shrinkToFit="0" readingOrder="0"/>
    </dxf>
    <dxf>
      <font>
        <b val="0"/>
        <i val="0"/>
        <strike val="0"/>
        <condense val="0"/>
        <extend val="0"/>
        <outline val="0"/>
        <shadow val="0"/>
        <u val="none"/>
        <vertAlign val="baseline"/>
        <sz val="10"/>
        <color theme="1"/>
        <name val="Verdana"/>
        <family val="2"/>
        <scheme val="none"/>
      </font>
      <numFmt numFmtId="0" formatCode="General"/>
      <fill>
        <patternFill patternType="none">
          <fgColor indexed="64"/>
          <bgColor indexed="65"/>
        </patternFill>
      </fill>
      <alignment horizontal="general" vertical="center" textRotation="0" indent="0" justifyLastLine="0" shrinkToFit="0" readingOrder="0"/>
    </dxf>
    <dxf>
      <font>
        <b val="0"/>
        <i val="0"/>
        <strike val="0"/>
        <condense val="0"/>
        <extend val="0"/>
        <outline val="0"/>
        <shadow val="0"/>
        <u val="none"/>
        <vertAlign val="baseline"/>
        <sz val="10"/>
        <color theme="1"/>
        <name val="Verdana"/>
        <family val="2"/>
        <scheme val="none"/>
      </font>
      <fill>
        <patternFill patternType="none">
          <fgColor indexed="64"/>
          <bgColor indexed="65"/>
        </patternFill>
      </fill>
      <alignment horizontal="general" vertical="center" textRotation="0" indent="0" justifyLastLine="0" shrinkToFit="0" readingOrder="0"/>
    </dxf>
    <dxf>
      <font>
        <b val="0"/>
        <i val="0"/>
        <strike val="0"/>
        <condense val="0"/>
        <extend val="0"/>
        <outline val="0"/>
        <shadow val="0"/>
        <u val="none"/>
        <vertAlign val="baseline"/>
        <sz val="10"/>
        <color theme="1"/>
        <name val="Verdana"/>
        <family val="2"/>
        <scheme val="none"/>
      </font>
      <fill>
        <patternFill patternType="none">
          <fgColor indexed="64"/>
          <bgColor indexed="65"/>
        </patternFill>
      </fill>
      <alignment horizontal="general" vertical="center" textRotation="0" indent="0" justifyLastLine="0" shrinkToFit="0" readingOrder="0"/>
    </dxf>
    <dxf>
      <font>
        <b val="0"/>
        <i val="0"/>
        <strike val="0"/>
        <condense val="0"/>
        <extend val="0"/>
        <outline val="0"/>
        <shadow val="0"/>
        <u val="none"/>
        <vertAlign val="baseline"/>
        <sz val="10"/>
        <color theme="1"/>
        <name val="Verdana"/>
        <family val="2"/>
        <scheme val="none"/>
      </font>
      <fill>
        <patternFill patternType="none">
          <fgColor indexed="64"/>
          <bgColor indexed="65"/>
        </patternFill>
      </fill>
      <alignment horizontal="general" vertical="center" textRotation="0" indent="0" justifyLastLine="0" shrinkToFit="0" readingOrder="0"/>
    </dxf>
    <dxf>
      <border outline="0">
        <top style="thin">
          <color auto="1"/>
        </top>
      </border>
    </dxf>
    <dxf>
      <font>
        <b val="0"/>
        <i val="0"/>
        <strike val="0"/>
        <condense val="0"/>
        <extend val="0"/>
        <outline val="0"/>
        <shadow val="0"/>
        <u val="none"/>
        <vertAlign val="baseline"/>
        <sz val="10"/>
        <color theme="1"/>
        <name val="Verdana"/>
        <family val="2"/>
        <scheme val="none"/>
      </font>
      <fill>
        <patternFill patternType="none">
          <fgColor indexed="64"/>
          <bgColor indexed="65"/>
        </patternFill>
      </fill>
      <alignment horizontal="general" vertical="center" textRotation="0" wrapText="1" indent="0" justifyLastLine="0" shrinkToFit="0" readingOrder="0"/>
    </dxf>
    <dxf>
      <font>
        <b/>
        <i val="0"/>
        <strike val="0"/>
        <condense val="0"/>
        <extend val="0"/>
        <outline val="0"/>
        <shadow val="0"/>
        <u val="none"/>
        <vertAlign val="baseline"/>
        <sz val="10"/>
        <color theme="1"/>
        <name val="Verdana"/>
        <family val="2"/>
        <scheme val="none"/>
      </font>
      <alignment horizontal="general" vertical="center" textRotation="0" wrapText="1" indent="0" justifyLastLine="0" shrinkToFit="0" readingOrder="0"/>
      <border diagonalUp="0" diagonalDown="0" outline="0">
        <left style="thin">
          <color auto="1"/>
        </left>
        <right style="thin">
          <color auto="1"/>
        </right>
        <top/>
        <bottom/>
      </border>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C00000"/>
      <rgbColor rgb="FF008000"/>
      <rgbColor rgb="FF000080"/>
      <rgbColor rgb="FF808000"/>
      <rgbColor rgb="FF800080"/>
      <rgbColor rgb="FF008080"/>
      <rgbColor rgb="FFBFBFBF"/>
      <rgbColor rgb="FF808080"/>
      <rgbColor rgb="FF9999FF"/>
      <rgbColor rgb="FF7030A0"/>
      <rgbColor rgb="FFFFFFCC"/>
      <rgbColor rgb="FFDAEEF3"/>
      <rgbColor rgb="FF660066"/>
      <rgbColor rgb="FFFF8080"/>
      <rgbColor rgb="FF0070C0"/>
      <rgbColor rgb="FFD8D8D8"/>
      <rgbColor rgb="FF000080"/>
      <rgbColor rgb="FFCC00FF"/>
      <rgbColor rgb="FFFFFF00"/>
      <rgbColor rgb="FF00FFFF"/>
      <rgbColor rgb="FF800080"/>
      <rgbColor rgb="FF800000"/>
      <rgbColor rgb="FF008080"/>
      <rgbColor rgb="FF0000FF"/>
      <rgbColor rgb="FF00B0F0"/>
      <rgbColor rgb="FFDBEEF4"/>
      <rgbColor rgb="FFD9D9D9"/>
      <rgbColor rgb="FFFFFF99"/>
      <rgbColor rgb="FF99CCFF"/>
      <rgbColor rgb="FFFF99CC"/>
      <rgbColor rgb="FFCC99FF"/>
      <rgbColor rgb="FFFFCC99"/>
      <rgbColor rgb="FF0066FF"/>
      <rgbColor rgb="FF33CCCC"/>
      <rgbColor rgb="FF99CC00"/>
      <rgbColor rgb="FFFFC000"/>
      <rgbColor rgb="FFFF9900"/>
      <rgbColor rgb="FFE36C09"/>
      <rgbColor rgb="FF666699"/>
      <rgbColor rgb="FF969696"/>
      <rgbColor rgb="FF003366"/>
      <rgbColor rgb="FF00B050"/>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mruColors>
      <color rgb="FFCC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3.jpeg"/><Relationship Id="rId1" Type="http://schemas.openxmlformats.org/officeDocument/2006/relationships/image" Target="../media/image2.jpeg"/><Relationship Id="rId5" Type="http://schemas.openxmlformats.org/officeDocument/2006/relationships/image" Target="../media/image6.png"/><Relationship Id="rId4" Type="http://schemas.openxmlformats.org/officeDocument/2006/relationships/image" Target="../media/image5.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20</xdr:col>
      <xdr:colOff>12240</xdr:colOff>
      <xdr:row>19</xdr:row>
      <xdr:rowOff>36000</xdr:rowOff>
    </xdr:from>
    <xdr:to>
      <xdr:col>20</xdr:col>
      <xdr:colOff>354960</xdr:colOff>
      <xdr:row>19</xdr:row>
      <xdr:rowOff>378720</xdr:rowOff>
    </xdr:to>
    <xdr:pic>
      <xdr:nvPicPr>
        <xdr:cNvPr id="2" name="image1.jpg">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a:stretch/>
      </xdr:blipFill>
      <xdr:spPr>
        <a:xfrm>
          <a:off x="18347865" y="6674925"/>
          <a:ext cx="342720" cy="342720"/>
        </a:xfrm>
        <a:prstGeom prst="rect">
          <a:avLst/>
        </a:prstGeom>
        <a:ln w="0">
          <a:noFill/>
        </a:ln>
      </xdr:spPr>
    </xdr:pic>
    <xdr:clientData/>
  </xdr:twoCellAnchor>
  <xdr:twoCellAnchor>
    <xdr:from>
      <xdr:col>21</xdr:col>
      <xdr:colOff>24120</xdr:colOff>
      <xdr:row>19</xdr:row>
      <xdr:rowOff>36000</xdr:rowOff>
    </xdr:from>
    <xdr:to>
      <xdr:col>21</xdr:col>
      <xdr:colOff>366840</xdr:colOff>
      <xdr:row>19</xdr:row>
      <xdr:rowOff>378720</xdr:rowOff>
    </xdr:to>
    <xdr:pic>
      <xdr:nvPicPr>
        <xdr:cNvPr id="3" name="image2.jpg">
          <a:extLst>
            <a:ext uri="{FF2B5EF4-FFF2-40B4-BE49-F238E27FC236}">
              <a16:creationId xmlns:a16="http://schemas.microsoft.com/office/drawing/2014/main" id="{00000000-0008-0000-0200-000003000000}"/>
            </a:ext>
          </a:extLst>
        </xdr:cNvPr>
        <xdr:cNvPicPr/>
      </xdr:nvPicPr>
      <xdr:blipFill>
        <a:blip xmlns:r="http://schemas.openxmlformats.org/officeDocument/2006/relationships" r:embed="rId2"/>
        <a:stretch/>
      </xdr:blipFill>
      <xdr:spPr>
        <a:xfrm>
          <a:off x="18769320" y="6674925"/>
          <a:ext cx="342720" cy="342720"/>
        </a:xfrm>
        <a:prstGeom prst="rect">
          <a:avLst/>
        </a:prstGeom>
        <a:ln w="0">
          <a:noFill/>
        </a:ln>
      </xdr:spPr>
    </xdr:pic>
    <xdr:clientData/>
  </xdr:twoCellAnchor>
  <xdr:twoCellAnchor>
    <xdr:from>
      <xdr:col>22</xdr:col>
      <xdr:colOff>11880</xdr:colOff>
      <xdr:row>19</xdr:row>
      <xdr:rowOff>12240</xdr:rowOff>
    </xdr:from>
    <xdr:to>
      <xdr:col>22</xdr:col>
      <xdr:colOff>373320</xdr:colOff>
      <xdr:row>19</xdr:row>
      <xdr:rowOff>373680</xdr:rowOff>
    </xdr:to>
    <xdr:pic>
      <xdr:nvPicPr>
        <xdr:cNvPr id="4" name="image3.jpg">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3"/>
        <a:stretch/>
      </xdr:blipFill>
      <xdr:spPr>
        <a:xfrm>
          <a:off x="19166655" y="6651165"/>
          <a:ext cx="361440" cy="361440"/>
        </a:xfrm>
        <a:prstGeom prst="rect">
          <a:avLst/>
        </a:prstGeom>
        <a:ln w="0">
          <a:noFill/>
        </a:ln>
      </xdr:spPr>
    </xdr:pic>
    <xdr:clientData/>
  </xdr:twoCellAnchor>
  <xdr:twoCellAnchor>
    <xdr:from>
      <xdr:col>23</xdr:col>
      <xdr:colOff>36000</xdr:colOff>
      <xdr:row>19</xdr:row>
      <xdr:rowOff>36000</xdr:rowOff>
    </xdr:from>
    <xdr:to>
      <xdr:col>23</xdr:col>
      <xdr:colOff>397440</xdr:colOff>
      <xdr:row>19</xdr:row>
      <xdr:rowOff>397440</xdr:rowOff>
    </xdr:to>
    <xdr:pic>
      <xdr:nvPicPr>
        <xdr:cNvPr id="5" name="image4.png">
          <a:extLst>
            <a:ext uri="{FF2B5EF4-FFF2-40B4-BE49-F238E27FC236}">
              <a16:creationId xmlns:a16="http://schemas.microsoft.com/office/drawing/2014/main" id="{00000000-0008-0000-0200-000005000000}"/>
            </a:ext>
          </a:extLst>
        </xdr:cNvPr>
        <xdr:cNvPicPr/>
      </xdr:nvPicPr>
      <xdr:blipFill>
        <a:blip xmlns:r="http://schemas.openxmlformats.org/officeDocument/2006/relationships" r:embed="rId4"/>
        <a:stretch/>
      </xdr:blipFill>
      <xdr:spPr>
        <a:xfrm>
          <a:off x="19600350" y="6674925"/>
          <a:ext cx="361440" cy="361440"/>
        </a:xfrm>
        <a:prstGeom prst="rect">
          <a:avLst/>
        </a:prstGeom>
        <a:ln w="0">
          <a:noFill/>
        </a:ln>
      </xdr:spPr>
    </xdr:pic>
    <xdr:clientData/>
  </xdr:twoCellAnchor>
  <xdr:twoCellAnchor>
    <xdr:from>
      <xdr:col>78</xdr:col>
      <xdr:colOff>154800</xdr:colOff>
      <xdr:row>16</xdr:row>
      <xdr:rowOff>107640</xdr:rowOff>
    </xdr:from>
    <xdr:to>
      <xdr:col>78</xdr:col>
      <xdr:colOff>564120</xdr:colOff>
      <xdr:row>17</xdr:row>
      <xdr:rowOff>106560</xdr:rowOff>
    </xdr:to>
    <xdr:pic>
      <xdr:nvPicPr>
        <xdr:cNvPr id="6" name="image5.png">
          <a:extLst>
            <a:ext uri="{FF2B5EF4-FFF2-40B4-BE49-F238E27FC236}">
              <a16:creationId xmlns:a16="http://schemas.microsoft.com/office/drawing/2014/main" id="{00000000-0008-0000-0200-000006000000}"/>
            </a:ext>
          </a:extLst>
        </xdr:cNvPr>
        <xdr:cNvPicPr/>
      </xdr:nvPicPr>
      <xdr:blipFill>
        <a:blip xmlns:r="http://schemas.openxmlformats.org/officeDocument/2006/relationships" r:embed="rId5"/>
        <a:stretch/>
      </xdr:blipFill>
      <xdr:spPr>
        <a:xfrm>
          <a:off x="45103275" y="5794065"/>
          <a:ext cx="409320" cy="360870"/>
        </a:xfrm>
        <a:prstGeom prst="rect">
          <a:avLst/>
        </a:prstGeom>
        <a:ln w="0">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dupins33d.CA2475\Documents\APCA\2022\Tableaux2022\Coloration\Coloration_Faite\Herbi2022_relu_avec_colorati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ERBICIDES"/>
      <sheetName val="Légende Coloration Cellules"/>
      <sheetName val="Légende des colonnes et BBCH"/>
      <sheetName val="sous forme"/>
      <sheetName val="coloration"/>
    </sheetNames>
    <sheetDataSet>
      <sheetData sheetId="0"/>
      <sheetData sheetId="1"/>
      <sheetData sheetId="2"/>
      <sheetData sheetId="3">
        <row r="2">
          <cell r="B2" t="str">
            <v>CG</v>
          </cell>
        </row>
        <row r="3">
          <cell r="B3" t="str">
            <v>CS</v>
          </cell>
        </row>
        <row r="4">
          <cell r="B4" t="str">
            <v>DC</v>
          </cell>
        </row>
        <row r="5">
          <cell r="B5" t="str">
            <v>DP</v>
          </cell>
        </row>
        <row r="6">
          <cell r="B6" t="str">
            <v>EC</v>
          </cell>
        </row>
        <row r="7">
          <cell r="B7" t="str">
            <v>EO</v>
          </cell>
        </row>
        <row r="8">
          <cell r="B8" t="str">
            <v>EW</v>
          </cell>
        </row>
        <row r="9">
          <cell r="B9" t="str">
            <v>FG</v>
          </cell>
        </row>
        <row r="10">
          <cell r="B10" t="str">
            <v>GE</v>
          </cell>
        </row>
        <row r="11">
          <cell r="B11" t="str">
            <v>GR</v>
          </cell>
        </row>
        <row r="12">
          <cell r="B12" t="str">
            <v>MG</v>
          </cell>
        </row>
        <row r="13">
          <cell r="B13" t="str">
            <v>OD</v>
          </cell>
        </row>
        <row r="14">
          <cell r="B14" t="str">
            <v>SC</v>
          </cell>
        </row>
        <row r="15">
          <cell r="B15" t="str">
            <v>SE</v>
          </cell>
        </row>
        <row r="16">
          <cell r="B16" t="str">
            <v>SG</v>
          </cell>
        </row>
        <row r="17">
          <cell r="B17" t="str">
            <v>SL</v>
          </cell>
        </row>
        <row r="18">
          <cell r="B18" t="str">
            <v>WG</v>
          </cell>
        </row>
        <row r="19">
          <cell r="B19" t="str">
            <v>WP</v>
          </cell>
        </row>
      </sheetData>
      <sheetData sheetId="4">
        <row r="1">
          <cell r="A1" t="str">
            <v>en-tête</v>
          </cell>
          <cell r="D1" t="str">
            <v>couleur si X</v>
          </cell>
        </row>
        <row r="2">
          <cell r="A2" t="str">
            <v>Liste Biocontrôle</v>
          </cell>
          <cell r="D2" t="str">
            <v>vert</v>
          </cell>
        </row>
        <row r="3">
          <cell r="A3" t="str">
            <v>AB</v>
          </cell>
          <cell r="D3" t="str">
            <v>vert</v>
          </cell>
        </row>
        <row r="4">
          <cell r="A4" t="str">
            <v>Positionnement / utilisation</v>
          </cell>
          <cell r="D4" t="str">
            <v>NC</v>
          </cell>
        </row>
        <row r="5">
          <cell r="A5" t="str">
            <v>Liste verte eaux de vie</v>
          </cell>
          <cell r="D5" t="str">
            <v>NC</v>
          </cell>
        </row>
        <row r="6">
          <cell r="A6" t="str">
            <v>picto cœur</v>
          </cell>
          <cell r="D6" t="str">
            <v>rouge</v>
          </cell>
        </row>
        <row r="7">
          <cell r="A7" t="str">
            <v>picto point exclamation</v>
          </cell>
          <cell r="D7" t="str">
            <v>rouge</v>
          </cell>
        </row>
        <row r="8">
          <cell r="A8" t="str">
            <v>picto environnement</v>
          </cell>
          <cell r="D8" t="str">
            <v>rouge</v>
          </cell>
        </row>
        <row r="9">
          <cell r="A9" t="str">
            <v>picto tête de mort</v>
          </cell>
          <cell r="D9" t="str">
            <v>rouge</v>
          </cell>
        </row>
        <row r="10">
          <cell r="A10" t="str">
            <v>picto flamme</v>
          </cell>
          <cell r="D10" t="str">
            <v>aucune</v>
          </cell>
        </row>
        <row r="11">
          <cell r="A11" t="str">
            <v>H341</v>
          </cell>
          <cell r="D11" t="str">
            <v>rouge</v>
          </cell>
        </row>
        <row r="12">
          <cell r="A12" t="str">
            <v>H351</v>
          </cell>
          <cell r="D12" t="str">
            <v>rouge</v>
          </cell>
        </row>
        <row r="13">
          <cell r="A13" t="str">
            <v>H361</v>
          </cell>
          <cell r="D13" t="str">
            <v>rouge</v>
          </cell>
        </row>
        <row r="14">
          <cell r="A14" t="str">
            <v>H361d</v>
          </cell>
          <cell r="D14" t="str">
            <v>rouge</v>
          </cell>
        </row>
        <row r="15">
          <cell r="A15" t="str">
            <v>H361f</v>
          </cell>
          <cell r="D15" t="str">
            <v>rouge</v>
          </cell>
        </row>
        <row r="16">
          <cell r="A16" t="str">
            <v>H361fd</v>
          </cell>
          <cell r="D16" t="str">
            <v>rouge</v>
          </cell>
        </row>
        <row r="17">
          <cell r="A17" t="str">
            <v>H362</v>
          </cell>
          <cell r="D17" t="str">
            <v>rouge</v>
          </cell>
        </row>
        <row r="18">
          <cell r="A18" t="str">
            <v>H400</v>
          </cell>
          <cell r="D18" t="str">
            <v>jaune</v>
          </cell>
        </row>
        <row r="19">
          <cell r="A19" t="str">
            <v>H410</v>
          </cell>
          <cell r="D19" t="str">
            <v>jaune</v>
          </cell>
        </row>
        <row r="20">
          <cell r="A20" t="str">
            <v>H411</v>
          </cell>
          <cell r="D20" t="str">
            <v>aucune</v>
          </cell>
        </row>
        <row r="21">
          <cell r="A21" t="str">
            <v>H412</v>
          </cell>
          <cell r="D21" t="str">
            <v>aucune</v>
          </cell>
        </row>
        <row r="22">
          <cell r="A22" t="str">
            <v>H300</v>
          </cell>
          <cell r="D22" t="str">
            <v>rouge</v>
          </cell>
        </row>
        <row r="23">
          <cell r="A23" t="str">
            <v>H301</v>
          </cell>
          <cell r="D23" t="str">
            <v>rouge</v>
          </cell>
        </row>
        <row r="24">
          <cell r="A24" t="str">
            <v>H302</v>
          </cell>
          <cell r="D24" t="str">
            <v>jaune</v>
          </cell>
        </row>
        <row r="25">
          <cell r="A25" t="str">
            <v>H304</v>
          </cell>
          <cell r="D25" t="str">
            <v>jaune</v>
          </cell>
        </row>
        <row r="26">
          <cell r="A26" t="str">
            <v>H310</v>
          </cell>
          <cell r="D26" t="str">
            <v>rouge</v>
          </cell>
        </row>
        <row r="27">
          <cell r="A27" t="str">
            <v>H311</v>
          </cell>
          <cell r="D27" t="str">
            <v>rouge</v>
          </cell>
        </row>
        <row r="28">
          <cell r="A28" t="str">
            <v>H312</v>
          </cell>
          <cell r="D28" t="str">
            <v>jaune</v>
          </cell>
        </row>
        <row r="29">
          <cell r="A29" t="str">
            <v>H314</v>
          </cell>
          <cell r="D29" t="str">
            <v>rouge</v>
          </cell>
        </row>
        <row r="30">
          <cell r="A30" t="str">
            <v>H315</v>
          </cell>
          <cell r="D30" t="str">
            <v>jaune</v>
          </cell>
        </row>
        <row r="31">
          <cell r="A31" t="str">
            <v>H317</v>
          </cell>
          <cell r="D31" t="str">
            <v>jaune</v>
          </cell>
        </row>
        <row r="32">
          <cell r="A32" t="str">
            <v>H318</v>
          </cell>
          <cell r="D32" t="str">
            <v>rouge</v>
          </cell>
        </row>
        <row r="33">
          <cell r="A33" t="str">
            <v>H319</v>
          </cell>
          <cell r="D33" t="str">
            <v>rouge</v>
          </cell>
        </row>
        <row r="34">
          <cell r="A34" t="str">
            <v>H330</v>
          </cell>
          <cell r="D34" t="str">
            <v>rouge</v>
          </cell>
        </row>
        <row r="35">
          <cell r="A35" t="str">
            <v>H331</v>
          </cell>
          <cell r="D35" t="str">
            <v>rouge</v>
          </cell>
        </row>
        <row r="36">
          <cell r="A36" t="str">
            <v>H332</v>
          </cell>
          <cell r="D36" t="str">
            <v>jaune</v>
          </cell>
        </row>
        <row r="37">
          <cell r="A37" t="str">
            <v>H334</v>
          </cell>
          <cell r="D37" t="str">
            <v>rouge</v>
          </cell>
        </row>
        <row r="38">
          <cell r="A38" t="str">
            <v>H335</v>
          </cell>
          <cell r="D38" t="str">
            <v>jaune</v>
          </cell>
        </row>
        <row r="39">
          <cell r="A39" t="str">
            <v>H336</v>
          </cell>
          <cell r="D39" t="str">
            <v>jaune</v>
          </cell>
        </row>
        <row r="40">
          <cell r="A40" t="str">
            <v>H340</v>
          </cell>
          <cell r="D40" t="str">
            <v>rouge</v>
          </cell>
        </row>
        <row r="41">
          <cell r="A41" t="str">
            <v>H350</v>
          </cell>
          <cell r="D41" t="str">
            <v>rouge</v>
          </cell>
        </row>
        <row r="42">
          <cell r="A42" t="str">
            <v>H350i</v>
          </cell>
          <cell r="D42" t="str">
            <v>rouge</v>
          </cell>
        </row>
        <row r="43">
          <cell r="A43" t="str">
            <v>H360</v>
          </cell>
          <cell r="D43" t="str">
            <v>rouge</v>
          </cell>
        </row>
        <row r="44">
          <cell r="A44" t="str">
            <v>H360D</v>
          </cell>
          <cell r="D44" t="str">
            <v>rouge</v>
          </cell>
        </row>
        <row r="45">
          <cell r="A45" t="str">
            <v>H360Df</v>
          </cell>
          <cell r="D45" t="str">
            <v>rouge</v>
          </cell>
        </row>
        <row r="46">
          <cell r="A46" t="str">
            <v>H360F</v>
          </cell>
          <cell r="D46" t="str">
            <v>rouge</v>
          </cell>
        </row>
        <row r="47">
          <cell r="A47" t="str">
            <v>H360fd</v>
          </cell>
          <cell r="D47" t="str">
            <v>rouge</v>
          </cell>
        </row>
        <row r="48">
          <cell r="A48" t="str">
            <v>H360FD</v>
          </cell>
          <cell r="D48" t="str">
            <v>rouge</v>
          </cell>
        </row>
        <row r="49">
          <cell r="A49" t="str">
            <v>H370</v>
          </cell>
          <cell r="D49" t="str">
            <v>rouge</v>
          </cell>
        </row>
        <row r="50">
          <cell r="A50" t="str">
            <v>H371</v>
          </cell>
          <cell r="D50" t="str">
            <v>jaune</v>
          </cell>
        </row>
        <row r="51">
          <cell r="A51" t="str">
            <v>H372</v>
          </cell>
          <cell r="D51" t="str">
            <v>rouge</v>
          </cell>
        </row>
        <row r="52">
          <cell r="A52" t="str">
            <v>H373</v>
          </cell>
          <cell r="D52" t="str">
            <v>jaune</v>
          </cell>
        </row>
        <row r="53">
          <cell r="A53" t="str">
            <v>DAR</v>
          </cell>
          <cell r="D53" t="str">
            <v>NC</v>
          </cell>
        </row>
        <row r="54">
          <cell r="A54" t="str">
            <v>DAR raisin de table</v>
          </cell>
          <cell r="D54" t="str">
            <v>NC</v>
          </cell>
        </row>
        <row r="55">
          <cell r="A55" t="str">
            <v>Spe 1</v>
          </cell>
          <cell r="D55" t="str">
            <v>jaune</v>
          </cell>
        </row>
        <row r="56">
          <cell r="A56" t="str">
            <v>Spe 8</v>
          </cell>
          <cell r="D56" t="str">
            <v>jaune</v>
          </cell>
        </row>
        <row r="57">
          <cell r="A57" t="str">
            <v>ZNT eau</v>
          </cell>
          <cell r="D57" t="str">
            <v>NC</v>
          </cell>
        </row>
        <row r="58">
          <cell r="A58" t="str">
            <v>DVP</v>
          </cell>
          <cell r="D58" t="str">
            <v>NC</v>
          </cell>
        </row>
        <row r="59">
          <cell r="A59" t="str">
            <v>DS Riverains</v>
          </cell>
          <cell r="D59" t="str">
            <v>NC</v>
          </cell>
        </row>
        <row r="60">
          <cell r="A60" t="str">
            <v>DSR par AMM Oui/Non</v>
          </cell>
          <cell r="D60" t="str">
            <v>NC</v>
          </cell>
        </row>
        <row r="61">
          <cell r="A61" t="str">
            <v>ZNT Arthropodes</v>
          </cell>
          <cell r="D61" t="str">
            <v>NC</v>
          </cell>
        </row>
        <row r="62">
          <cell r="A62" t="str">
            <v>ZNT plantes non cibles</v>
          </cell>
          <cell r="D62" t="str">
            <v>NC</v>
          </cell>
        </row>
        <row r="63">
          <cell r="A63" t="str">
            <v>DRE</v>
          </cell>
          <cell r="D63" t="str">
            <v>NC</v>
          </cell>
        </row>
        <row r="64">
          <cell r="A64" t="str">
            <v>DRE en h</v>
          </cell>
          <cell r="D64" t="str">
            <v>NC</v>
          </cell>
        </row>
        <row r="65">
          <cell r="A65" t="str">
            <v>Nb d'appli maxi / cible</v>
          </cell>
          <cell r="D65" t="str">
            <v>aucune</v>
          </cell>
        </row>
        <row r="66">
          <cell r="A66" t="str">
            <v>Nb d'appli maxi</v>
          </cell>
          <cell r="D66" t="str">
            <v>aucune</v>
          </cell>
        </row>
        <row r="67">
          <cell r="A67" t="str">
            <v>Nb d'appli maxi ttes cibles</v>
          </cell>
          <cell r="D67" t="str">
            <v>aucune</v>
          </cell>
        </row>
        <row r="68">
          <cell r="A68" t="str">
            <v>Intervalle mini entre applis</v>
          </cell>
          <cell r="D68" t="str">
            <v>aucune</v>
          </cell>
        </row>
        <row r="69">
          <cell r="A69" t="str">
            <v>Stades BBCH application</v>
          </cell>
          <cell r="D69" t="str">
            <v>aucune</v>
          </cell>
        </row>
        <row r="70">
          <cell r="A70" t="str">
            <v>Mention abeille</v>
          </cell>
          <cell r="D70" t="str">
            <v>aucune</v>
          </cell>
        </row>
        <row r="71">
          <cell r="A71" t="str">
            <v>Mention abeilles</v>
          </cell>
          <cell r="D71" t="str">
            <v>aucune</v>
          </cell>
        </row>
        <row r="72">
          <cell r="A72" t="str">
            <v>Intervalle mini entre 2 applis</v>
          </cell>
          <cell r="D72" t="str">
            <v>aucune</v>
          </cell>
        </row>
        <row r="73">
          <cell r="A73" t="str">
            <v>Stades d'application (BBCH)</v>
          </cell>
          <cell r="D73" t="str">
            <v>aucune</v>
          </cell>
        </row>
        <row r="74">
          <cell r="A74" t="str">
            <v>Produit CMR2</v>
          </cell>
          <cell r="D74" t="str">
            <v>rouge</v>
          </cell>
        </row>
        <row r="75">
          <cell r="A75" t="str">
            <v>Mention complémentaire</v>
          </cell>
          <cell r="D75" t="str">
            <v>rouge</v>
          </cell>
        </row>
        <row r="76">
          <cell r="A76" t="str">
            <v>Nombre de phrases de risque limitant les possibilités de mélange</v>
          </cell>
          <cell r="D76" t="str">
            <v>NC</v>
          </cell>
        </row>
        <row r="77">
          <cell r="A77">
            <v>0</v>
          </cell>
          <cell r="D77">
            <v>0</v>
          </cell>
        </row>
      </sheetData>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8188AF89-6025-4A05-961C-F9DF908B672B}" name="Calendrier" displayName="Calendrier" ref="A3:N7" totalsRowShown="0" headerRowDxfId="100" dataDxfId="99" tableBorderDxfId="98" headerRowCellStyle="Normal 6" dataCellStyle="Normal 6">
  <autoFilter ref="A3:N7" xr:uid="{8188AF89-6025-4A05-961C-F9DF908B672B}"/>
  <tableColumns count="14">
    <tableColumn id="1" xr3:uid="{E5588817-64B2-40BB-ABA7-00235CDC50DE}" name="Date" dataDxfId="97" dataCellStyle="Normal 6"/>
    <tableColumn id="2" xr3:uid="{E0998767-D439-4EC9-AF9B-EFBC28EB391B}" name="Saisie du produit utilisé sur la parcelle" dataDxfId="96" dataCellStyle="Normal 6"/>
    <tableColumn id="3" xr3:uid="{5A184914-1572-4EBC-8047-9D9C3FC435BD}" name="Nom commercial" dataDxfId="95" dataCellStyle="Normal 6"/>
    <tableColumn id="4" xr3:uid="{73672D60-6EC6-470B-9FC8-26F85B6CB78E}" name="Substance_x000a_active" dataDxfId="94" dataCellStyle="Normal 6">
      <calculatedColumnFormula array="1">IF(Calendrier[[#This Row],[Nom commercial]]="","",(_xlfn.XLOOKUP(C4,HERBICIDES!Liste_herbicides,Herbicides[Substance active],0,0,1)))</calculatedColumnFormula>
    </tableColumn>
    <tableColumn id="5" xr3:uid="{63A3546B-E675-45CA-A662-3A8E0921A9E4}" name="Cible_x000a_Mildiou / Oidium _x000a_/Autres /Herbicide  " dataDxfId="93" dataCellStyle="Normal 6">
      <calculatedColumnFormula array="1">IF(Calendrier[[#This Row],[Nom commercial]]="","",(_xlfn.XLOOKUP(Calendrier[[#This Row],[Nom commercial]],HERBICIDES!Liste_herbicides,Herbicides[Famille / Cible],0,0,1)))</calculatedColumnFormula>
    </tableColumn>
    <tableColumn id="6" xr3:uid="{410F90E1-A1EC-4AB3-B621-66D49076E083}" name="Dose _x000a_utilisée①_x000a_l ou kg /ha" dataDxfId="92" dataCellStyle="Normal 6"/>
    <tableColumn id="7" xr3:uid="{82AA9B59-38F9-4715-8221-120D636A3022}" name="Dose _x000a_Homologuée②_x000a_l ou kg /ha" dataDxfId="91" dataCellStyle="Normal 6">
      <calculatedColumnFormula array="1">IF(Calendrier[[#This Row],[Nom commercial]]="","",(_xlfn.XLOOKUP(Calendrier[[#This Row],[Nom commercial]],HERBICIDES!Liste_herbicides,Herbicides[Dose/ha kg ou L],0,0,1)))</calculatedColumnFormula>
    </tableColumn>
    <tableColumn id="8" xr3:uid="{54D15CB0-481D-4DFB-A300-797D457BAD42}" name="Calcul _x000a_IFT③" dataDxfId="90" dataCellStyle="Normal 6">
      <calculatedColumnFormula>Calendrier[[#This Row],[Dose 
utilisée①
l ou kg /ha]]/Calendrier[[#This Row],[Dose 
Homologuée②
l ou kg /ha]]</calculatedColumnFormula>
    </tableColumn>
    <tableColumn id="9" xr3:uid="{BABF5464-FDCF-4FA9-9995-808725585B1A}" name="Bio-contrôle④_x000a_OUI/NON" dataDxfId="89" dataCellStyle="Normal 6">
      <calculatedColumnFormula array="1">IF(Calendrier[[#This Row],[Nom commercial]]="","",(_xlfn.XLOOKUP(Calendrier[[#This Row],[Nom commercial]],HERBICIDES!Liste_herbicides,Herbicides[Liste biocontrôle],0,0,1)))</calculatedColumnFormula>
    </tableColumn>
    <tableColumn id="10" xr3:uid="{DFACE012-3770-4DE5-957D-9D27CCB76A14}" name="CMR⑤_x000a_OUI/NON" dataDxfId="88" dataCellStyle="Normal 6">
      <calculatedColumnFormula array="1">IF(Calendrier[[#This Row],[Nom commercial]]="","",(_xlfn.XLOOKUP(Calendrier[[#This Row],[Nom commercial]],HERBICIDES!Liste_herbicides,Herbicides[Produit CMR2],0,0,1)))</calculatedColumnFormula>
    </tableColumn>
    <tableColumn id="11" xr3:uid="{D7A190E7-A460-4D11-9164-6264CC71274F}" name="Fin d'utilisation" dataDxfId="87" dataCellStyle="Normal 6">
      <calculatedColumnFormula array="1">IF(Calendrier[[#This Row],[Saisie du produit utilisé sur la parcelle]]="","",(_xlfn.XLOOKUP(Calendrier[[#This Row],[Saisie du produit utilisé sur la parcelle]],HERBICIDES!Liste_herbicides,Herbicides[Date de fin d''utilisation],0,0,1)))</calculatedColumnFormula>
    </tableColumn>
    <tableColumn id="12" xr3:uid="{DD426620-FB63-471A-8E07-7ED63875D8A8}" name="ZNT" dataDxfId="86" dataCellStyle="Normal 6">
      <calculatedColumnFormula array="1">IF(Calendrier[[#This Row],[Nom commercial]]="","",(_xlfn.XLOOKUP(Calendrier[[#This Row],[Nom commercial]],HERBICIDES!Liste_herbicides,Herbicides[ZNT eau],0,0,1)))</calculatedColumnFormula>
    </tableColumn>
    <tableColumn id="13" xr3:uid="{BA9998A2-D009-4953-91ED-BBCED94E67C1}" name="DSR" dataDxfId="85" dataCellStyle="Normal 6">
      <calculatedColumnFormula array="1">IF(Calendrier[[#This Row],[Nom commercial]]="","",(_xlfn.XLOOKUP(Calendrier[[#This Row],[Nom commercial]],HERBICIDES!Liste_herbicides,Herbicides[DS Riverains],0,0,1)))</calculatedColumnFormula>
    </tableColumn>
    <tableColumn id="14" xr3:uid="{72C23445-14C2-495D-BF36-7DF6815EFCD1}" name="Nb d'application" dataDxfId="84" dataCellStyle="Normal 6">
      <calculatedColumnFormula array="1">IF(Calendrier[[#This Row],[Nom commercial]]="","",(_xlfn.XLOOKUP(Calendrier[[#This Row],[Nom commercial]],HERBICIDES!Liste_herbicides,Herbicides[Nb d''appli maxi],0,0,1)))</calculatedColumnFormula>
    </tableColumn>
  </tableColumns>
  <tableStyleInfo name="TableStyleLight2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DE6EFCDA-8CC2-412E-8E2D-E5283C9FE666}" name="Herbicides" displayName="Herbicides" ref="A20:EM55" totalsRowShown="0" headerRowDxfId="83" tableBorderDxfId="82">
  <autoFilter ref="A20:EM55" xr:uid="{DE6EFCDA-8CC2-412E-8E2D-E5283C9FE666}"/>
  <tableColumns count="143">
    <tableColumn id="1" xr3:uid="{0C9B05FA-1B9E-4A6A-B066-021680BA2A75}" name="Identifiant_Ligne" dataDxfId="81">
      <calculatedColumnFormula>CONCATENATE(C21,"_",E21,"_",G21)</calculatedColumnFormula>
    </tableColumn>
    <tableColumn id="2" xr3:uid="{5ED561BC-449C-4BE8-82B7-12D2A287716A}" name="Doublon" dataDxfId="80">
      <calculatedColumnFormula>IF(COUNTIF($A$21:A21,A21)&gt;1,"Doublon","")</calculatedColumnFormula>
    </tableColumn>
    <tableColumn id="3" xr3:uid="{49E6A2E6-3A14-4410-8093-F1197110B3B7}" name="N°AMM" dataDxfId="79"/>
    <tableColumn id="4" xr3:uid="{D072DE4F-73F3-461C-A4BB-D09E0BFE17F3}" name="Substance active"/>
    <tableColumn id="5" xr3:uid="{A56F6DEB-F3BA-45C9-A2DC-90B32015C3F3}" name="Famille / Cible"/>
    <tableColumn id="6" xr3:uid="{8599764B-819E-459C-BB09-64F5816EB533}" name="Code résistance_x000a_HRAC"/>
    <tableColumn id="7" xr3:uid="{6F9E96E7-6469-4285-AEC5-F922E2781BF5}" name="Nom Commercial"/>
    <tableColumn id="8" xr3:uid="{985EC4E2-AEA6-48C3-92A7-EE66CAF5D3A0}" name="Date de fin de commercialisation" dataDxfId="78"/>
    <tableColumn id="9" xr3:uid="{9CD156BF-5878-4769-97CD-3232ED5364C2}" name="Date de fin d'utilisation"/>
    <tableColumn id="10" xr3:uid="{E35F271A-3B4D-4640-8176-8431B173A8FE}" name="Société"/>
    <tableColumn id="11" xr3:uid="{C3839006-88EB-41EC-8B37-4C607987D857}" name="Sous forme"/>
    <tableColumn id="12" xr3:uid="{90ADA0F0-B555-4906-9981-336815E36527}" name="Concentration en s.a"/>
    <tableColumn id="13" xr3:uid="{953E40E5-4FF2-4877-81A3-BF7AFBC7BD16}" name="Emballage"/>
    <tableColumn id="14" xr3:uid="{6AF2E217-29B2-435C-9417-325972A15968}" name="Dose/ha kg ou L"/>
    <tableColumn id="15" xr3:uid="{C69E7032-875D-40BA-A08E-89DA53D740A6}" name="Dose préconisée par la firme (&lt; dose homologuée)"/>
    <tableColumn id="16" xr3:uid="{73A43613-8D10-488E-826A-17B661CB10E7}" name="Dose sous le rang 30%"/>
    <tableColumn id="17" xr3:uid="{39A5BDF7-EE1B-4084-9FC2-7D457A3AF540}" name="Dose sous le rang 50%">
      <calculatedColumnFormula>N21*0.5</calculatedColumnFormula>
    </tableColumn>
    <tableColumn id="18" xr3:uid="{85A3FA35-6BE8-44EA-BC94-C2B16671481F}" name="g/ha s.a."/>
    <tableColumn id="19" xr3:uid="{420FA42C-C586-4042-B7B1-EBBCEED98F35}" name="Liste biocontrôle"/>
    <tableColumn id="20" xr3:uid="{55406AAA-C76B-43EF-88F5-F78A6F822795}" name="AB"/>
    <tableColumn id="21" xr3:uid="{E39566DE-D462-47DF-9ABE-B25155D4A1CC}" name="picto cœur"/>
    <tableColumn id="22" xr3:uid="{0901CB59-8791-4A8C-8539-DA04B6AB3124}" name="picto point exclamation"/>
    <tableColumn id="23" xr3:uid="{9677AD11-7FF3-4066-AFA8-D335BB917D7A}" name="picto environnement"/>
    <tableColumn id="24" xr3:uid="{AE085E7B-ADA5-40F3-BFC6-C63A3F770846}" name="picto tête de mort"/>
    <tableColumn id="25" xr3:uid="{5DECE68B-86BE-4799-A400-BECB4BB5FDE8}" name="H341"/>
    <tableColumn id="26" xr3:uid="{D6764214-3CC8-4DB2-AC1A-07E2C64FFB27}" name="H351"/>
    <tableColumn id="27" xr3:uid="{48630E76-3404-4813-9691-54F45144C64D}" name="H361"/>
    <tableColumn id="28" xr3:uid="{5849E1B2-1FF0-42BF-A65A-CF74561B46D7}" name="H361d"/>
    <tableColumn id="29" xr3:uid="{04442EB1-CBCC-4EA7-8BED-C928535D9C2F}" name="H361f"/>
    <tableColumn id="30" xr3:uid="{18EDF614-3B06-4855-8D16-7B7C437B8023}" name="H361fd"/>
    <tableColumn id="31" xr3:uid="{48F81847-4CD4-4045-ACE6-A0B4B63E80AA}" name="H362"/>
    <tableColumn id="32" xr3:uid="{D323C644-198B-4985-9264-E0EB8FF2C035}" name="H400"/>
    <tableColumn id="33" xr3:uid="{BDC99F8C-E047-46B1-BAF6-F90AFA705A02}" name="H410"/>
    <tableColumn id="34" xr3:uid="{836124D4-2D68-45AD-8F5F-DC37830AB0A8}" name="H411"/>
    <tableColumn id="35" xr3:uid="{2579FEBD-B00B-4219-9426-7D7890AB491B}" name="H412"/>
    <tableColumn id="36" xr3:uid="{A7BF76B5-AF16-46C3-AD9F-8E60E18F1B50}" name="H300"/>
    <tableColumn id="37" xr3:uid="{2251EEC0-63A4-4BC8-98D0-793EB3EED619}" name="H301"/>
    <tableColumn id="38" xr3:uid="{70358704-E30F-4100-B0F5-249AC3D5948D}" name="H302"/>
    <tableColumn id="39" xr3:uid="{96F91FEA-A4C9-47A5-9883-9672DE8A2B9D}" name="H304"/>
    <tableColumn id="40" xr3:uid="{50F5B01F-7B7A-407A-81C3-7480083C9259}" name="H310"/>
    <tableColumn id="41" xr3:uid="{E61102ED-DD43-4907-9804-19962E404FC3}" name="H311"/>
    <tableColumn id="42" xr3:uid="{C8E6301C-7416-4CEF-B3BF-7F691FD06DDC}" name="H312"/>
    <tableColumn id="43" xr3:uid="{DDF2AC0F-F3F1-4B21-966E-92AB19583D6B}" name="H314"/>
    <tableColumn id="44" xr3:uid="{FEC1E792-E970-4AC8-B9FB-06ED0894D00B}" name="H315"/>
    <tableColumn id="45" xr3:uid="{7A81DE77-ECC1-46B3-907D-7375C9908C44}" name="H317"/>
    <tableColumn id="46" xr3:uid="{33F8D880-FB78-46B0-81A3-A82348270313}" name="H318"/>
    <tableColumn id="47" xr3:uid="{8A28F42A-043B-445C-B92C-304E84A665B2}" name="H319"/>
    <tableColumn id="48" xr3:uid="{AE20081A-359D-4DB3-8564-7ECF221E2938}" name="H330"/>
    <tableColumn id="49" xr3:uid="{C4526773-934F-4CC5-B91B-071D2EBA23B3}" name="H331"/>
    <tableColumn id="50" xr3:uid="{BCEA8469-CC5D-44F1-9749-11AEC78B8435}" name="H332"/>
    <tableColumn id="51" xr3:uid="{591E0472-19E9-49E7-AC67-C0A39BF0F335}" name="H334"/>
    <tableColumn id="52" xr3:uid="{F6065386-C21A-4B14-AB13-7D3F0EBDE558}" name="H335"/>
    <tableColumn id="53" xr3:uid="{2FD9A597-5EE2-426C-850E-4BE8DCD77992}" name="H336"/>
    <tableColumn id="54" xr3:uid="{9436B35F-0066-46E4-A07A-8A011B047110}" name="H340"/>
    <tableColumn id="55" xr3:uid="{C42F04BB-65C6-4B2B-8F7E-2357103C0697}" name="H350"/>
    <tableColumn id="56" xr3:uid="{7CFAEC6E-0F4D-42AB-80E9-388371955F45}" name="H350i"/>
    <tableColumn id="57" xr3:uid="{9C75400B-5AFA-4C31-8E6E-67604F293367}" name="H360"/>
    <tableColumn id="58" xr3:uid="{978192C2-76A4-4A2E-8230-CC6DB61081DE}" name="H360D"/>
    <tableColumn id="59" xr3:uid="{97D81A9A-417E-46DA-8C1E-A6CB0730B1BE}" name="H360Df"/>
    <tableColumn id="60" xr3:uid="{EC2DF743-A5BB-4527-B1EF-6D336324B852}" name="H360F"/>
    <tableColumn id="61" xr3:uid="{CC080A1C-A47F-4144-BE97-54AFDB202D9D}" name="H360fd"/>
    <tableColumn id="62" xr3:uid="{238218D3-70CF-419E-A8FB-7F5458AAFB7B}" name="H360FD2"/>
    <tableColumn id="63" xr3:uid="{9B752A14-9CC6-4C17-B20B-7CEA31D660E7}" name="H370"/>
    <tableColumn id="64" xr3:uid="{5C086124-044C-45C5-9D98-F172AF75DAC8}" name="H371"/>
    <tableColumn id="65" xr3:uid="{B70B8649-5883-4A5A-809D-1B0138E41F23}" name="H372"/>
    <tableColumn id="66" xr3:uid="{ECF7D923-CF46-4188-A0D4-7077429333CC}" name="H373"/>
    <tableColumn id="67" xr3:uid="{7FCEE36E-D247-4202-8765-D22FE15FBAC3}" name="DAR"/>
    <tableColumn id="68" xr3:uid="{576B7840-EEBB-42E8-AACC-63CA581FC51D}" name="DAR raisin de table"/>
    <tableColumn id="69" xr3:uid="{AA49D477-E2EE-4A03-9413-CFF6E5C7D481}" name="Spe 1"/>
    <tableColumn id="70" xr3:uid="{A1CB7905-3DA7-4805-8A74-665E88E193E2}" name="Spe 8"/>
    <tableColumn id="71" xr3:uid="{3E884B10-011B-4E67-8F3D-35DB3D276CB5}" name="ZNT eau"/>
    <tableColumn id="72" xr3:uid="{679AD50F-83A0-4AE1-A825-7A0403EB7E60}" name="DVP"/>
    <tableColumn id="73" xr3:uid="{97AB9292-100B-4B84-9968-B0FCA59BAE44}" name="DS Riverains"/>
    <tableColumn id="74" xr3:uid="{8537D452-25DE-4437-94BF-2FEABFD0E3D8}" name="DSR par AMM Oui/Non"/>
    <tableColumn id="75" xr3:uid="{4AF74142-FCD4-45C6-9E49-0E4EA0F416F9}" name="ZNT Arthropodes"/>
    <tableColumn id="76" xr3:uid="{BE621FBE-25D5-4A81-8BBE-17CA7106B741}" name="ZNT Plantes non cibles"/>
    <tableColumn id="77" xr3:uid="{04ADD8A9-C0F5-4F63-B854-67282CD125FC}" name="DRE en h"/>
    <tableColumn id="78" xr3:uid="{CB584D1A-74AD-4C95-9FD6-F668C696E743}" name="Nb d'appli maxi"/>
    <tableColumn id="79" xr3:uid="{7C30A2A1-5DD5-463E-941D-B6E806DC07F7}" name="Mention abeille"/>
    <tableColumn id="80" xr3:uid="{26748DD9-1B1D-4DD5-964E-D53EBBEDD532}" name="Intervalle mini entre 2 applis"/>
    <tableColumn id="81" xr3:uid="{33CC6B15-5CF8-47EE-8945-C159C18A56AA}" name="Stades d'application (BBCH)" dataDxfId="77"/>
    <tableColumn id="82" xr3:uid="{70E212B5-8D7D-4EA0-92F0-7D1EA0DBE791}" name="Produit CMR2">
      <calculatedColumnFormula>IF(COUNTBLANK($Y21:$AD21)&lt;&gt;6,"X","")</calculatedColumnFormula>
    </tableColumn>
    <tableColumn id="83" xr3:uid="{EF7E0661-9142-4963-9C7D-844942942BD0}" name="Mention complémentaire" dataDxfId="76">
      <calculatedColumnFormula>IF(COUNTBLANK($AE21)&lt;&gt;1,"X","")</calculatedColumnFormula>
    </tableColumn>
    <tableColumn id="84" xr3:uid="{A258F987-4F05-4431-A7AB-1BB43A2B3C28}" name="Nombre de phrases de risque limitant les possibilités de mélange" dataDxfId="75">
      <calculatedColumnFormula>IF(SUM(CM21:CQ21)=0,"",SUM(CM21:CQ21))</calculatedColumnFormula>
    </tableColumn>
    <tableColumn id="85" xr3:uid="{F632DF7C-DDC5-4948-8022-50BEC00510DE}" name="Informations complémentaires"/>
    <tableColumn id="86" xr3:uid="{A3D823F8-454D-4CA5-A14C-068673C4B71B}" name="[colonne CC]"/>
    <tableColumn id="87" xr3:uid="{73C44A35-9BD0-4810-A20E-73DE0986BB6E}" name="[colonne CD]"/>
    <tableColumn id="88" xr3:uid="{9E868520-A769-4D36-B0D0-A893E6F58399}" name="[colonne CE]"/>
    <tableColumn id="89" xr3:uid="{32B00F15-3014-4C84-B375-FD2BF10C09B4}" name="[colonne CG]"/>
    <tableColumn id="90" xr3:uid="{6EE496A1-0AD8-47A8-8A3A-1E1D7BF26A2C}" name="nb_total_phrases_risques_LL" dataDxfId="74">
      <calculatedColumnFormula>COUNTIF(Y21:BN21,"X")</calculatedColumnFormula>
    </tableColumn>
    <tableColumn id="91" xr3:uid="{0C116797-3FBC-4C24-8F7A-58460E15528A}" name="Phrase CMR2" dataDxfId="73">
      <calculatedColumnFormula>7-COUNTBLANK(Y21:AE21)</calculatedColumnFormula>
    </tableColumn>
    <tableColumn id="92" xr3:uid="{A941B815-53C7-4689-B3A3-D5AF5F2B60CF}" name="Phrases H300,301" dataDxfId="72">
      <calculatedColumnFormula>2-COUNTBLANK(AJ21:AK21)</calculatedColumnFormula>
    </tableColumn>
    <tableColumn id="93" xr3:uid="{E1669C96-DBC9-431F-B949-6CBCBC45DDD3}" name="Phrases H310,311" dataDxfId="71">
      <calculatedColumnFormula>2-COUNTBLANK(AN21:AO21)</calculatedColumnFormula>
    </tableColumn>
    <tableColumn id="94" xr3:uid="{7B20D0CF-3232-4021-B662-C53EB369D342}" name="Phrases H330,331" dataDxfId="70">
      <calculatedColumnFormula>2-COUNTBLANK(AV21:AW21)</calculatedColumnFormula>
    </tableColumn>
    <tableColumn id="95" xr3:uid="{D80536A2-D543-4339-B481-0D9FD2D22199}" name="Phrases H340 à H373" dataDxfId="69">
      <calculatedColumnFormula>13-COUNTBLANK(BB21:BN21)</calculatedColumnFormula>
    </tableColumn>
    <tableColumn id="96" xr3:uid="{9888C97C-3DFD-406A-B8C4-018A844DAF14}" name="H3003" dataDxfId="68">
      <calculatedColumnFormula>IF(INDEX($Y21:$BN21,MATCH(CR$20,$Y$20:$BN$20,0))="X",CR$20,"")</calculatedColumnFormula>
    </tableColumn>
    <tableColumn id="97" xr3:uid="{E0879259-3301-4921-BDD4-E048402FA59A}" name="H3014" dataDxfId="67">
      <calculatedColumnFormula>IF(INDEX($Y21:$BN21,MATCH(CS$20,$Y$20:$BN$20,0))="X",CS$20,"")</calculatedColumnFormula>
    </tableColumn>
    <tableColumn id="98" xr3:uid="{BC235AAF-6454-4E60-A4DF-F40CF560EB93}" name="H3025" dataDxfId="66">
      <calculatedColumnFormula>IF(INDEX($Y21:$BN21,MATCH(CT$20,$Y$20:$BN$20,0))="X",CT$20,"")</calculatedColumnFormula>
    </tableColumn>
    <tableColumn id="99" xr3:uid="{8D717EF7-8155-4D39-A242-C58BCCBA5A06}" name="H3046" dataDxfId="65">
      <calculatedColumnFormula>IF(INDEX($Y21:$BN21,MATCH(CU$20,$Y$20:$BN$20,0))="X",CU$20,"")</calculatedColumnFormula>
    </tableColumn>
    <tableColumn id="100" xr3:uid="{0E426019-61AE-4100-A135-3D4C55FFABE5}" name="H3107" dataDxfId="64">
      <calculatedColumnFormula>IF(INDEX($Y21:$BN21,MATCH(CV$20,$Y$20:$BN$20,0))="X",CV$20,"")</calculatedColumnFormula>
    </tableColumn>
    <tableColumn id="101" xr3:uid="{D1761994-D293-41E0-96EF-2164031772BA}" name="H3118" dataDxfId="63">
      <calculatedColumnFormula>IF(INDEX($Y21:$BN21,MATCH(CW$20,$Y$20:$BN$20,0))="X",CW$20,"")</calculatedColumnFormula>
    </tableColumn>
    <tableColumn id="102" xr3:uid="{227E2888-00E7-4DF7-8F5B-7465FD343F86}" name="H3129" dataDxfId="62">
      <calculatedColumnFormula>IF(INDEX($Y21:$BN21,MATCH(CX$20,$Y$20:$BN$20,0))="X",CX$20,"")</calculatedColumnFormula>
    </tableColumn>
    <tableColumn id="103" xr3:uid="{6A5A03E0-0224-4A86-8039-4597ABA63AC5}" name="H31410" dataDxfId="61">
      <calculatedColumnFormula>IF(INDEX($Y21:$BN21,MATCH(CY$20,$Y$20:$BN$20,0))="X",CY$20,"")</calculatedColumnFormula>
    </tableColumn>
    <tableColumn id="104" xr3:uid="{AE661259-9BFF-48B8-9B9E-7BE276A9165B}" name="H31511" dataDxfId="60">
      <calculatedColumnFormula>IF(INDEX($Y21:$BN21,MATCH(CZ$20,$Y$20:$BN$20,0))="X",CZ$20,"")</calculatedColumnFormula>
    </tableColumn>
    <tableColumn id="105" xr3:uid="{910202D1-F30E-4B34-9E56-31D0F9F40E6D}" name="H31712" dataDxfId="59">
      <calculatedColumnFormula>IF(INDEX($Y21:$BN21,MATCH(DA$20,$Y$20:$BN$20,0))="X",DA$20,"")</calculatedColumnFormula>
    </tableColumn>
    <tableColumn id="106" xr3:uid="{F5748A82-DC2E-4074-8D1D-62B00696E989}" name="H31813" dataDxfId="58">
      <calculatedColumnFormula>IF(INDEX($Y21:$BN21,MATCH(DB$20,$Y$20:$BN$20,0))="X",DB$20,"")</calculatedColumnFormula>
    </tableColumn>
    <tableColumn id="107" xr3:uid="{9A806318-A48A-45F2-9E6E-CEFD52C19D4D}" name="H31914" dataDxfId="57">
      <calculatedColumnFormula>IF(INDEX($Y21:$BN21,MATCH(DC$20,$Y$20:$BN$20,0))="X",DC$20,"")</calculatedColumnFormula>
    </tableColumn>
    <tableColumn id="108" xr3:uid="{BDDD87E9-1377-4213-9170-840D685B2B3C}" name="H33015" dataDxfId="56">
      <calculatedColumnFormula>IF(INDEX($Y21:$BN21,MATCH(DD$20,$Y$20:$BN$20,0))="X",DD$20,"")</calculatedColumnFormula>
    </tableColumn>
    <tableColumn id="109" xr3:uid="{9832A21F-A29A-46F2-A46B-21067B2E0F8B}" name="H33116" dataDxfId="55">
      <calculatedColumnFormula>IF(INDEX($Y21:$BN21,MATCH(DE$20,$Y$20:$BN$20,0))="X",DE$20,"")</calculatedColumnFormula>
    </tableColumn>
    <tableColumn id="110" xr3:uid="{3D4D77F6-E67B-46AC-B2E5-69C3410F751A}" name="H33217" dataDxfId="54">
      <calculatedColumnFormula>IF(INDEX($Y21:$BN21,MATCH(DF$20,$Y$20:$BN$20,0))="X",DF$20,"")</calculatedColumnFormula>
    </tableColumn>
    <tableColumn id="111" xr3:uid="{21411B88-5E7D-4ED3-85D5-2AD05578B36F}" name="H33418" dataDxfId="53">
      <calculatedColumnFormula>IF(INDEX($Y21:$BN21,MATCH(DG$20,$Y$20:$BN$20,0))="X",DG$20,"")</calculatedColumnFormula>
    </tableColumn>
    <tableColumn id="112" xr3:uid="{465DAFEC-05DA-4E6D-8A00-94D9DDAC2CF3}" name="H33519" dataDxfId="52">
      <calculatedColumnFormula>IF(INDEX($Y21:$BN21,MATCH(DH$20,$Y$20:$BN$20,0))="X",DH$20,"")</calculatedColumnFormula>
    </tableColumn>
    <tableColumn id="113" xr3:uid="{2B2DF787-500A-4A14-990C-2920B14147DF}" name="H33620" dataDxfId="51">
      <calculatedColumnFormula>IF(INDEX($Y21:$BN21,MATCH(DI$20,$Y$20:$BN$20,0))="X",DI$20,"")</calculatedColumnFormula>
    </tableColumn>
    <tableColumn id="114" xr3:uid="{9D42A5A3-423D-45C9-B13E-E9AED9F5A4BE}" name="H34021" dataDxfId="50">
      <calculatedColumnFormula>IF(INDEX($Y21:$BN21,MATCH(DJ$20,$Y$20:$BN$20,0))="X",DJ$20,"")</calculatedColumnFormula>
    </tableColumn>
    <tableColumn id="115" xr3:uid="{2118CC92-5BCC-4FFD-B579-E4A2195D9424}" name="H34122" dataDxfId="49">
      <calculatedColumnFormula>IF(INDEX($Y21:$BN21,MATCH(DK$20,$Y$20:$BN$20,0))="X",DK$20,"")</calculatedColumnFormula>
    </tableColumn>
    <tableColumn id="116" xr3:uid="{FD1B7D60-4F0D-41D7-A56B-36789DF86907}" name="H35023" dataDxfId="48">
      <calculatedColumnFormula>IF(INDEX($Y21:$BN21,MATCH(DL$20,$Y$20:$BN$20,0))="X",DL$20,"")</calculatedColumnFormula>
    </tableColumn>
    <tableColumn id="117" xr3:uid="{3C38370F-5733-4A1A-9D61-F1A4EB62FEE7}" name="H350i24" dataDxfId="47">
      <calculatedColumnFormula>IF(INDEX($Y21:$BN21,MATCH(DM$20,$Y$20:$BN$20,0))="X",DM$20,"")</calculatedColumnFormula>
    </tableColumn>
    <tableColumn id="118" xr3:uid="{E84FE766-8674-404C-9F62-D546DEE7178B}" name="H35125" dataDxfId="46">
      <calculatedColumnFormula>IF(INDEX($Y21:$BN21,MATCH(DN$20,$Y$20:$BN$20,0))="X",DN$20,"")</calculatedColumnFormula>
    </tableColumn>
    <tableColumn id="119" xr3:uid="{B82A0703-47CB-4567-9B49-BC8A59E63939}" name="H36026" dataDxfId="45">
      <calculatedColumnFormula>IF(INDEX($Y21:$BN21,MATCH(DO$20,$Y$20:$BN$20,0))="X",DO$20,"")</calculatedColumnFormula>
    </tableColumn>
    <tableColumn id="120" xr3:uid="{60804D3E-38EB-435D-A222-E72FB68B70CB}" name="H360D27" dataDxfId="44">
      <calculatedColumnFormula>IF(INDEX($Y21:$BN21,MATCH(DP$20,$Y$20:$BN$20,0))="X",DP$20,"")</calculatedColumnFormula>
    </tableColumn>
    <tableColumn id="121" xr3:uid="{F8226C18-0587-46CA-9214-D839A0CA7516}" name="H360Df28" dataDxfId="43">
      <calculatedColumnFormula>IF(INDEX($Y21:$BN21,MATCH(DQ$20,$Y$20:$BN$20,0))="X",DQ$20,"")</calculatedColumnFormula>
    </tableColumn>
    <tableColumn id="122" xr3:uid="{7049A3EF-02AA-4139-A737-43D563D331F5}" name="H360F29" dataDxfId="42">
      <calculatedColumnFormula>IF(INDEX($Y21:$BN21,MATCH(DR$20,$Y$20:$BN$20,0))="X",DR$20,"")</calculatedColumnFormula>
    </tableColumn>
    <tableColumn id="123" xr3:uid="{D4E58371-5328-455C-9EAD-4A1828200A70}" name="H360fd30" dataDxfId="41">
      <calculatedColumnFormula>IF(INDEX($Y21:$BN21,MATCH(DS$20,$Y$20:$BN$20,0))="X",DS$20,"")</calculatedColumnFormula>
    </tableColumn>
    <tableColumn id="124" xr3:uid="{5A718B72-AAA4-436F-879D-36F78D130705}" name="H360FD31" dataDxfId="40">
      <calculatedColumnFormula>IF(INDEX($Y21:$BN21,MATCH(DT$20,$Y$20:$BN$20,0))="X",DT$20,"")</calculatedColumnFormula>
    </tableColumn>
    <tableColumn id="125" xr3:uid="{1EF5E312-623A-445C-B6E7-A2272436C9DE}" name="H36132" dataDxfId="39">
      <calculatedColumnFormula>IF(INDEX($Y21:$BN21,MATCH(DU$20,$Y$20:$BN$20,0))="X",DU$20,"")</calculatedColumnFormula>
    </tableColumn>
    <tableColumn id="126" xr3:uid="{6702AC69-25C9-4A36-84C5-EEAD5B261D32}" name="H361d33" dataDxfId="38">
      <calculatedColumnFormula>IF(INDEX($Y21:$BN21,MATCH(DV$20,$Y$20:$BN$20,0))="X",DV$20,"")</calculatedColumnFormula>
    </tableColumn>
    <tableColumn id="127" xr3:uid="{237644B8-4309-468E-B968-0FC873280A4E}" name="H361f34" dataDxfId="37">
      <calculatedColumnFormula>IF(INDEX($Y21:$BN21,MATCH(DW$20,$Y$20:$BN$20,0))="X",DW$20,"")</calculatedColumnFormula>
    </tableColumn>
    <tableColumn id="128" xr3:uid="{4D8B4E5B-8F79-412F-90F7-B640B76D484E}" name="H361fd35" dataDxfId="36">
      <calculatedColumnFormula>IF(INDEX($Y21:$BN21,MATCH(DX$20,$Y$20:$BN$20,0))="X",DX$20,"")</calculatedColumnFormula>
    </tableColumn>
    <tableColumn id="129" xr3:uid="{D803D6C6-1B99-413B-8698-235EC035442D}" name="H36236" dataDxfId="35">
      <calculatedColumnFormula>IF(INDEX($Y21:$BN21,MATCH(DY$20,$Y$20:$BN$20,0))="X",DY$20,"")</calculatedColumnFormula>
    </tableColumn>
    <tableColumn id="130" xr3:uid="{D1C81369-7576-44CC-87F9-60A3BE5D9C55}" name="H37037" dataDxfId="34">
      <calculatedColumnFormula>IF(INDEX($Y21:$BN21,MATCH(DZ$20,$Y$20:$BN$20,0))="X",DZ$20,"")</calculatedColumnFormula>
    </tableColumn>
    <tableColumn id="131" xr3:uid="{11083BBF-8DC5-427E-A710-805F80D7D770}" name="H37138" dataDxfId="33">
      <calculatedColumnFormula>IF(INDEX($Y21:$BN21,MATCH(EA$20,$Y$20:$BN$20,0))="X",EA$20,"")</calculatedColumnFormula>
    </tableColumn>
    <tableColumn id="132" xr3:uid="{93E0A159-512D-4ECF-96AD-618FB19AD729}" name="H37239" dataDxfId="32">
      <calculatedColumnFormula>IF(INDEX($Y21:$BN21,MATCH(EB$20,$Y$20:$BN$20,0))="X",EB$20,"")</calculatedColumnFormula>
    </tableColumn>
    <tableColumn id="133" xr3:uid="{50DCDA2C-4D15-4687-BBAA-BFF2015FB713}" name="H37340" dataDxfId="31">
      <calculatedColumnFormula>IF(INDEX($Y21:$BN21,MATCH(EC$20,$Y$20:$BN$20,0))="X",EC$20,"")</calculatedColumnFormula>
    </tableColumn>
    <tableColumn id="134" xr3:uid="{0321A091-3535-46F9-A18F-564BA6173C8A}" name="H40041" dataDxfId="30">
      <calculatedColumnFormula>IF(INDEX($Y21:$BN21,MATCH(ED$20,$Y$20:$BN$20,0))="X",ED$20,"")</calculatedColumnFormula>
    </tableColumn>
    <tableColumn id="135" xr3:uid="{3BFCD9C2-BFD9-4CF8-85B7-D928E46548AD}" name="H41042" dataDxfId="29">
      <calculatedColumnFormula>IF(INDEX($Y21:$BN21,MATCH(EE$20,$Y$20:$BN$20,0))="X",EE$20,"")</calculatedColumnFormula>
    </tableColumn>
    <tableColumn id="136" xr3:uid="{19F90951-863C-4A56-9BB2-A77D0FB4F7FA}" name="H41143" dataDxfId="28">
      <calculatedColumnFormula>IF(INDEX($Y21:$BN21,MATCH(EF$20,$Y$20:$BN$20,0))="X",EF$20,"")</calculatedColumnFormula>
    </tableColumn>
    <tableColumn id="137" xr3:uid="{0AEE020E-FF2B-4622-BE0C-D456E356174B}" name="H41244" dataDxfId="27">
      <calculatedColumnFormula>IF(INDEX($Y21:$BN21,MATCH(EG$20,$Y$20:$BN$20,0))="X",EG$20,"")</calculatedColumnFormula>
    </tableColumn>
    <tableColumn id="138" xr3:uid="{517D7515-F275-4E6D-B8D0-963D5D478ABB}" name="H3_concat" dataDxfId="26">
      <calculatedColumnFormula>CONCATENATE(CR21,CS21,CT21,CU21,CV21,CW21,CX21,CY21,CZ21,DA21,DB21,DC21,DD21,DE21,DF21,DG21,DH21,DI21,DJ21,DK21,DL21,DM21,DN21,DO21,DP21,DQ21,DR21,DS21,DT21,DU21,DV21,DW21,DX21,DY21,DZ21,EA21,EB21,EC21)</calculatedColumnFormula>
    </tableColumn>
    <tableColumn id="139" xr3:uid="{B6746CF4-60B1-49B1-815F-F40061B57540}" name="H4_concat" dataDxfId="25">
      <calculatedColumnFormula>CONCATENATE(ED21,EE21,EF21,EG21)</calculatedColumnFormula>
    </tableColumn>
    <tableColumn id="140" xr3:uid="{CF4162D7-4067-444B-A458-4A495C6A888F}" name="H3_ajout_espaces">
      <calculatedColumnFormula>SUBSTITUTE(EH21,"H",", H")</calculatedColumnFormula>
    </tableColumn>
    <tableColumn id="141" xr3:uid="{E0279CC6-586C-4AAD-8BDC-062924CCBE5A}" name="H4_ajout_espaces">
      <calculatedColumnFormula>SUBSTITUTE(EI21,"H",", H")</calculatedColumnFormula>
    </tableColumn>
    <tableColumn id="142" xr3:uid="{5330E3CA-EC04-406A-B73D-DE8581A8F599}" name="Liste des phrases de risque santé humaine (H3--)" dataDxfId="24">
      <calculatedColumnFormula>IF(EJ21="","",RIGHT(EJ21,LEN(EJ21)-1))</calculatedColumnFormula>
    </tableColumn>
    <tableColumn id="143" xr3:uid="{ADCD38D7-760A-41B7-A0A4-50C6D4C0F0C7}" name="Liste des phrases de risque environnement (H4--)" dataDxfId="23">
      <calculatedColumnFormula>IF(EK21="","",RIGHT(EK21,LEN(EK21)-1))</calculatedColumnFormula>
    </tableColumn>
  </tableColumns>
  <tableStyleInfo name="TableStyleLight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FC6931-A383-407F-A0C2-1F547865EB09}">
  <dimension ref="A1:S46"/>
  <sheetViews>
    <sheetView showZeros="0" tabSelected="1" zoomScaleNormal="100" zoomScalePageLayoutView="120" workbookViewId="0">
      <selection activeCell="G4" sqref="G4"/>
    </sheetView>
  </sheetViews>
  <sheetFormatPr baseColWidth="10" defaultColWidth="10.375" defaultRowHeight="15" zeroHeight="1" x14ac:dyDescent="0.25"/>
  <cols>
    <col min="1" max="1" width="8.25" style="203" customWidth="1"/>
    <col min="2" max="2" width="38.125" style="203" bestFit="1" customWidth="1"/>
    <col min="3" max="3" width="60.125" style="203" customWidth="1"/>
    <col min="4" max="4" width="18.875" style="203" bestFit="1" customWidth="1"/>
    <col min="5" max="5" width="19.5" style="203" customWidth="1"/>
    <col min="6" max="6" width="11.75" style="203" customWidth="1"/>
    <col min="7" max="7" width="12.875" style="203" bestFit="1" customWidth="1"/>
    <col min="8" max="8" width="9.75" style="203" bestFit="1" customWidth="1"/>
    <col min="9" max="9" width="11.125" style="203" bestFit="1" customWidth="1"/>
    <col min="10" max="10" width="7.625" style="203" bestFit="1" customWidth="1"/>
    <col min="11" max="11" width="16.625" style="203" customWidth="1"/>
    <col min="12" max="13" width="10.375" style="203"/>
    <col min="14" max="14" width="17.25" style="203" customWidth="1"/>
    <col min="15" max="17" width="10.375" style="203"/>
    <col min="18" max="18" width="39.875" style="203" bestFit="1" customWidth="1"/>
    <col min="19" max="19" width="33.625" style="203" bestFit="1" customWidth="1"/>
    <col min="20" max="16384" width="10.375" style="203"/>
  </cols>
  <sheetData>
    <row r="1" spans="1:19" x14ac:dyDescent="0.25">
      <c r="A1" s="219" t="s">
        <v>313</v>
      </c>
      <c r="B1" s="219"/>
      <c r="C1" s="219"/>
      <c r="D1" s="219"/>
      <c r="E1" s="219"/>
      <c r="F1" s="219"/>
      <c r="G1" s="219"/>
      <c r="H1" s="219"/>
      <c r="I1" s="219"/>
      <c r="J1" s="219"/>
    </row>
    <row r="2" spans="1:19" x14ac:dyDescent="0.25">
      <c r="A2" s="204"/>
      <c r="B2" s="204"/>
      <c r="C2" s="204"/>
      <c r="D2" s="204"/>
      <c r="E2" s="204"/>
      <c r="F2" s="204"/>
      <c r="G2" s="204"/>
      <c r="H2" s="204"/>
      <c r="I2" s="204"/>
      <c r="J2" s="204"/>
    </row>
    <row r="3" spans="1:19" s="213" customFormat="1" ht="51" x14ac:dyDescent="0.25">
      <c r="A3" s="212" t="s">
        <v>314</v>
      </c>
      <c r="B3" s="212" t="s">
        <v>330</v>
      </c>
      <c r="C3" s="212" t="s">
        <v>315</v>
      </c>
      <c r="D3" s="212" t="s">
        <v>316</v>
      </c>
      <c r="E3" s="212" t="s">
        <v>317</v>
      </c>
      <c r="F3" s="212" t="s">
        <v>375</v>
      </c>
      <c r="G3" s="212" t="s">
        <v>374</v>
      </c>
      <c r="H3" s="212" t="s">
        <v>318</v>
      </c>
      <c r="I3" s="212" t="s">
        <v>319</v>
      </c>
      <c r="J3" s="212" t="s">
        <v>320</v>
      </c>
      <c r="K3" s="212" t="s">
        <v>327</v>
      </c>
      <c r="L3" s="212" t="s">
        <v>328</v>
      </c>
      <c r="M3" s="212" t="s">
        <v>99</v>
      </c>
      <c r="N3" s="212" t="s">
        <v>329</v>
      </c>
    </row>
    <row r="4" spans="1:19" ht="28.15" customHeight="1" x14ac:dyDescent="0.25">
      <c r="A4" s="216"/>
      <c r="B4" s="216" t="s">
        <v>380</v>
      </c>
      <c r="C4" s="216" t="s">
        <v>378</v>
      </c>
      <c r="D4" s="216" t="str" cm="1">
        <f t="array" ref="D4">IF(Calendrier[[#This Row],[Nom commercial]]="","",(_xlfn.XLOOKUP(C4,HERBICIDES!Liste_herbicides,Herbicides[Substance active],0,0,1)))</f>
        <v>Glyphosate acide</v>
      </c>
      <c r="E4" s="216" t="str" cm="1">
        <f t="array" ref="E4">IF(Calendrier[[#This Row],[Nom commercial]]="","",(_xlfn.XLOOKUP(Calendrier[[#This Row],[Nom commercial]],HERBICIDES!Liste_herbicides,Herbicides[Famille / Cible],0,0,1)))</f>
        <v>Postlevée</v>
      </c>
      <c r="F4" s="216">
        <v>0.5</v>
      </c>
      <c r="G4" s="216" t="str" cm="1">
        <f t="array" ref="G4">IF(Calendrier[[#This Row],[Nom commercial]]="","",(_xlfn.XLOOKUP(Calendrier[[#This Row],[Nom commercial]],HERBICIDES!Liste_herbicides,Herbicides[Dose/ha kg ou L],0,0,1)))</f>
        <v>3,2 à 6,4</v>
      </c>
      <c r="H4" s="216" t="e">
        <f>Calendrier[[#This Row],[Dose 
utilisée①
l ou kg /ha]]/Calendrier[[#This Row],[Dose 
Homologuée②
l ou kg /ha]]</f>
        <v>#VALUE!</v>
      </c>
      <c r="I4" s="217" cm="1">
        <f t="array" ref="I4">IF(Calendrier[[#This Row],[Nom commercial]]="","",(_xlfn.XLOOKUP(Calendrier[[#This Row],[Nom commercial]],HERBICIDES!Liste_herbicides,Herbicides[Liste biocontrôle],0,0,1)))</f>
        <v>0</v>
      </c>
      <c r="J4" s="217" t="str" cm="1">
        <f t="array" ref="J4">IF(Calendrier[[#This Row],[Nom commercial]]="","",(_xlfn.XLOOKUP(Calendrier[[#This Row],[Nom commercial]],HERBICIDES!Liste_herbicides,Herbicides[Produit CMR2],0,0,1)))</f>
        <v/>
      </c>
      <c r="K4" s="218" cm="1">
        <f t="array" ref="K4">IF(Calendrier[[#This Row],[Nom commercial]]="","",(_xlfn.XLOOKUP(Calendrier[[#This Row],[Nom commercial]],HERBICIDES!Liste_herbicides,Herbicides[Date de fin d''utilisation],0,0,1)))</f>
        <v>0</v>
      </c>
      <c r="L4" s="216" cm="1">
        <f t="array" ref="L4">IF(Calendrier[[#This Row],[Nom commercial]]="","",(_xlfn.XLOOKUP(Calendrier[[#This Row],[Nom commercial]],HERBICIDES!Liste_herbicides,Herbicides[ZNT eau],0,0,1)))</f>
        <v>5</v>
      </c>
      <c r="M4" s="217" cm="1">
        <f t="array" ref="M4">IF(Calendrier[[#This Row],[Nom commercial]]="","",(_xlfn.XLOOKUP(Calendrier[[#This Row],[Nom commercial]],HERBICIDES!Liste_herbicides,Herbicides[DS Riverains],0,0,1)))</f>
        <v>10</v>
      </c>
      <c r="N4" s="217" cm="1">
        <f t="array" ref="N4">IF(Calendrier[[#This Row],[Nom commercial]]="","",(_xlfn.XLOOKUP(Calendrier[[#This Row],[Nom commercial]],HERBICIDES!Liste_herbicides,Herbicides[Nb d''appli maxi],0,0,1)))</f>
        <v>0</v>
      </c>
      <c r="R4" s="203" t="str" cm="1">
        <f t="array" ref="R4:S4">IFERROR(TRANSPOSE(_xlfn._xlws.FILTER(HERBICIDES!Liste_herbicides,NOT(ISERROR(SEARCH(Calendrier[[#This Row],[Saisie du produit utilisé sur la parcelle]],Herbicides[Identifiant_Ligne]))))),"")</f>
        <v>2000327_Action Contact_Spotlight Plus**, Shark**</v>
      </c>
      <c r="S4" s="203" t="str">
        <v>2000327_Epamprage_Spotlight Plus, Shark</v>
      </c>
    </row>
    <row r="5" spans="1:19" ht="28.15" customHeight="1" x14ac:dyDescent="0.25">
      <c r="A5" s="216"/>
      <c r="B5" s="216" t="s">
        <v>376</v>
      </c>
      <c r="C5" s="216" t="s">
        <v>377</v>
      </c>
      <c r="D5" s="216" t="str" cm="1">
        <f t="array" ref="D5">IF(Calendrier[[#This Row],[Nom commercial]]="","",(_xlfn.XLOOKUP(C5,HERBICIDES!Liste_herbicides,Herbicides[Substance active],0,0,1)))</f>
        <v>Carfentrazone ethyle</v>
      </c>
      <c r="E5" s="216" t="str" cm="1">
        <f t="array" ref="E5">IF(Calendrier[[#This Row],[Nom commercial]]="","",(_xlfn.XLOOKUP(Calendrier[[#This Row],[Nom commercial]],HERBICIDES!Liste_herbicides,Herbicides[Famille / Cible],0,0,1)))</f>
        <v>Epamprage</v>
      </c>
      <c r="F5" s="216">
        <v>0.1</v>
      </c>
      <c r="G5" s="216" cm="1">
        <f t="array" ref="G5">IF(Calendrier[[#This Row],[Nom commercial]]="","",(_xlfn.XLOOKUP(Calendrier[[#This Row],[Nom commercial]],HERBICIDES!Liste_herbicides,Herbicides[Dose/ha kg ou L],0,0,1)))</f>
        <v>0.3</v>
      </c>
      <c r="H5" s="216">
        <f>Calendrier[[#This Row],[Dose 
utilisée①
l ou kg /ha]]/Calendrier[[#This Row],[Dose 
Homologuée②
l ou kg /ha]]</f>
        <v>0.33333333333333337</v>
      </c>
      <c r="I5" s="217" cm="1">
        <f t="array" ref="I5">IF(Calendrier[[#This Row],[Nom commercial]]="","",(_xlfn.XLOOKUP(Calendrier[[#This Row],[Nom commercial]],HERBICIDES!Liste_herbicides,Herbicides[Liste biocontrôle],0,0,1)))</f>
        <v>0</v>
      </c>
      <c r="J5" s="217" t="str" cm="1">
        <f t="array" ref="J5">IF(Calendrier[[#This Row],[Nom commercial]]="","",(_xlfn.XLOOKUP(Calendrier[[#This Row],[Nom commercial]],HERBICIDES!Liste_herbicides,Herbicides[Produit CMR2],0,0,1)))</f>
        <v/>
      </c>
      <c r="K5" s="218" cm="1">
        <f t="array" ref="K5">IF(Calendrier[[#This Row],[Saisie du produit utilisé sur la parcelle]]="","",(_xlfn.XLOOKUP(Calendrier[[#This Row],[Saisie du produit utilisé sur la parcelle]],HERBICIDES!Liste_herbicides,Herbicides[Date de fin d''utilisation],0,0,1)))</f>
        <v>0</v>
      </c>
      <c r="L5" s="216" cm="1">
        <f t="array" ref="L5">IF(Calendrier[[#This Row],[Nom commercial]]="","",(_xlfn.XLOOKUP(Calendrier[[#This Row],[Nom commercial]],HERBICIDES!Liste_herbicides,Herbicides[ZNT eau],0,0,1)))</f>
        <v>5</v>
      </c>
      <c r="M5" s="217" cm="1">
        <f t="array" ref="M5">IF(Calendrier[[#This Row],[Nom commercial]]="","",(_xlfn.XLOOKUP(Calendrier[[#This Row],[Nom commercial]],HERBICIDES!Liste_herbicides,Herbicides[DS Riverains],0,0,1)))</f>
        <v>10</v>
      </c>
      <c r="N5" s="217" cm="1">
        <f t="array" ref="N5">IF(Calendrier[[#This Row],[Nom commercial]]="","",(_xlfn.XLOOKUP(Calendrier[[#This Row],[Nom commercial]],HERBICIDES!Liste_herbicides,Herbicides[Nb d''appli maxi],0,0,1)))</f>
        <v>2</v>
      </c>
      <c r="R5" s="203" t="str" cm="1">
        <f t="array" ref="R5:S5">IFERROR(TRANSPOSE(_xlfn._xlws.FILTER(HERBICIDES!Liste_herbicides,NOT(ISERROR(SEARCH(Calendrier[[#This Row],[Saisie du produit utilisé sur la parcelle]],Herbicides[Identifiant_Ligne]))))),"")</f>
        <v>2000327_Action Contact_Spotlight Plus**, Shark**</v>
      </c>
      <c r="S5" s="203" t="str">
        <v>2000327_Epamprage_Spotlight Plus, Shark</v>
      </c>
    </row>
    <row r="6" spans="1:19" ht="28.15" customHeight="1" x14ac:dyDescent="0.25">
      <c r="A6" s="216"/>
      <c r="B6" s="216" t="s">
        <v>379</v>
      </c>
      <c r="C6" s="216" t="s">
        <v>378</v>
      </c>
      <c r="D6" s="216" t="str">
        <f>IF(C6="","",(_xlfn.XLOOKUP(C6,HERBICIDES!$A$21:$A$55,HERBICIDES!$D$21:$D$55,0,0,1)))</f>
        <v>Glyphosate acide</v>
      </c>
      <c r="E6" s="216" t="str">
        <f>IF(C6="","",(_xlfn.XLOOKUP(C6,HERBICIDES!$A$21:$A$55,HERBICIDES!$E$21:$E$55,0,0,1)))</f>
        <v>Postlevée</v>
      </c>
      <c r="F6" s="216"/>
      <c r="G6" s="216" t="str">
        <f>IF(C6="","",(_xlfn.XLOOKUP(C6,HERBICIDES!$A$21:$A$55,HERBICIDES!$N$21:$N$55,0,0,1)))</f>
        <v>3,2 à 6,4</v>
      </c>
      <c r="H6" s="216" t="e">
        <f>Calendrier[[#This Row],[Dose 
utilisée①
l ou kg /ha]]/Calendrier[[#This Row],[Dose 
Homologuée②
l ou kg /ha]]</f>
        <v>#VALUE!</v>
      </c>
      <c r="I6" s="217">
        <f>IF(C6="","",(_xlfn.XLOOKUP(C6,HERBICIDES!$A$21:$A$55,HERBICIDES!$S$21:$S$55,0,0,1)))</f>
        <v>0</v>
      </c>
      <c r="J6" s="217" t="str">
        <f>IF(C6="","",(_xlfn.XLOOKUP(C6,HERBICIDES!$A$21:$A$55,HERBICIDES!$CD$21:$CD$55,0,0,1)))</f>
        <v/>
      </c>
      <c r="K6" s="218">
        <f>IF(C6="","",(_xlfn.XLOOKUP(C6,HERBICIDES!$A$21:$A$55,HERBICIDES!$I$21:$I$55,0,0,1)))</f>
        <v>0</v>
      </c>
      <c r="L6" s="217">
        <f>IF(C6="","",(_xlfn.XLOOKUP(C6,HERBICIDES!$A$21:$A$55,HERBICIDES!$BS$21:$BS$55,0,0,1)))</f>
        <v>5</v>
      </c>
      <c r="M6" s="217">
        <f>IF(C6="","",(_xlfn.XLOOKUP(C6,HERBICIDES!$A$21:$A$55,HERBICIDES!$BU$21:$BU$55,0,0,1)))</f>
        <v>10</v>
      </c>
      <c r="N6" s="217">
        <f>IF(C6="","",(_xlfn.XLOOKUP(C6,HERBICIDES!$A$21:$A$55,HERBICIDES!$BZ$21:$BZ$55,0,0,1)))</f>
        <v>0</v>
      </c>
      <c r="R6" s="203" t="str" cm="1">
        <f t="array" ref="R6">IFERROR(TRANSPOSE(_xlfn._xlws.FILTER(HERBICIDES!Liste_herbicides,NOT(ISERROR(SEARCH(Calendrier[[#This Row],[Saisie du produit utilisé sur la parcelle]],Herbicides[Identifiant_Ligne]))))),"")</f>
        <v>2010415_Postlevée_Gibson, Envision 450</v>
      </c>
    </row>
    <row r="7" spans="1:19" ht="28.15" customHeight="1" x14ac:dyDescent="0.25">
      <c r="A7" s="216"/>
      <c r="B7" s="216" t="s">
        <v>381</v>
      </c>
      <c r="C7" s="216" t="s">
        <v>382</v>
      </c>
      <c r="D7" s="216" t="str">
        <f>IF(C7="","",(_xlfn.XLOOKUP(C7,HERBICIDES!$A$21:$A$55,HERBICIDES!$D$21:$D$55,0,0,1)))</f>
        <v>Glyphosate acide</v>
      </c>
      <c r="E7" s="216" t="str">
        <f>IF(C7="","",(_xlfn.XLOOKUP(C7,HERBICIDES!$A$21:$A$55,HERBICIDES!$E$21:$E$55,0,0,1)))</f>
        <v>Postlevée</v>
      </c>
      <c r="F7" s="216"/>
      <c r="G7" s="216" t="str">
        <f>IF(C7="","",(_xlfn.XLOOKUP(C7,HERBICIDES!$A$21:$A$55,HERBICIDES!$N$21:$N$55,0,0,1)))</f>
        <v>2 à 4</v>
      </c>
      <c r="H7" s="216" t="e">
        <f>Calendrier[[#This Row],[Dose 
utilisée①
l ou kg /ha]]/Calendrier[[#This Row],[Dose 
Homologuée②
l ou kg /ha]]</f>
        <v>#VALUE!</v>
      </c>
      <c r="I7" s="217">
        <f>IF(C7="","",(_xlfn.XLOOKUP(C7,HERBICIDES!$A$21:$A$55,HERBICIDES!$S$21:$S$55,0,0,1)))</f>
        <v>0</v>
      </c>
      <c r="J7" s="217" t="str">
        <f>IF(C7="","",(_xlfn.XLOOKUP(C7,HERBICIDES!$A$21:$A$55,HERBICIDES!$CD$21:$CD$55,0,0,1)))</f>
        <v/>
      </c>
      <c r="K7" s="218">
        <f>IF(C7="","",(_xlfn.XLOOKUP(C7,HERBICIDES!$A$21:$A$55,HERBICIDES!$I$21:$I$55,0,0,1)))</f>
        <v>0</v>
      </c>
      <c r="L7" s="217">
        <f>IF(C7="","",(_xlfn.XLOOKUP(C7,HERBICIDES!$A$21:$A$55,HERBICIDES!$BS$21:$BS$55,0,0,1)))</f>
        <v>5</v>
      </c>
      <c r="M7" s="217">
        <f>IF(C7="","",(_xlfn.XLOOKUP(C7,HERBICIDES!$A$21:$A$55,HERBICIDES!$BU$21:$BU$55,0,0,1)))</f>
        <v>10</v>
      </c>
      <c r="N7" s="217">
        <f>IF(C7="","",(_xlfn.XLOOKUP(C7,HERBICIDES!$A$21:$A$55,HERBICIDES!$BZ$21:$BZ$55,0,0,1)))</f>
        <v>1</v>
      </c>
      <c r="R7" s="203" t="str" cm="1">
        <f t="array" ref="R7">IFERROR(TRANSPOSE(_xlfn._xlws.FILTER(HERBICIDES!Liste_herbicides,NOT(ISERROR(SEARCH(Calendrier[[#This Row],[Saisie du produit utilisé sur la parcelle]],Herbicides[Identifiant_Ligne]))))),"")</f>
        <v>2080113_Postlevée_Glyfos Dakar</v>
      </c>
    </row>
    <row r="8" spans="1:19" ht="28.15" customHeight="1" x14ac:dyDescent="0.25">
      <c r="A8" s="204"/>
      <c r="B8" s="204"/>
      <c r="C8" s="204"/>
      <c r="D8" s="204" t="str">
        <f>IF(C8="","",(_xlfn.XLOOKUP(C8,HERBICIDES!$A$21:$A$55,HERBICIDES!$D$21:$D$55,0,0,1)))</f>
        <v/>
      </c>
      <c r="E8" s="204" t="str">
        <f>IF(C8="","",(_xlfn.XLOOKUP(C8,HERBICIDES!$A$21:$A$55,HERBICIDES!$E$21:$E$55,0,0,1)))</f>
        <v/>
      </c>
      <c r="F8" s="204"/>
      <c r="G8" s="204" t="str">
        <f>IF(C8="","",(_xlfn.XLOOKUP(C8,HERBICIDES!$A$21:$A$55,HERBICIDES!$N$21:$N$55,0,0,1)))</f>
        <v/>
      </c>
      <c r="H8" s="204"/>
      <c r="I8" s="214" t="str">
        <f>IF(C8="","",(_xlfn.XLOOKUP(C8,HERBICIDES!$A$21:$A$55,HERBICIDES!$S$21:$S$55,0,0,1)))</f>
        <v/>
      </c>
      <c r="J8" s="214" t="str">
        <f>IF(C8="","",(_xlfn.XLOOKUP(C8,HERBICIDES!$A$21:$A$55,HERBICIDES!$CD$21:$CD$55,0,0,1)))</f>
        <v/>
      </c>
      <c r="K8" s="215" t="str">
        <f>IF(C8="","",(_xlfn.XLOOKUP(C8,HERBICIDES!$A$21:$A$55,HERBICIDES!$I$21:$I$55,0,0,1)))</f>
        <v/>
      </c>
      <c r="L8" s="214" t="str">
        <f>IF(C8="","",(_xlfn.XLOOKUP(C8,HERBICIDES!$A$21:$A$55,HERBICIDES!$BS$21:$BS$55,0,0,1)))</f>
        <v/>
      </c>
      <c r="M8" s="214" t="str">
        <f>IF(C8="","",(_xlfn.XLOOKUP(C8,HERBICIDES!$A$21:$A$55,HERBICIDES!$BU$21:$BU$55,0,0,1)))</f>
        <v/>
      </c>
      <c r="N8" s="214" t="str">
        <f>IF(C8="","",(_xlfn.XLOOKUP(C8,HERBICIDES!$A$21:$A$55,HERBICIDES!$BZ$21:$BZ$55,0,0,1)))</f>
        <v/>
      </c>
      <c r="R8" s="203" t="str" cm="1">
        <f t="array" ref="R8">IFERROR(TRANSPOSE(_xlfn._xlws.FILTER(HERBICIDES!Liste_herbicides,NOT(ISERROR(SEARCH(Calendrier[[#This Row],[Saisie du produit utilisé sur la parcelle]],Herbicides[Identifiant_Ligne]))))),"")</f>
        <v/>
      </c>
    </row>
    <row r="9" spans="1:19" ht="28.15" customHeight="1" x14ac:dyDescent="0.25">
      <c r="A9" s="204"/>
      <c r="B9" s="204"/>
      <c r="C9" s="204"/>
      <c r="D9" s="204" t="str">
        <f>IF(C9="","",(_xlfn.XLOOKUP(C9,HERBICIDES!$A$21:$A$55,HERBICIDES!$D$21:$D$55,0,0,1)))</f>
        <v/>
      </c>
      <c r="E9" s="204" t="str">
        <f>IF(C9="","",(_xlfn.XLOOKUP(C9,HERBICIDES!$A$21:$A$55,HERBICIDES!$E$21:$E$55,0,0,1)))</f>
        <v/>
      </c>
      <c r="F9" s="204"/>
      <c r="G9" s="204" t="str">
        <f>IF(C9="","",(_xlfn.XLOOKUP(C9,HERBICIDES!$A$21:$A$55,HERBICIDES!$N$21:$N$55,0,0,1)))</f>
        <v/>
      </c>
      <c r="H9" s="204"/>
      <c r="I9" s="214" t="str">
        <f>IF(C9="","",(_xlfn.XLOOKUP(C9,HERBICIDES!$A$21:$A$55,HERBICIDES!$S$21:$S$55,0,0,1)))</f>
        <v/>
      </c>
      <c r="J9" s="214" t="str">
        <f>IF(C9="","",(_xlfn.XLOOKUP(C9,HERBICIDES!$A$21:$A$55,HERBICIDES!$CD$21:$CD$55,0,0,1)))</f>
        <v/>
      </c>
      <c r="K9" s="215" t="str">
        <f>IF(C9="","",(_xlfn.XLOOKUP(C9,HERBICIDES!$A$21:$A$55,HERBICIDES!$I$21:$I$55,0,0,1)))</f>
        <v/>
      </c>
      <c r="L9" s="214" t="str">
        <f>IF(C9="","",(_xlfn.XLOOKUP(C9,HERBICIDES!$A$21:$A$55,HERBICIDES!$BS$21:$BS$55,0,0,1)))</f>
        <v/>
      </c>
      <c r="M9" s="214" t="str">
        <f>IF(C9="","",(_xlfn.XLOOKUP(C9,HERBICIDES!$A$21:$A$55,HERBICIDES!$BU$21:$BU$55,0,0,1)))</f>
        <v/>
      </c>
      <c r="N9" s="214" t="str">
        <f>IF(C9="","",(_xlfn.XLOOKUP(C9,HERBICIDES!$A$21:$A$55,HERBICIDES!$BZ$21:$BZ$55,0,0,1)))</f>
        <v/>
      </c>
      <c r="R9" s="203" t="str" cm="1">
        <f t="array" ref="R9">IFERROR(TRANSPOSE(_xlfn._xlws.FILTER(HERBICIDES!Liste_herbicides,NOT(ISERROR(SEARCH(Calendrier[[#This Row],[Saisie du produit utilisé sur la parcelle]],Herbicides[Identifiant_Ligne]))))),"")</f>
        <v/>
      </c>
    </row>
    <row r="10" spans="1:19" ht="28.15" customHeight="1" x14ac:dyDescent="0.25">
      <c r="A10" s="204"/>
      <c r="B10" s="204"/>
      <c r="C10" s="204"/>
      <c r="D10" s="204" t="str">
        <f>IF(C10="","",(_xlfn.XLOOKUP(C10,HERBICIDES!$A$21:$A$55,HERBICIDES!$D$21:$D$55,0,0,1)))</f>
        <v/>
      </c>
      <c r="E10" s="204" t="str">
        <f>IF(C10="","",(_xlfn.XLOOKUP(C10,HERBICIDES!$A$21:$A$55,HERBICIDES!$E$21:$E$55,0,0,1)))</f>
        <v/>
      </c>
      <c r="F10" s="204"/>
      <c r="G10" s="204" t="str">
        <f>IF(C10="","",(_xlfn.XLOOKUP(C10,HERBICIDES!$A$21:$A$55,HERBICIDES!$N$21:$N$55,0,0,1)))</f>
        <v/>
      </c>
      <c r="H10" s="204"/>
      <c r="I10" s="214" t="str">
        <f>IF(C10="","",(_xlfn.XLOOKUP(C10,HERBICIDES!$A$21:$A$55,HERBICIDES!$S$21:$S$55,0,0,1)))</f>
        <v/>
      </c>
      <c r="J10" s="214" t="str">
        <f>IF(C10="","",(_xlfn.XLOOKUP(C10,HERBICIDES!$A$21:$A$55,HERBICIDES!$CD$21:$CD$55,0,0,1)))</f>
        <v/>
      </c>
      <c r="K10" s="215" t="str">
        <f>IF(C10="","",(_xlfn.XLOOKUP(C10,HERBICIDES!$A$21:$A$55,HERBICIDES!$I$21:$I$55,0,0,1)))</f>
        <v/>
      </c>
      <c r="L10" s="214" t="str">
        <f>IF(C10="","",(_xlfn.XLOOKUP(C10,HERBICIDES!$A$21:$A$55,HERBICIDES!$BS$21:$BS$55,0,0,1)))</f>
        <v/>
      </c>
      <c r="M10" s="214" t="str">
        <f>IF(C10="","",(_xlfn.XLOOKUP(C10,HERBICIDES!$A$21:$A$55,HERBICIDES!$BU$21:$BU$55,0,0,1)))</f>
        <v/>
      </c>
      <c r="N10" s="214" t="str">
        <f>IF(C10="","",(_xlfn.XLOOKUP(C10,HERBICIDES!$A$21:$A$55,HERBICIDES!$BZ$21:$BZ$55,0,0,1)))</f>
        <v/>
      </c>
      <c r="R10" s="203" t="str" cm="1">
        <f t="array" ref="R10">IFERROR(TRANSPOSE(_xlfn._xlws.FILTER(HERBICIDES!Liste_herbicides,NOT(ISERROR(SEARCH(Calendrier[[#This Row],[Saisie du produit utilisé sur la parcelle]],Herbicides[Identifiant_Ligne]))))),"")</f>
        <v/>
      </c>
    </row>
    <row r="11" spans="1:19" ht="28.15" customHeight="1" x14ac:dyDescent="0.25">
      <c r="A11" s="204"/>
      <c r="B11" s="204"/>
      <c r="C11" s="204"/>
      <c r="D11" s="204" t="str">
        <f>IF(C11="","",(_xlfn.XLOOKUP(C11,HERBICIDES!$A$21:$A$55,HERBICIDES!$D$21:$D$55,0,0,1)))</f>
        <v/>
      </c>
      <c r="E11" s="204" t="str">
        <f>IF(C11="","",(_xlfn.XLOOKUP(C11,HERBICIDES!$A$21:$A$55,HERBICIDES!$E$21:$E$55,0,0,1)))</f>
        <v/>
      </c>
      <c r="F11" s="204"/>
      <c r="G11" s="204" t="str">
        <f>IF(C11="","",(_xlfn.XLOOKUP(C11,HERBICIDES!$A$21:$A$55,HERBICIDES!$N$21:$N$55,0,0,1)))</f>
        <v/>
      </c>
      <c r="H11" s="204"/>
      <c r="I11" s="214" t="str">
        <f>IF(C11="","",(_xlfn.XLOOKUP(C11,HERBICIDES!$A$21:$A$55,HERBICIDES!$S$21:$S$55,0,0,1)))</f>
        <v/>
      </c>
      <c r="J11" s="214" t="str">
        <f>IF(C11="","",(_xlfn.XLOOKUP(C11,HERBICIDES!$A$21:$A$55,HERBICIDES!$CD$21:$CD$55,0,0,1)))</f>
        <v/>
      </c>
      <c r="K11" s="215" t="str">
        <f>IF(C11="","",(_xlfn.XLOOKUP(C11,HERBICIDES!$A$21:$A$55,HERBICIDES!$I$21:$I$55,0,0,1)))</f>
        <v/>
      </c>
      <c r="L11" s="214" t="str">
        <f>IF(C11="","",(_xlfn.XLOOKUP(C11,HERBICIDES!$A$21:$A$55,HERBICIDES!$BS$21:$BS$55,0,0,1)))</f>
        <v/>
      </c>
      <c r="M11" s="214" t="str">
        <f>IF(C11="","",(_xlfn.XLOOKUP(C11,HERBICIDES!$A$21:$A$55,HERBICIDES!$BU$21:$BU$55,0,0,1)))</f>
        <v/>
      </c>
      <c r="N11" s="214" t="str">
        <f>IF(C11="","",(_xlfn.XLOOKUP(C11,HERBICIDES!$A$21:$A$55,HERBICIDES!$BZ$21:$BZ$55,0,0,1)))</f>
        <v/>
      </c>
      <c r="R11" s="203" t="str" cm="1">
        <f t="array" ref="R11">IFERROR(TRANSPOSE(_xlfn._xlws.FILTER(HERBICIDES!Liste_herbicides,NOT(ISERROR(SEARCH(Calendrier[[#This Row],[Saisie du produit utilisé sur la parcelle]],Herbicides[Identifiant_Ligne]))))),"")</f>
        <v/>
      </c>
    </row>
    <row r="12" spans="1:19" ht="28.15" customHeight="1" x14ac:dyDescent="0.25">
      <c r="A12" s="204"/>
      <c r="B12" s="204"/>
      <c r="C12" s="204"/>
      <c r="D12" s="204" t="str">
        <f>IF(C12="","",(_xlfn.XLOOKUP(C12,HERBICIDES!$A$21:$A$55,HERBICIDES!$D$21:$D$55,0,0,1)))</f>
        <v/>
      </c>
      <c r="E12" s="204" t="str">
        <f>IF(C12="","",(_xlfn.XLOOKUP(C12,HERBICIDES!$A$21:$A$55,HERBICIDES!$E$21:$E$55,0,0,1)))</f>
        <v/>
      </c>
      <c r="F12" s="204"/>
      <c r="G12" s="204" t="str">
        <f>IF(C12="","",(_xlfn.XLOOKUP(C12,HERBICIDES!$A$21:$A$55,HERBICIDES!$N$21:$N$55,0,0,1)))</f>
        <v/>
      </c>
      <c r="H12" s="204"/>
      <c r="I12" s="214" t="str">
        <f>IF(C12="","",(_xlfn.XLOOKUP(C12,HERBICIDES!$A$21:$A$55,HERBICIDES!$S$21:$S$55,0,0,1)))</f>
        <v/>
      </c>
      <c r="J12" s="214" t="str">
        <f>IF(C12="","",(_xlfn.XLOOKUP(C12,HERBICIDES!$A$21:$A$55,HERBICIDES!$CD$21:$CD$55,0,0,1)))</f>
        <v/>
      </c>
      <c r="K12" s="215" t="str">
        <f>IF(C12="","",(_xlfn.XLOOKUP(C12,HERBICIDES!$A$21:$A$55,HERBICIDES!$I$21:$I$55,0,0,1)))</f>
        <v/>
      </c>
      <c r="L12" s="214" t="str">
        <f>IF(C12="","",(_xlfn.XLOOKUP(C12,HERBICIDES!$A$21:$A$55,HERBICIDES!$BS$21:$BS$55,0,0,1)))</f>
        <v/>
      </c>
      <c r="M12" s="214" t="str">
        <f>IF(C12="","",(_xlfn.XLOOKUP(C12,HERBICIDES!$A$21:$A$55,HERBICIDES!$BU$21:$BU$55,0,0,1)))</f>
        <v/>
      </c>
      <c r="N12" s="214" t="str">
        <f>IF(C12="","",(_xlfn.XLOOKUP(C12,HERBICIDES!$A$21:$A$55,HERBICIDES!$BZ$21:$BZ$55,0,0,1)))</f>
        <v/>
      </c>
      <c r="R12" s="203" t="str" cm="1">
        <f t="array" ref="R12">IFERROR(TRANSPOSE(_xlfn._xlws.FILTER(HERBICIDES!Liste_herbicides,NOT(ISERROR(SEARCH(Calendrier[[#This Row],[Saisie du produit utilisé sur la parcelle]],Herbicides[Identifiant_Ligne]))))),"")</f>
        <v/>
      </c>
    </row>
    <row r="13" spans="1:19" ht="28.15" customHeight="1" x14ac:dyDescent="0.25">
      <c r="A13" s="204"/>
      <c r="B13" s="204"/>
      <c r="C13" s="204"/>
      <c r="D13" s="204" t="str">
        <f>IF(C13="","",(_xlfn.XLOOKUP(C13,HERBICIDES!$A$21:$A$55,HERBICIDES!$D$21:$D$55,0,0,1)))</f>
        <v/>
      </c>
      <c r="E13" s="204" t="str">
        <f>IF(C13="","",(_xlfn.XLOOKUP(C13,HERBICIDES!$A$21:$A$55,HERBICIDES!$E$21:$E$55,0,0,1)))</f>
        <v/>
      </c>
      <c r="F13" s="204"/>
      <c r="G13" s="204" t="str">
        <f>IF(C13="","",(_xlfn.XLOOKUP(C13,HERBICIDES!$A$21:$A$55,HERBICIDES!$N$21:$N$55,0,0,1)))</f>
        <v/>
      </c>
      <c r="H13" s="204"/>
      <c r="I13" s="214" t="str">
        <f>IF(C13="","",(_xlfn.XLOOKUP(C13,HERBICIDES!$A$21:$A$55,HERBICIDES!$S$21:$S$55,0,0,1)))</f>
        <v/>
      </c>
      <c r="J13" s="214" t="str">
        <f>IF(C13="","",(_xlfn.XLOOKUP(C13,HERBICIDES!$A$21:$A$55,HERBICIDES!$CD$21:$CD$55,0,0,1)))</f>
        <v/>
      </c>
      <c r="K13" s="215" t="str">
        <f>IF(C13="","",(_xlfn.XLOOKUP(C13,HERBICIDES!$A$21:$A$55,HERBICIDES!$I$21:$I$55,0,0,1)))</f>
        <v/>
      </c>
      <c r="L13" s="214" t="str">
        <f>IF(C13="","",(_xlfn.XLOOKUP(C13,HERBICIDES!$A$21:$A$55,HERBICIDES!$BS$21:$BS$55,0,0,1)))</f>
        <v/>
      </c>
      <c r="M13" s="214" t="str">
        <f>IF(C13="","",(_xlfn.XLOOKUP(C13,HERBICIDES!$A$21:$A$55,HERBICIDES!$BU$21:$BU$55,0,0,1)))</f>
        <v/>
      </c>
      <c r="N13" s="214" t="str">
        <f>IF(C13="","",(_xlfn.XLOOKUP(C13,HERBICIDES!$A$21:$A$55,HERBICIDES!$BZ$21:$BZ$55,0,0,1)))</f>
        <v/>
      </c>
      <c r="R13" s="203" t="str" cm="1">
        <f t="array" ref="R13">IFERROR(TRANSPOSE(_xlfn._xlws.FILTER(HERBICIDES!Liste_herbicides,NOT(ISERROR(SEARCH(Calendrier[[#This Row],[Saisie du produit utilisé sur la parcelle]],Herbicides[Identifiant_Ligne]))))),"")</f>
        <v/>
      </c>
    </row>
    <row r="14" spans="1:19" ht="28.15" customHeight="1" x14ac:dyDescent="0.25">
      <c r="A14" s="204"/>
      <c r="B14" s="204"/>
      <c r="C14" s="204"/>
      <c r="D14" s="204" t="str">
        <f>IF(C14="","",(_xlfn.XLOOKUP(C14,HERBICIDES!$A$21:$A$55,HERBICIDES!$D$21:$D$55,0,0,1)))</f>
        <v/>
      </c>
      <c r="E14" s="204" t="str">
        <f>IF(C14="","",(_xlfn.XLOOKUP(C14,HERBICIDES!$A$21:$A$55,HERBICIDES!$E$21:$E$55,0,0,1)))</f>
        <v/>
      </c>
      <c r="F14" s="204"/>
      <c r="G14" s="204" t="str">
        <f>IF(C14="","",(_xlfn.XLOOKUP(C14,HERBICIDES!$A$21:$A$55,HERBICIDES!$N$21:$N$55,0,0,1)))</f>
        <v/>
      </c>
      <c r="H14" s="204"/>
      <c r="I14" s="214" t="str">
        <f>IF(C14="","",(_xlfn.XLOOKUP(C14,HERBICIDES!$A$21:$A$55,HERBICIDES!$S$21:$S$55,0,0,1)))</f>
        <v/>
      </c>
      <c r="J14" s="214" t="str">
        <f>IF(C14="","",(_xlfn.XLOOKUP(C14,HERBICIDES!$A$21:$A$55,HERBICIDES!$CD$21:$CD$55,0,0,1)))</f>
        <v/>
      </c>
      <c r="K14" s="215" t="str">
        <f>IF(C14="","",(_xlfn.XLOOKUP(C14,HERBICIDES!$A$21:$A$55,HERBICIDES!$I$21:$I$55,0,0,1)))</f>
        <v/>
      </c>
      <c r="L14" s="214" t="str">
        <f>IF(C14="","",(_xlfn.XLOOKUP(C14,HERBICIDES!$A$21:$A$55,HERBICIDES!$BS$21:$BS$55,0,0,1)))</f>
        <v/>
      </c>
      <c r="M14" s="214" t="str">
        <f>IF(C14="","",(_xlfn.XLOOKUP(C14,HERBICIDES!$A$21:$A$55,HERBICIDES!$BU$21:$BU$55,0,0,1)))</f>
        <v/>
      </c>
      <c r="N14" s="214" t="str">
        <f>IF(C14="","",(_xlfn.XLOOKUP(C14,HERBICIDES!$A$21:$A$55,HERBICIDES!$BZ$21:$BZ$55,0,0,1)))</f>
        <v/>
      </c>
      <c r="R14" s="203" t="str" cm="1">
        <f t="array" ref="R14">IFERROR(TRANSPOSE(_xlfn._xlws.FILTER(HERBICIDES!Liste_herbicides,NOT(ISERROR(SEARCH(Calendrier[[#This Row],[Saisie du produit utilisé sur la parcelle]],Herbicides[Identifiant_Ligne]))))),"")</f>
        <v/>
      </c>
    </row>
    <row r="15" spans="1:19" ht="28.15" customHeight="1" x14ac:dyDescent="0.25">
      <c r="A15" s="204"/>
      <c r="B15" s="204"/>
      <c r="C15" s="204"/>
      <c r="D15" s="204" t="str">
        <f>IF(C15="","",(_xlfn.XLOOKUP(C15,HERBICIDES!$A$21:$A$55,HERBICIDES!$D$21:$D$55,0,0,1)))</f>
        <v/>
      </c>
      <c r="E15" s="204" t="str">
        <f>IF(C15="","",(_xlfn.XLOOKUP(C15,HERBICIDES!$A$21:$A$55,HERBICIDES!$E$21:$E$55,0,0,1)))</f>
        <v/>
      </c>
      <c r="F15" s="204"/>
      <c r="G15" s="204" t="str">
        <f>IF(C15="","",(_xlfn.XLOOKUP(C15,HERBICIDES!$A$21:$A$55,HERBICIDES!$N$21:$N$55,0,0,1)))</f>
        <v/>
      </c>
      <c r="H15" s="204"/>
      <c r="I15" s="214" t="str">
        <f>IF(C15="","",(_xlfn.XLOOKUP(C15,HERBICIDES!$A$21:$A$55,HERBICIDES!$S$21:$S$55,0,0,1)))</f>
        <v/>
      </c>
      <c r="J15" s="214" t="str">
        <f>IF(C15="","",(_xlfn.XLOOKUP(C15,HERBICIDES!$A$21:$A$55,HERBICIDES!$CD$21:$CD$55,0,0,1)))</f>
        <v/>
      </c>
      <c r="K15" s="215" t="str">
        <f>IF(C15="","",(_xlfn.XLOOKUP(C15,HERBICIDES!$A$21:$A$55,HERBICIDES!$I$21:$I$55,0,0,1)))</f>
        <v/>
      </c>
      <c r="L15" s="214" t="str">
        <f>IF(C15="","",(_xlfn.XLOOKUP(C15,HERBICIDES!$A$21:$A$55,HERBICIDES!$BS$21:$BS$55,0,0,1)))</f>
        <v/>
      </c>
      <c r="M15" s="214" t="str">
        <f>IF(C15="","",(_xlfn.XLOOKUP(C15,HERBICIDES!$A$21:$A$55,HERBICIDES!$BU$21:$BU$55,0,0,1)))</f>
        <v/>
      </c>
      <c r="N15" s="214" t="str">
        <f>IF(C15="","",(_xlfn.XLOOKUP(C15,HERBICIDES!$A$21:$A$55,HERBICIDES!$BZ$21:$BZ$55,0,0,1)))</f>
        <v/>
      </c>
      <c r="R15" s="203" t="str" cm="1">
        <f t="array" ref="R15">IFERROR(TRANSPOSE(_xlfn._xlws.FILTER(HERBICIDES!Liste_herbicides,NOT(ISERROR(SEARCH(Calendrier[[#This Row],[Saisie du produit utilisé sur la parcelle]],Herbicides[Identifiant_Ligne]))))),"")</f>
        <v/>
      </c>
    </row>
    <row r="16" spans="1:19" ht="28.15" customHeight="1" x14ac:dyDescent="0.25">
      <c r="A16" s="204"/>
      <c r="B16" s="204"/>
      <c r="C16" s="204"/>
      <c r="D16" s="204" t="str">
        <f>IF(C16="","",(_xlfn.XLOOKUP(C16,HERBICIDES!$A$21:$A$55,HERBICIDES!$D$21:$D$55,0,0,1)))</f>
        <v/>
      </c>
      <c r="E16" s="204" t="str">
        <f>IF(C16="","",(_xlfn.XLOOKUP(C16,HERBICIDES!$A$21:$A$55,HERBICIDES!$E$21:$E$55,0,0,1)))</f>
        <v/>
      </c>
      <c r="F16" s="204"/>
      <c r="G16" s="204" t="str">
        <f>IF(C16="","",(_xlfn.XLOOKUP(C16,HERBICIDES!$A$21:$A$55,HERBICIDES!$N$21:$N$55,0,0,1)))</f>
        <v/>
      </c>
      <c r="H16" s="204"/>
      <c r="I16" s="214" t="str">
        <f>IF(C16="","",(_xlfn.XLOOKUP(C16,HERBICIDES!$A$21:$A$55,HERBICIDES!$S$21:$S$55,0,0,1)))</f>
        <v/>
      </c>
      <c r="J16" s="214" t="str">
        <f>IF(C16="","",(_xlfn.XLOOKUP(C16,HERBICIDES!$A$21:$A$55,HERBICIDES!$CD$21:$CD$55,0,0,1)))</f>
        <v/>
      </c>
      <c r="K16" s="215" t="str">
        <f>IF(C16="","",(_xlfn.XLOOKUP(C16,HERBICIDES!$A$21:$A$55,HERBICIDES!$I$21:$I$55,0,0,1)))</f>
        <v/>
      </c>
      <c r="L16" s="214" t="str">
        <f>IF(C16="","",(_xlfn.XLOOKUP(C16,HERBICIDES!$A$21:$A$55,HERBICIDES!$BS$21:$BS$55,0,0,1)))</f>
        <v/>
      </c>
      <c r="M16" s="214" t="str">
        <f>IF(C16="","",(_xlfn.XLOOKUP(C16,HERBICIDES!$A$21:$A$55,HERBICIDES!$BU$21:$BU$55,0,0,1)))</f>
        <v/>
      </c>
      <c r="N16" s="214" t="str">
        <f>IF(C16="","",(_xlfn.XLOOKUP(C16,HERBICIDES!$A$21:$A$55,HERBICIDES!$BZ$21:$BZ$55,0,0,1)))</f>
        <v/>
      </c>
      <c r="R16" s="203" t="str" cm="1">
        <f t="array" ref="R16">IFERROR(TRANSPOSE(_xlfn._xlws.FILTER(HERBICIDES!Liste_herbicides,NOT(ISERROR(SEARCH(Calendrier[[#This Row],[Saisie du produit utilisé sur la parcelle]],Herbicides[Identifiant_Ligne]))))),"")</f>
        <v/>
      </c>
    </row>
    <row r="17" spans="1:18" ht="28.15" customHeight="1" x14ac:dyDescent="0.25">
      <c r="A17" s="204"/>
      <c r="B17" s="204"/>
      <c r="C17" s="204"/>
      <c r="D17" s="204" t="str">
        <f>IF(C17="","",(_xlfn.XLOOKUP(C17,HERBICIDES!$A$21:$A$55,HERBICIDES!$D$21:$D$55,0,0,1)))</f>
        <v/>
      </c>
      <c r="E17" s="204" t="str">
        <f>IF(C17="","",(_xlfn.XLOOKUP(C17,HERBICIDES!$A$21:$A$55,HERBICIDES!$E$21:$E$55,0,0,1)))</f>
        <v/>
      </c>
      <c r="F17" s="204"/>
      <c r="G17" s="204" t="str">
        <f>IF(C17="","",(_xlfn.XLOOKUP(C17,HERBICIDES!$A$21:$A$55,HERBICIDES!$N$21:$N$55,0,0,1)))</f>
        <v/>
      </c>
      <c r="H17" s="204"/>
      <c r="I17" s="214" t="str">
        <f>IF(C17="","",(_xlfn.XLOOKUP(C17,HERBICIDES!$A$21:$A$55,HERBICIDES!$S$21:$S$55,0,0,1)))</f>
        <v/>
      </c>
      <c r="J17" s="214" t="str">
        <f>IF(C17="","",(_xlfn.XLOOKUP(C17,HERBICIDES!$A$21:$A$55,HERBICIDES!$CD$21:$CD$55,0,0,1)))</f>
        <v/>
      </c>
      <c r="K17" s="215" t="str">
        <f>IF(C17="","",(_xlfn.XLOOKUP(C17,HERBICIDES!$A$21:$A$55,HERBICIDES!$I$21:$I$55,0,0,1)))</f>
        <v/>
      </c>
      <c r="L17" s="214" t="str">
        <f>IF(C17="","",(_xlfn.XLOOKUP(C17,HERBICIDES!$A$21:$A$55,HERBICIDES!$BS$21:$BS$55,0,0,1)))</f>
        <v/>
      </c>
      <c r="M17" s="214" t="str">
        <f>IF(C17="","",(_xlfn.XLOOKUP(C17,HERBICIDES!$A$21:$A$55,HERBICIDES!$BU$21:$BU$55,0,0,1)))</f>
        <v/>
      </c>
      <c r="N17" s="214" t="str">
        <f>IF(C17="","",(_xlfn.XLOOKUP(C17,HERBICIDES!$A$21:$A$55,HERBICIDES!$BZ$21:$BZ$55,0,0,1)))</f>
        <v/>
      </c>
      <c r="R17" s="203" t="str" cm="1">
        <f t="array" ref="R17">IFERROR(TRANSPOSE(_xlfn._xlws.FILTER(HERBICIDES!Liste_herbicides,NOT(ISERROR(SEARCH(Calendrier[[#This Row],[Saisie du produit utilisé sur la parcelle]],Herbicides[Identifiant_Ligne]))))),"")</f>
        <v/>
      </c>
    </row>
    <row r="18" spans="1:18" ht="28.15" customHeight="1" x14ac:dyDescent="0.25">
      <c r="A18" s="204"/>
      <c r="B18" s="204"/>
      <c r="C18" s="204"/>
      <c r="D18" s="204" t="str">
        <f>IF(C18="","",(_xlfn.XLOOKUP(C18,HERBICIDES!$A$21:$A$55,HERBICIDES!$D$21:$D$55,0,0,1)))</f>
        <v/>
      </c>
      <c r="E18" s="204" t="str">
        <f>IF(C18="","",(_xlfn.XLOOKUP(C18,HERBICIDES!$A$21:$A$55,HERBICIDES!$E$21:$E$55,0,0,1)))</f>
        <v/>
      </c>
      <c r="F18" s="204"/>
      <c r="G18" s="204" t="str">
        <f>IF(C18="","",(_xlfn.XLOOKUP(C18,HERBICIDES!$A$21:$A$55,HERBICIDES!$N$21:$N$55,0,0,1)))</f>
        <v/>
      </c>
      <c r="H18" s="204"/>
      <c r="I18" s="214" t="str">
        <f>IF(C18="","",(_xlfn.XLOOKUP(C18,HERBICIDES!$A$21:$A$55,HERBICIDES!$S$21:$S$55,0,0,1)))</f>
        <v/>
      </c>
      <c r="J18" s="214" t="str">
        <f>IF(C18="","",(_xlfn.XLOOKUP(C18,HERBICIDES!$A$21:$A$55,HERBICIDES!$CD$21:$CD$55,0,0,1)))</f>
        <v/>
      </c>
      <c r="K18" s="215" t="str">
        <f>IF(C18="","",(_xlfn.XLOOKUP(C18,HERBICIDES!$A$21:$A$55,HERBICIDES!$I$21:$I$55,0,0,1)))</f>
        <v/>
      </c>
      <c r="L18" s="214" t="str">
        <f>IF(C18="","",(_xlfn.XLOOKUP(C18,HERBICIDES!$A$21:$A$55,HERBICIDES!$BS$21:$BS$55,0,0,1)))</f>
        <v/>
      </c>
      <c r="M18" s="214" t="str">
        <f>IF(C18="","",(_xlfn.XLOOKUP(C18,HERBICIDES!$A$21:$A$55,HERBICIDES!$BU$21:$BU$55,0,0,1)))</f>
        <v/>
      </c>
      <c r="N18" s="214" t="str">
        <f>IF(C18="","",(_xlfn.XLOOKUP(C18,HERBICIDES!$A$21:$A$55,HERBICIDES!$BZ$21:$BZ$55,0,0,1)))</f>
        <v/>
      </c>
      <c r="R18" s="203" t="str" cm="1">
        <f t="array" ref="R18">IFERROR(TRANSPOSE(_xlfn._xlws.FILTER(HERBICIDES!Liste_herbicides,NOT(ISERROR(SEARCH(Calendrier[[#This Row],[Saisie du produit utilisé sur la parcelle]],Herbicides[Identifiant_Ligne]))))),"")</f>
        <v/>
      </c>
    </row>
    <row r="19" spans="1:18" ht="28.15" customHeight="1" x14ac:dyDescent="0.25">
      <c r="A19" s="204"/>
      <c r="B19" s="204"/>
      <c r="C19" s="204"/>
      <c r="D19" s="204" t="str">
        <f>IF(C19="","",(_xlfn.XLOOKUP(C19,HERBICIDES!$A$21:$A$55,HERBICIDES!$D$21:$D$55,0,0,1)))</f>
        <v/>
      </c>
      <c r="E19" s="204" t="str">
        <f>IF(C19="","",(_xlfn.XLOOKUP(C19,HERBICIDES!$A$21:$A$55,HERBICIDES!$E$21:$E$55,0,0,1)))</f>
        <v/>
      </c>
      <c r="F19" s="204"/>
      <c r="G19" s="204" t="str">
        <f>IF(C19="","",(_xlfn.XLOOKUP(C19,HERBICIDES!$A$21:$A$55,HERBICIDES!$N$21:$N$55,0,0,1)))</f>
        <v/>
      </c>
      <c r="H19" s="204"/>
      <c r="I19" s="214" t="str">
        <f>IF(C19="","",(_xlfn.XLOOKUP(C19,HERBICIDES!$A$21:$A$55,HERBICIDES!$S$21:$S$55,0,0,1)))</f>
        <v/>
      </c>
      <c r="J19" s="214" t="str">
        <f>IF(C19="","",(_xlfn.XLOOKUP(C19,HERBICIDES!$A$21:$A$55,HERBICIDES!$CD$21:$CD$55,0,0,1)))</f>
        <v/>
      </c>
      <c r="K19" s="215" t="str">
        <f>IF(C19="","",(_xlfn.XLOOKUP(C19,HERBICIDES!$A$21:$A$55,HERBICIDES!$I$21:$I$55,0,0,1)))</f>
        <v/>
      </c>
      <c r="L19" s="214" t="str">
        <f>IF(C19="","",(_xlfn.XLOOKUP(C19,HERBICIDES!$A$21:$A$55,HERBICIDES!$BS$21:$BS$55,0,0,1)))</f>
        <v/>
      </c>
      <c r="M19" s="214" t="str">
        <f>IF(C19="","",(_xlfn.XLOOKUP(C19,HERBICIDES!$A$21:$A$55,HERBICIDES!$BU$21:$BU$55,0,0,1)))</f>
        <v/>
      </c>
      <c r="N19" s="214" t="str">
        <f>IF(C19="","",(_xlfn.XLOOKUP(C19,HERBICIDES!$A$21:$A$55,HERBICIDES!$BZ$21:$BZ$55,0,0,1)))</f>
        <v/>
      </c>
      <c r="R19" s="203" t="str" cm="1">
        <f t="array" ref="R19">IFERROR(TRANSPOSE(_xlfn._xlws.FILTER(HERBICIDES!Liste_herbicides,NOT(ISERROR(SEARCH(Calendrier[[#This Row],[Saisie du produit utilisé sur la parcelle]],Herbicides[Identifiant_Ligne]))))),"")</f>
        <v/>
      </c>
    </row>
    <row r="20" spans="1:18" ht="28.15" customHeight="1" x14ac:dyDescent="0.25">
      <c r="A20" s="204"/>
      <c r="B20" s="204"/>
      <c r="C20" s="204"/>
      <c r="D20" s="204"/>
      <c r="E20" s="204"/>
      <c r="F20" s="204"/>
      <c r="G20" s="204"/>
      <c r="H20" s="204"/>
      <c r="I20" s="204"/>
      <c r="J20" s="204"/>
      <c r="R20" s="203" t="str" cm="1">
        <f t="array" ref="R20">IFERROR(TRANSPOSE(_xlfn._xlws.FILTER(HERBICIDES!Liste_herbicides,NOT(ISERROR(SEARCH(Calendrier[[#This Row],[Saisie du produit utilisé sur la parcelle]],Herbicides[Identifiant_Ligne]))))),"")</f>
        <v/>
      </c>
    </row>
    <row r="21" spans="1:18" ht="28.15" customHeight="1" x14ac:dyDescent="0.25">
      <c r="A21" s="221" t="s">
        <v>321</v>
      </c>
      <c r="B21" s="221"/>
      <c r="C21" s="221"/>
      <c r="D21" s="221"/>
      <c r="E21" s="221"/>
      <c r="F21" s="221"/>
      <c r="G21" s="221"/>
      <c r="H21" s="221"/>
      <c r="I21" s="221"/>
      <c r="J21" s="221"/>
      <c r="R21" s="203" t="str" cm="1">
        <f t="array" ref="R21">IFERROR(TRANSPOSE(_xlfn._xlws.FILTER(HERBICIDES!Liste_herbicides,NOT(ISERROR(SEARCH(Calendrier[[#This Row],[Saisie du produit utilisé sur la parcelle]],Herbicides[Identifiant_Ligne]))))),"")</f>
        <v/>
      </c>
    </row>
    <row r="22" spans="1:18" ht="28.15" customHeight="1" x14ac:dyDescent="0.25">
      <c r="A22" s="221" t="s">
        <v>322</v>
      </c>
      <c r="B22" s="221"/>
      <c r="C22" s="221"/>
      <c r="D22" s="221"/>
      <c r="E22" s="221"/>
      <c r="F22" s="221"/>
      <c r="G22" s="221"/>
      <c r="H22" s="221"/>
      <c r="I22" s="221"/>
      <c r="J22" s="221"/>
      <c r="K22" s="205"/>
      <c r="R22" s="203" t="str" cm="1">
        <f t="array" ref="R22">IFERROR(TRANSPOSE(_xlfn._xlws.FILTER(HERBICIDES!Liste_herbicides,NOT(ISERROR(SEARCH(Calendrier[[#This Row],[Saisie du produit utilisé sur la parcelle]],Herbicides[Identifiant_Ligne]))))),"")</f>
        <v/>
      </c>
    </row>
    <row r="23" spans="1:18" ht="18.75" x14ac:dyDescent="0.25">
      <c r="A23" s="221" t="s">
        <v>323</v>
      </c>
      <c r="B23" s="221"/>
      <c r="C23" s="221"/>
      <c r="D23" s="221"/>
      <c r="E23" s="221"/>
      <c r="F23" s="221"/>
      <c r="G23" s="221"/>
      <c r="H23" s="221"/>
      <c r="I23" s="221"/>
      <c r="J23" s="206"/>
      <c r="K23" s="205"/>
    </row>
    <row r="24" spans="1:18" ht="18" customHeight="1" x14ac:dyDescent="0.25">
      <c r="A24" s="221" t="s">
        <v>324</v>
      </c>
      <c r="B24" s="221"/>
      <c r="C24" s="221"/>
      <c r="D24" s="221"/>
      <c r="E24" s="221"/>
      <c r="F24" s="221"/>
      <c r="G24" s="221"/>
      <c r="H24" s="221"/>
      <c r="I24" s="221"/>
      <c r="J24" s="206"/>
      <c r="K24" s="205"/>
    </row>
    <row r="25" spans="1:18" ht="18" customHeight="1" x14ac:dyDescent="0.25">
      <c r="A25" s="222" t="s">
        <v>325</v>
      </c>
      <c r="B25" s="222"/>
      <c r="C25" s="222"/>
      <c r="D25" s="222"/>
      <c r="E25" s="222"/>
      <c r="F25" s="222"/>
      <c r="G25" s="222"/>
      <c r="H25" s="222"/>
      <c r="I25" s="222"/>
      <c r="J25" s="222"/>
    </row>
    <row r="26" spans="1:18" ht="25.9" customHeight="1" x14ac:dyDescent="0.25">
      <c r="A26" s="220" t="s">
        <v>326</v>
      </c>
      <c r="B26" s="220"/>
      <c r="C26" s="220"/>
      <c r="D26" s="220"/>
      <c r="E26" s="220"/>
      <c r="F26" s="204"/>
      <c r="G26" s="204"/>
      <c r="H26" s="204"/>
      <c r="I26" s="204"/>
      <c r="J26" s="204"/>
    </row>
    <row r="27" spans="1:18" ht="18" customHeight="1" x14ac:dyDescent="0.25"/>
    <row r="28" spans="1:18" ht="18" customHeight="1" x14ac:dyDescent="0.25"/>
    <row r="29" spans="1:18" ht="34.15" customHeight="1" x14ac:dyDescent="0.25"/>
    <row r="30" spans="1:18" ht="18.75" x14ac:dyDescent="0.3">
      <c r="A30" s="207"/>
      <c r="B30" s="207"/>
    </row>
    <row r="31" spans="1:18" ht="18.75" x14ac:dyDescent="0.3">
      <c r="A31" s="207"/>
      <c r="B31" s="207"/>
    </row>
    <row r="42" x14ac:dyDescent="0.25"/>
    <row r="43" x14ac:dyDescent="0.25"/>
    <row r="44" x14ac:dyDescent="0.25"/>
    <row r="45" x14ac:dyDescent="0.25"/>
    <row r="46" x14ac:dyDescent="0.25"/>
  </sheetData>
  <mergeCells count="7">
    <mergeCell ref="A1:J1"/>
    <mergeCell ref="A26:E26"/>
    <mergeCell ref="A21:J21"/>
    <mergeCell ref="A22:J22"/>
    <mergeCell ref="A23:I23"/>
    <mergeCell ref="A24:I24"/>
    <mergeCell ref="A25:J25"/>
  </mergeCells>
  <phoneticPr fontId="54" type="noConversion"/>
  <dataValidations count="1">
    <dataValidation type="list" allowBlank="1" showInputMessage="1" showErrorMessage="1" sqref="C4:C7" xr:uid="{5B366D8B-89B1-42F3-AF48-7604E9F8DA64}">
      <formula1>_xlfn.ANCHORARRAY($R4)</formula1>
    </dataValidation>
  </dataValidations>
  <pageMargins left="0.70866141732283472" right="0.70866141732283472" top="0.74803149606299213" bottom="0.74803149606299213" header="0.31496062992125984" footer="0.31496062992125984"/>
  <pageSetup paperSize="9" orientation="landscape" r:id="rId1"/>
  <headerFooter>
    <oddHeader>&amp;L&amp;16&amp;G&amp;C&amp;14Conseil stratégique phytosanitaire</oddHeader>
  </headerFooter>
  <legacyDrawingHF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MQ58"/>
  <sheetViews>
    <sheetView topLeftCell="I45" workbookViewId="0">
      <selection activeCell="O22" sqref="O22"/>
    </sheetView>
  </sheetViews>
  <sheetFormatPr baseColWidth="10" defaultRowHeight="14.25" x14ac:dyDescent="0.2"/>
  <cols>
    <col min="1" max="1" width="71.75" bestFit="1" customWidth="1"/>
    <col min="2" max="2" width="11.25" customWidth="1"/>
    <col min="4" max="4" width="15.625" customWidth="1"/>
    <col min="5" max="5" width="14" customWidth="1"/>
    <col min="7" max="7" width="16.125" customWidth="1"/>
    <col min="8" max="8" width="28.25" customWidth="1"/>
    <col min="9" max="9" width="20.875" customWidth="1"/>
    <col min="11" max="11" width="11.5" customWidth="1"/>
    <col min="12" max="12" width="18.625" customWidth="1"/>
    <col min="14" max="14" width="14.875" customWidth="1"/>
    <col min="15" max="15" width="41.75" customWidth="1"/>
    <col min="16" max="17" width="0" hidden="1" customWidth="1"/>
    <col min="19" max="19" width="15.75" customWidth="1"/>
    <col min="21" max="70" width="0" hidden="1" customWidth="1"/>
    <col min="73" max="73" width="12.25" customWidth="1"/>
    <col min="74" max="74" width="20.25" customWidth="1"/>
    <col min="75" max="75" width="15.875" customWidth="1"/>
    <col min="76" max="76" width="20.125" customWidth="1"/>
    <col min="78" max="78" width="14.75" customWidth="1"/>
    <col min="79" max="79" width="15.125" customWidth="1"/>
    <col min="80" max="80" width="25" customWidth="1"/>
    <col min="81" max="81" width="24" customWidth="1"/>
    <col min="82" max="82" width="13.25" customWidth="1"/>
    <col min="83" max="83" width="22.625" customWidth="1"/>
    <col min="84" max="84" width="53.375" customWidth="1"/>
    <col min="85" max="85" width="83.875" customWidth="1"/>
    <col min="86" max="141" width="0" hidden="1" customWidth="1"/>
    <col min="142" max="142" width="40.25" customWidth="1"/>
    <col min="143" max="143" width="40.875" customWidth="1"/>
  </cols>
  <sheetData>
    <row r="1" spans="3:1031" ht="15" thickBot="1" x14ac:dyDescent="0.25">
      <c r="C1" s="1"/>
      <c r="D1" s="12"/>
      <c r="E1" s="2"/>
      <c r="F1" s="1"/>
      <c r="G1" s="3"/>
      <c r="H1" s="12"/>
      <c r="I1" s="1"/>
      <c r="J1" s="1"/>
      <c r="K1" s="1"/>
      <c r="L1" s="3"/>
      <c r="M1" s="1"/>
      <c r="N1" s="12"/>
      <c r="O1" s="1"/>
      <c r="P1" s="1"/>
      <c r="Q1" s="1"/>
      <c r="R1" s="12"/>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4"/>
      <c r="BS1" s="4"/>
      <c r="BT1" s="16"/>
      <c r="BU1" s="1"/>
      <c r="BV1" s="1"/>
      <c r="BW1" s="1"/>
      <c r="BX1" s="1"/>
      <c r="BY1" s="1"/>
      <c r="BZ1" s="1"/>
      <c r="CA1" s="1"/>
      <c r="CB1" s="1"/>
      <c r="CC1" s="12"/>
      <c r="CD1" s="4"/>
      <c r="CE1" s="4"/>
      <c r="CF1" s="4"/>
      <c r="CG1" s="1"/>
      <c r="CH1" s="1"/>
      <c r="CI1" s="12"/>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c r="AAA1" s="1"/>
      <c r="AAB1" s="1"/>
      <c r="AAC1" s="1"/>
      <c r="AAD1" s="1"/>
      <c r="AAE1" s="1"/>
      <c r="AAF1" s="1"/>
      <c r="AAG1" s="1"/>
      <c r="AAH1" s="1"/>
      <c r="AAI1" s="1"/>
      <c r="AAJ1" s="1"/>
      <c r="AAK1" s="1"/>
      <c r="AAL1" s="1"/>
      <c r="AAM1" s="1"/>
      <c r="AAN1" s="1"/>
      <c r="AAO1" s="1"/>
      <c r="AAP1" s="1"/>
      <c r="AAQ1" s="1"/>
      <c r="AAR1" s="1"/>
      <c r="AAS1" s="1"/>
      <c r="AAT1" s="1"/>
      <c r="AAU1" s="1"/>
      <c r="AAV1" s="1"/>
      <c r="AAW1" s="1"/>
      <c r="AAX1" s="1"/>
      <c r="AAY1" s="1"/>
      <c r="AAZ1" s="1"/>
      <c r="ABA1" s="1"/>
      <c r="ABB1" s="1"/>
      <c r="ABC1" s="1"/>
      <c r="ABD1" s="1"/>
      <c r="ABE1" s="1"/>
      <c r="ABF1" s="1"/>
      <c r="ABG1" s="1"/>
      <c r="ABH1" s="1"/>
      <c r="ABI1" s="1"/>
      <c r="ABJ1" s="1"/>
      <c r="ABK1" s="1"/>
      <c r="ABL1" s="1"/>
      <c r="ABM1" s="1"/>
      <c r="ABN1" s="1"/>
      <c r="ABO1" s="1"/>
      <c r="ABP1" s="1"/>
      <c r="ABQ1" s="1"/>
      <c r="ABR1" s="1"/>
      <c r="ABS1" s="1"/>
      <c r="ABT1" s="1"/>
      <c r="ABU1" s="1"/>
      <c r="ABV1" s="1"/>
      <c r="ABW1" s="1"/>
      <c r="ABX1" s="1"/>
      <c r="ABY1" s="1"/>
      <c r="ABZ1" s="1"/>
      <c r="ACA1" s="1"/>
      <c r="ACB1" s="1"/>
      <c r="ACC1" s="1"/>
      <c r="ACD1" s="1"/>
      <c r="ACE1" s="1"/>
      <c r="ACF1" s="1"/>
      <c r="ACG1" s="1"/>
      <c r="ACH1" s="1"/>
      <c r="ACI1" s="1"/>
      <c r="ACJ1" s="1"/>
      <c r="ACK1" s="1"/>
      <c r="ACL1" s="1"/>
      <c r="ACM1" s="1"/>
      <c r="ACN1" s="1"/>
      <c r="ACO1" s="1"/>
      <c r="ACP1" s="1"/>
      <c r="ACQ1" s="1"/>
      <c r="ACR1" s="1"/>
      <c r="ACS1" s="1"/>
      <c r="ACT1" s="1"/>
      <c r="ACU1" s="1"/>
      <c r="ACV1" s="1"/>
      <c r="ACW1" s="1"/>
      <c r="ACX1" s="1"/>
      <c r="ACY1" s="1"/>
      <c r="ACZ1" s="1"/>
      <c r="ADA1" s="1"/>
      <c r="ADB1" s="1"/>
      <c r="ADC1" s="1"/>
      <c r="ADD1" s="1"/>
      <c r="ADE1" s="1"/>
      <c r="ADF1" s="1"/>
      <c r="ADG1" s="1"/>
      <c r="ADH1" s="1"/>
      <c r="ADI1" s="1"/>
      <c r="ADJ1" s="1"/>
      <c r="ADK1" s="1"/>
      <c r="ADL1" s="1"/>
      <c r="ADM1" s="1"/>
      <c r="ADN1" s="1"/>
      <c r="ADO1" s="1"/>
      <c r="ADP1" s="1"/>
      <c r="ADQ1" s="1"/>
      <c r="ADR1" s="1"/>
      <c r="ADS1" s="1"/>
      <c r="ADT1" s="1"/>
      <c r="ADU1" s="1"/>
      <c r="ADV1" s="1"/>
      <c r="ADW1" s="1"/>
      <c r="ADX1" s="1"/>
      <c r="ADY1" s="1"/>
      <c r="ADZ1" s="1"/>
      <c r="AEA1" s="1"/>
      <c r="AEB1" s="1"/>
      <c r="AEC1" s="1"/>
      <c r="AED1" s="1"/>
      <c r="AEE1" s="1"/>
      <c r="AEF1" s="1"/>
      <c r="AEG1" s="1"/>
      <c r="AEH1" s="1"/>
      <c r="AEI1" s="1"/>
      <c r="AEJ1" s="1"/>
      <c r="AEK1" s="1"/>
      <c r="AEL1" s="1"/>
      <c r="AEM1" s="1"/>
      <c r="AEN1" s="1"/>
      <c r="AEO1" s="1"/>
      <c r="AEP1" s="1"/>
      <c r="AEQ1" s="1"/>
      <c r="AER1" s="1"/>
      <c r="AES1" s="1"/>
      <c r="AET1" s="1"/>
      <c r="AEU1" s="1"/>
      <c r="AEV1" s="1"/>
      <c r="AEW1" s="1"/>
      <c r="AEX1" s="1"/>
      <c r="AEY1" s="1"/>
      <c r="AEZ1" s="1"/>
      <c r="AFA1" s="1"/>
      <c r="AFB1" s="1"/>
      <c r="AFC1" s="1"/>
      <c r="AFD1" s="1"/>
      <c r="AFE1" s="1"/>
      <c r="AFF1" s="1"/>
      <c r="AFG1" s="1"/>
      <c r="AFH1" s="1"/>
      <c r="AFI1" s="1"/>
      <c r="AFJ1" s="1"/>
      <c r="AFK1" s="1"/>
      <c r="AFL1" s="1"/>
      <c r="AFM1" s="1"/>
      <c r="AFN1" s="1"/>
      <c r="AFO1" s="1"/>
      <c r="AFP1" s="1"/>
      <c r="AFQ1" s="1"/>
      <c r="AFR1" s="1"/>
      <c r="AFS1" s="1"/>
      <c r="AFT1" s="1"/>
      <c r="AFU1" s="1"/>
      <c r="AFV1" s="1"/>
      <c r="AFW1" s="1"/>
      <c r="AFX1" s="1"/>
      <c r="AFY1" s="1"/>
      <c r="AFZ1" s="1"/>
      <c r="AGA1" s="1"/>
      <c r="AGB1" s="1"/>
      <c r="AGC1" s="1"/>
      <c r="AGD1" s="1"/>
      <c r="AGE1" s="1"/>
      <c r="AGF1" s="1"/>
      <c r="AGG1" s="1"/>
      <c r="AGH1" s="1"/>
      <c r="AGI1" s="1"/>
      <c r="AGJ1" s="1"/>
      <c r="AGK1" s="1"/>
      <c r="AGL1" s="1"/>
      <c r="AGM1" s="1"/>
      <c r="AGN1" s="1"/>
      <c r="AGO1" s="1"/>
      <c r="AGP1" s="1"/>
      <c r="AGQ1" s="1"/>
      <c r="AGR1" s="1"/>
      <c r="AGS1" s="1"/>
      <c r="AGT1" s="1"/>
      <c r="AGU1" s="1"/>
      <c r="AGV1" s="1"/>
      <c r="AGW1" s="1"/>
      <c r="AGX1" s="1"/>
      <c r="AGY1" s="1"/>
      <c r="AGZ1" s="1"/>
      <c r="AHA1" s="1"/>
      <c r="AHB1" s="1"/>
      <c r="AHC1" s="1"/>
      <c r="AHD1" s="1"/>
      <c r="AHE1" s="1"/>
      <c r="AHF1" s="1"/>
      <c r="AHG1" s="1"/>
      <c r="AHH1" s="1"/>
      <c r="AHI1" s="1"/>
      <c r="AHJ1" s="1"/>
      <c r="AHK1" s="1"/>
      <c r="AHL1" s="1"/>
      <c r="AHM1" s="1"/>
      <c r="AHN1" s="1"/>
      <c r="AHO1" s="1"/>
      <c r="AHP1" s="1"/>
      <c r="AHQ1" s="1"/>
      <c r="AHR1" s="1"/>
      <c r="AHS1" s="1"/>
      <c r="AHT1" s="1"/>
      <c r="AHU1" s="1"/>
      <c r="AHV1" s="1"/>
      <c r="AHW1" s="1"/>
      <c r="AHX1" s="1"/>
      <c r="AHY1" s="1"/>
      <c r="AHZ1" s="1"/>
      <c r="AIA1" s="1"/>
      <c r="AIB1" s="1"/>
      <c r="AIC1" s="1"/>
      <c r="AID1" s="1"/>
      <c r="AIE1" s="1"/>
      <c r="AIF1" s="1"/>
      <c r="AIG1" s="1"/>
      <c r="AIH1" s="1"/>
      <c r="AII1" s="1"/>
      <c r="AIJ1" s="1"/>
      <c r="AIK1" s="1"/>
      <c r="AIL1" s="1"/>
      <c r="AIM1" s="1"/>
      <c r="AIN1" s="1"/>
      <c r="AIO1" s="1"/>
      <c r="AIP1" s="1"/>
      <c r="AIQ1" s="1"/>
      <c r="AIR1" s="1"/>
      <c r="AIS1" s="1"/>
      <c r="AIT1" s="1"/>
      <c r="AIU1" s="1"/>
      <c r="AIV1" s="1"/>
      <c r="AIW1" s="1"/>
      <c r="AIX1" s="1"/>
      <c r="AIY1" s="1"/>
      <c r="AIZ1" s="1"/>
      <c r="AJA1" s="1"/>
      <c r="AJB1" s="1"/>
      <c r="AJC1" s="1"/>
      <c r="AJD1" s="1"/>
      <c r="AJE1" s="1"/>
      <c r="AJF1" s="1"/>
      <c r="AJG1" s="1"/>
      <c r="AJH1" s="1"/>
      <c r="AJI1" s="1"/>
      <c r="AJJ1" s="1"/>
      <c r="AJK1" s="1"/>
      <c r="AJL1" s="1"/>
      <c r="AJM1" s="1"/>
      <c r="AJN1" s="1"/>
      <c r="AJO1" s="1"/>
      <c r="AJP1" s="1"/>
      <c r="AJQ1" s="1"/>
      <c r="AJR1" s="1"/>
      <c r="AJS1" s="1"/>
      <c r="AJT1" s="1"/>
      <c r="AJU1" s="1"/>
      <c r="AJV1" s="1"/>
      <c r="AJW1" s="1"/>
      <c r="AJX1" s="1"/>
      <c r="AJY1" s="1"/>
      <c r="AJZ1" s="1"/>
      <c r="AKA1" s="1"/>
      <c r="AKB1" s="1"/>
      <c r="AKC1" s="1"/>
      <c r="AKD1" s="1"/>
      <c r="AKE1" s="1"/>
      <c r="AKF1" s="1"/>
      <c r="AKG1" s="1"/>
      <c r="AKH1" s="1"/>
      <c r="AKI1" s="1"/>
      <c r="AKJ1" s="1"/>
      <c r="AKK1" s="1"/>
      <c r="AKL1" s="1"/>
      <c r="AKM1" s="1"/>
      <c r="AKN1" s="1"/>
      <c r="AKO1" s="1"/>
      <c r="AKP1" s="1"/>
      <c r="AKQ1" s="1"/>
      <c r="AKR1" s="1"/>
      <c r="AKS1" s="1"/>
      <c r="AKT1" s="1"/>
      <c r="AKU1" s="1"/>
      <c r="AKV1" s="1"/>
      <c r="AKW1" s="1"/>
      <c r="AKX1" s="1"/>
      <c r="AKY1" s="1"/>
      <c r="AKZ1" s="1"/>
      <c r="ALA1" s="1"/>
      <c r="ALB1" s="1"/>
      <c r="ALC1" s="1"/>
      <c r="ALD1" s="1"/>
      <c r="ALE1" s="1"/>
      <c r="ALF1" s="1"/>
      <c r="ALG1" s="1"/>
      <c r="ALH1" s="1"/>
      <c r="ALI1" s="1"/>
      <c r="ALJ1" s="1"/>
      <c r="ALK1" s="1"/>
      <c r="ALL1" s="1"/>
      <c r="ALM1" s="1"/>
      <c r="ALN1" s="1"/>
      <c r="ALO1" s="1"/>
      <c r="ALP1" s="1"/>
      <c r="ALQ1" s="1"/>
      <c r="ALR1" s="1"/>
      <c r="ALS1" s="1"/>
      <c r="ALT1" s="1"/>
      <c r="ALU1" s="1"/>
      <c r="ALV1" s="1"/>
      <c r="ALW1" s="1"/>
      <c r="ALX1" s="1"/>
      <c r="ALY1" s="1"/>
      <c r="ALZ1" s="1"/>
      <c r="AMA1" s="1"/>
      <c r="AMB1" s="1"/>
      <c r="AMC1" s="1"/>
      <c r="AMD1" s="1"/>
      <c r="AME1" s="1"/>
      <c r="AMF1" s="1"/>
      <c r="AMG1" s="1"/>
      <c r="AMH1" s="1"/>
      <c r="AMI1" s="1"/>
      <c r="AMJ1" s="1"/>
      <c r="AMK1" s="1"/>
      <c r="AML1" s="1"/>
      <c r="AMM1" s="1"/>
      <c r="AMN1" s="1"/>
      <c r="AMO1" s="1"/>
      <c r="AMP1" s="1"/>
      <c r="AMQ1" s="1"/>
    </row>
    <row r="2" spans="3:1031" ht="15" customHeight="1" x14ac:dyDescent="0.2">
      <c r="C2" s="227" t="s">
        <v>0</v>
      </c>
      <c r="D2" s="228"/>
      <c r="E2" s="228"/>
      <c r="F2" s="228"/>
      <c r="G2" s="228"/>
      <c r="H2" s="228"/>
      <c r="I2" s="228"/>
      <c r="J2" s="228"/>
      <c r="K2" s="228"/>
      <c r="L2" s="228"/>
      <c r="M2" s="228"/>
      <c r="N2" s="228"/>
      <c r="O2" s="228"/>
      <c r="P2" s="228"/>
      <c r="Q2" s="228"/>
      <c r="R2" s="228"/>
      <c r="S2" s="228"/>
      <c r="T2" s="228"/>
      <c r="U2" s="228"/>
      <c r="V2" s="228"/>
      <c r="W2" s="228"/>
      <c r="X2" s="228"/>
      <c r="Y2" s="228"/>
      <c r="Z2" s="228"/>
      <c r="AA2" s="228"/>
      <c r="AB2" s="229"/>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4"/>
      <c r="BS2" s="4"/>
      <c r="BT2" s="16"/>
      <c r="BU2" s="1"/>
      <c r="BV2" s="1"/>
      <c r="BW2" s="1"/>
      <c r="BX2" s="1"/>
      <c r="BY2" s="1"/>
      <c r="BZ2" s="1"/>
      <c r="CA2" s="1"/>
      <c r="CB2" s="1"/>
      <c r="CC2" s="12"/>
      <c r="CD2" s="4"/>
      <c r="CE2" s="4"/>
      <c r="CF2" s="4"/>
      <c r="CG2" s="1"/>
      <c r="CH2" s="1"/>
      <c r="CI2" s="12"/>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c r="DT2" s="1"/>
      <c r="DU2" s="1"/>
      <c r="DV2" s="1"/>
      <c r="DW2" s="1"/>
      <c r="DX2" s="1"/>
      <c r="DY2" s="1"/>
      <c r="DZ2" s="1"/>
      <c r="EA2" s="1"/>
      <c r="EB2" s="1"/>
      <c r="EC2" s="1"/>
      <c r="ED2" s="1"/>
      <c r="EE2" s="1"/>
      <c r="EF2" s="1"/>
      <c r="EG2" s="1"/>
      <c r="EH2" s="1"/>
      <c r="EI2" s="1"/>
      <c r="EJ2" s="1"/>
      <c r="EK2" s="1"/>
      <c r="EL2" s="1"/>
      <c r="EM2" s="1"/>
      <c r="EN2" s="1"/>
      <c r="EO2" s="1"/>
      <c r="EP2" s="1"/>
      <c r="EQ2" s="1"/>
      <c r="ER2" s="1"/>
      <c r="ES2" s="1"/>
      <c r="ET2" s="1"/>
      <c r="EU2" s="1"/>
      <c r="EV2" s="1"/>
      <c r="EW2" s="1"/>
      <c r="EX2" s="1"/>
      <c r="EY2" s="1"/>
      <c r="EZ2" s="1"/>
      <c r="FA2" s="1"/>
      <c r="FB2" s="1"/>
      <c r="FC2" s="1"/>
      <c r="FD2" s="1"/>
      <c r="FE2" s="1"/>
      <c r="FF2" s="1"/>
      <c r="FG2" s="1"/>
      <c r="FH2" s="1"/>
      <c r="FI2" s="1"/>
      <c r="FJ2" s="1"/>
      <c r="FK2" s="1"/>
      <c r="FL2" s="1"/>
      <c r="FM2" s="1"/>
      <c r="FN2" s="1"/>
      <c r="FO2" s="1"/>
      <c r="FP2" s="1"/>
      <c r="FQ2" s="1"/>
      <c r="FR2" s="1"/>
      <c r="FS2" s="1"/>
      <c r="FT2" s="1"/>
      <c r="FU2" s="1"/>
      <c r="FV2" s="1"/>
      <c r="FW2" s="1"/>
      <c r="FX2" s="1"/>
      <c r="FY2" s="1"/>
      <c r="FZ2" s="1"/>
      <c r="GA2" s="1"/>
      <c r="GB2" s="1"/>
      <c r="GC2" s="1"/>
      <c r="GD2" s="1"/>
      <c r="GE2" s="1"/>
      <c r="GF2" s="1"/>
      <c r="GG2" s="1"/>
      <c r="GH2" s="1"/>
      <c r="GI2" s="1"/>
      <c r="GJ2" s="1"/>
      <c r="GK2" s="1"/>
      <c r="GL2" s="1"/>
      <c r="GM2" s="1"/>
      <c r="GN2" s="1"/>
      <c r="GO2" s="1"/>
      <c r="GP2" s="1"/>
      <c r="GQ2" s="1"/>
      <c r="GR2" s="1"/>
      <c r="GS2" s="1"/>
      <c r="GT2" s="1"/>
      <c r="GU2" s="1"/>
      <c r="GV2" s="1"/>
      <c r="GW2" s="1"/>
      <c r="GX2" s="1"/>
      <c r="GY2" s="1"/>
      <c r="GZ2" s="1"/>
      <c r="HA2" s="1"/>
      <c r="HB2" s="1"/>
      <c r="HC2" s="1"/>
      <c r="HD2" s="1"/>
      <c r="HE2" s="1"/>
      <c r="HF2" s="1"/>
      <c r="HG2" s="1"/>
      <c r="HH2" s="1"/>
      <c r="HI2" s="1"/>
      <c r="HJ2" s="1"/>
      <c r="HK2" s="1"/>
      <c r="HL2" s="1"/>
      <c r="HM2" s="1"/>
      <c r="HN2" s="1"/>
      <c r="HO2" s="1"/>
      <c r="HP2" s="1"/>
      <c r="HQ2" s="1"/>
      <c r="HR2" s="1"/>
      <c r="HS2" s="1"/>
      <c r="HT2" s="1"/>
      <c r="HU2" s="1"/>
      <c r="HV2" s="1"/>
      <c r="HW2" s="1"/>
      <c r="HX2" s="1"/>
      <c r="HY2" s="1"/>
      <c r="HZ2" s="1"/>
      <c r="IA2" s="1"/>
      <c r="IB2" s="1"/>
      <c r="IC2" s="1"/>
      <c r="ID2" s="1"/>
      <c r="IE2" s="1"/>
      <c r="IF2" s="1"/>
      <c r="IG2" s="1"/>
      <c r="IH2" s="1"/>
      <c r="II2" s="1"/>
      <c r="IJ2" s="1"/>
      <c r="IK2" s="1"/>
      <c r="IL2" s="1"/>
      <c r="IM2" s="1"/>
      <c r="IN2" s="1"/>
      <c r="IO2" s="1"/>
      <c r="IP2" s="1"/>
      <c r="IQ2" s="1"/>
      <c r="IR2" s="1"/>
      <c r="IS2" s="1"/>
      <c r="IT2" s="1"/>
      <c r="IU2" s="1"/>
      <c r="IV2" s="1"/>
      <c r="IW2" s="1"/>
      <c r="IX2" s="1"/>
      <c r="IY2" s="1"/>
      <c r="IZ2" s="1"/>
      <c r="JA2" s="1"/>
      <c r="JB2" s="1"/>
      <c r="JC2" s="1"/>
      <c r="JD2" s="1"/>
      <c r="JE2" s="1"/>
      <c r="JF2" s="1"/>
      <c r="JG2" s="1"/>
      <c r="JH2" s="1"/>
      <c r="JI2" s="1"/>
      <c r="JJ2" s="1"/>
      <c r="JK2" s="1"/>
      <c r="JL2" s="1"/>
      <c r="JM2" s="1"/>
      <c r="JN2" s="1"/>
      <c r="JO2" s="1"/>
      <c r="JP2" s="1"/>
      <c r="JQ2" s="1"/>
      <c r="JR2" s="1"/>
      <c r="JS2" s="1"/>
      <c r="JT2" s="1"/>
      <c r="JU2" s="1"/>
      <c r="JV2" s="1"/>
      <c r="JW2" s="1"/>
      <c r="JX2" s="1"/>
      <c r="JY2" s="1"/>
      <c r="JZ2" s="1"/>
      <c r="KA2" s="1"/>
      <c r="KB2" s="1"/>
      <c r="KC2" s="1"/>
      <c r="KD2" s="1"/>
      <c r="KE2" s="1"/>
      <c r="KF2" s="1"/>
      <c r="KG2" s="1"/>
      <c r="KH2" s="1"/>
      <c r="KI2" s="1"/>
      <c r="KJ2" s="1"/>
      <c r="KK2" s="1"/>
      <c r="KL2" s="1"/>
      <c r="KM2" s="1"/>
      <c r="KN2" s="1"/>
      <c r="KO2" s="1"/>
      <c r="KP2" s="1"/>
      <c r="KQ2" s="1"/>
      <c r="KR2" s="1"/>
      <c r="KS2" s="1"/>
      <c r="KT2" s="1"/>
      <c r="KU2" s="1"/>
      <c r="KV2" s="1"/>
      <c r="KW2" s="1"/>
      <c r="KX2" s="1"/>
      <c r="KY2" s="1"/>
      <c r="KZ2" s="1"/>
      <c r="LA2" s="1"/>
      <c r="LB2" s="1"/>
      <c r="LC2" s="1"/>
      <c r="LD2" s="1"/>
      <c r="LE2" s="1"/>
      <c r="LF2" s="1"/>
      <c r="LG2" s="1"/>
      <c r="LH2" s="1"/>
      <c r="LI2" s="1"/>
      <c r="LJ2" s="1"/>
      <c r="LK2" s="1"/>
      <c r="LL2" s="1"/>
      <c r="LM2" s="1"/>
      <c r="LN2" s="1"/>
      <c r="LO2" s="1"/>
      <c r="LP2" s="1"/>
      <c r="LQ2" s="1"/>
      <c r="LR2" s="1"/>
      <c r="LS2" s="1"/>
      <c r="LT2" s="1"/>
      <c r="LU2" s="1"/>
      <c r="LV2" s="1"/>
      <c r="LW2" s="1"/>
      <c r="LX2" s="1"/>
      <c r="LY2" s="1"/>
      <c r="LZ2" s="1"/>
      <c r="MA2" s="1"/>
      <c r="MB2" s="1"/>
      <c r="MC2" s="1"/>
      <c r="MD2" s="1"/>
      <c r="ME2" s="1"/>
      <c r="MF2" s="1"/>
      <c r="MG2" s="1"/>
      <c r="MH2" s="1"/>
      <c r="MI2" s="1"/>
      <c r="MJ2" s="1"/>
      <c r="MK2" s="1"/>
      <c r="ML2" s="1"/>
      <c r="MM2" s="1"/>
      <c r="MN2" s="1"/>
      <c r="MO2" s="1"/>
      <c r="MP2" s="1"/>
      <c r="MQ2" s="1"/>
      <c r="MR2" s="1"/>
      <c r="MS2" s="1"/>
      <c r="MT2" s="1"/>
      <c r="MU2" s="1"/>
      <c r="MV2" s="1"/>
      <c r="MW2" s="1"/>
      <c r="MX2" s="1"/>
      <c r="MY2" s="1"/>
      <c r="MZ2" s="1"/>
      <c r="NA2" s="1"/>
      <c r="NB2" s="1"/>
      <c r="NC2" s="1"/>
      <c r="ND2" s="1"/>
      <c r="NE2" s="1"/>
      <c r="NF2" s="1"/>
      <c r="NG2" s="1"/>
      <c r="NH2" s="1"/>
      <c r="NI2" s="1"/>
      <c r="NJ2" s="1"/>
      <c r="NK2" s="1"/>
      <c r="NL2" s="1"/>
      <c r="NM2" s="1"/>
      <c r="NN2" s="1"/>
      <c r="NO2" s="1"/>
      <c r="NP2" s="1"/>
      <c r="NQ2" s="1"/>
      <c r="NR2" s="1"/>
      <c r="NS2" s="1"/>
      <c r="NT2" s="1"/>
      <c r="NU2" s="1"/>
      <c r="NV2" s="1"/>
      <c r="NW2" s="1"/>
      <c r="NX2" s="1"/>
      <c r="NY2" s="1"/>
      <c r="NZ2" s="1"/>
      <c r="OA2" s="1"/>
      <c r="OB2" s="1"/>
      <c r="OC2" s="1"/>
      <c r="OD2" s="1"/>
      <c r="OE2" s="1"/>
      <c r="OF2" s="1"/>
      <c r="OG2" s="1"/>
      <c r="OH2" s="1"/>
      <c r="OI2" s="1"/>
      <c r="OJ2" s="1"/>
      <c r="OK2" s="1"/>
      <c r="OL2" s="1"/>
      <c r="OM2" s="1"/>
      <c r="ON2" s="1"/>
      <c r="OO2" s="1"/>
      <c r="OP2" s="1"/>
      <c r="OQ2" s="1"/>
      <c r="OR2" s="1"/>
      <c r="OS2" s="1"/>
      <c r="OT2" s="1"/>
      <c r="OU2" s="1"/>
      <c r="OV2" s="1"/>
      <c r="OW2" s="1"/>
      <c r="OX2" s="1"/>
      <c r="OY2" s="1"/>
      <c r="OZ2" s="1"/>
      <c r="PA2" s="1"/>
      <c r="PB2" s="1"/>
      <c r="PC2" s="1"/>
      <c r="PD2" s="1"/>
      <c r="PE2" s="1"/>
      <c r="PF2" s="1"/>
      <c r="PG2" s="1"/>
      <c r="PH2" s="1"/>
      <c r="PI2" s="1"/>
      <c r="PJ2" s="1"/>
      <c r="PK2" s="1"/>
      <c r="PL2" s="1"/>
      <c r="PM2" s="1"/>
      <c r="PN2" s="1"/>
      <c r="PO2" s="1"/>
      <c r="PP2" s="1"/>
      <c r="PQ2" s="1"/>
      <c r="PR2" s="1"/>
      <c r="PS2" s="1"/>
      <c r="PT2" s="1"/>
      <c r="PU2" s="1"/>
      <c r="PV2" s="1"/>
      <c r="PW2" s="1"/>
      <c r="PX2" s="1"/>
      <c r="PY2" s="1"/>
      <c r="PZ2" s="1"/>
      <c r="QA2" s="1"/>
      <c r="QB2" s="1"/>
      <c r="QC2" s="1"/>
      <c r="QD2" s="1"/>
      <c r="QE2" s="1"/>
      <c r="QF2" s="1"/>
      <c r="QG2" s="1"/>
      <c r="QH2" s="1"/>
      <c r="QI2" s="1"/>
      <c r="QJ2" s="1"/>
      <c r="QK2" s="1"/>
      <c r="QL2" s="1"/>
      <c r="QM2" s="1"/>
      <c r="QN2" s="1"/>
      <c r="QO2" s="1"/>
      <c r="QP2" s="1"/>
      <c r="QQ2" s="1"/>
      <c r="QR2" s="1"/>
      <c r="QS2" s="1"/>
      <c r="QT2" s="1"/>
      <c r="QU2" s="1"/>
      <c r="QV2" s="1"/>
      <c r="QW2" s="1"/>
      <c r="QX2" s="1"/>
      <c r="QY2" s="1"/>
      <c r="QZ2" s="1"/>
      <c r="RA2" s="1"/>
      <c r="RB2" s="1"/>
      <c r="RC2" s="1"/>
      <c r="RD2" s="1"/>
      <c r="RE2" s="1"/>
      <c r="RF2" s="1"/>
      <c r="RG2" s="1"/>
      <c r="RH2" s="1"/>
      <c r="RI2" s="1"/>
      <c r="RJ2" s="1"/>
      <c r="RK2" s="1"/>
      <c r="RL2" s="1"/>
      <c r="RM2" s="1"/>
      <c r="RN2" s="1"/>
      <c r="RO2" s="1"/>
      <c r="RP2" s="1"/>
      <c r="RQ2" s="1"/>
      <c r="RR2" s="1"/>
      <c r="RS2" s="1"/>
      <c r="RT2" s="1"/>
      <c r="RU2" s="1"/>
      <c r="RV2" s="1"/>
      <c r="RW2" s="1"/>
      <c r="RX2" s="1"/>
      <c r="RY2" s="1"/>
      <c r="RZ2" s="1"/>
      <c r="SA2" s="1"/>
      <c r="SB2" s="1"/>
      <c r="SC2" s="1"/>
      <c r="SD2" s="1"/>
      <c r="SE2" s="1"/>
      <c r="SF2" s="1"/>
      <c r="SG2" s="1"/>
      <c r="SH2" s="1"/>
      <c r="SI2" s="1"/>
      <c r="SJ2" s="1"/>
      <c r="SK2" s="1"/>
      <c r="SL2" s="1"/>
      <c r="SM2" s="1"/>
      <c r="SN2" s="1"/>
      <c r="SO2" s="1"/>
      <c r="SP2" s="1"/>
      <c r="SQ2" s="1"/>
      <c r="SR2" s="1"/>
      <c r="SS2" s="1"/>
      <c r="ST2" s="1"/>
      <c r="SU2" s="1"/>
      <c r="SV2" s="1"/>
      <c r="SW2" s="1"/>
      <c r="SX2" s="1"/>
      <c r="SY2" s="1"/>
      <c r="SZ2" s="1"/>
      <c r="TA2" s="1"/>
      <c r="TB2" s="1"/>
      <c r="TC2" s="1"/>
      <c r="TD2" s="1"/>
      <c r="TE2" s="1"/>
      <c r="TF2" s="1"/>
      <c r="TG2" s="1"/>
      <c r="TH2" s="1"/>
      <c r="TI2" s="1"/>
      <c r="TJ2" s="1"/>
      <c r="TK2" s="1"/>
      <c r="TL2" s="1"/>
      <c r="TM2" s="1"/>
      <c r="TN2" s="1"/>
      <c r="TO2" s="1"/>
      <c r="TP2" s="1"/>
      <c r="TQ2" s="1"/>
      <c r="TR2" s="1"/>
      <c r="TS2" s="1"/>
      <c r="TT2" s="1"/>
      <c r="TU2" s="1"/>
      <c r="TV2" s="1"/>
      <c r="TW2" s="1"/>
      <c r="TX2" s="1"/>
      <c r="TY2" s="1"/>
      <c r="TZ2" s="1"/>
      <c r="UA2" s="1"/>
      <c r="UB2" s="1"/>
      <c r="UC2" s="1"/>
      <c r="UD2" s="1"/>
      <c r="UE2" s="1"/>
      <c r="UF2" s="1"/>
      <c r="UG2" s="1"/>
      <c r="UH2" s="1"/>
      <c r="UI2" s="1"/>
      <c r="UJ2" s="1"/>
      <c r="UK2" s="1"/>
      <c r="UL2" s="1"/>
      <c r="UM2" s="1"/>
      <c r="UN2" s="1"/>
      <c r="UO2" s="1"/>
      <c r="UP2" s="1"/>
      <c r="UQ2" s="1"/>
      <c r="UR2" s="1"/>
      <c r="US2" s="1"/>
      <c r="UT2" s="1"/>
      <c r="UU2" s="1"/>
      <c r="UV2" s="1"/>
      <c r="UW2" s="1"/>
      <c r="UX2" s="1"/>
      <c r="UY2" s="1"/>
      <c r="UZ2" s="1"/>
      <c r="VA2" s="1"/>
      <c r="VB2" s="1"/>
      <c r="VC2" s="1"/>
      <c r="VD2" s="1"/>
      <c r="VE2" s="1"/>
      <c r="VF2" s="1"/>
      <c r="VG2" s="1"/>
      <c r="VH2" s="1"/>
      <c r="VI2" s="1"/>
      <c r="VJ2" s="1"/>
      <c r="VK2" s="1"/>
      <c r="VL2" s="1"/>
      <c r="VM2" s="1"/>
      <c r="VN2" s="1"/>
      <c r="VO2" s="1"/>
      <c r="VP2" s="1"/>
      <c r="VQ2" s="1"/>
      <c r="VR2" s="1"/>
      <c r="VS2" s="1"/>
      <c r="VT2" s="1"/>
      <c r="VU2" s="1"/>
      <c r="VV2" s="1"/>
      <c r="VW2" s="1"/>
      <c r="VX2" s="1"/>
      <c r="VY2" s="1"/>
      <c r="VZ2" s="1"/>
      <c r="WA2" s="1"/>
      <c r="WB2" s="1"/>
      <c r="WC2" s="1"/>
      <c r="WD2" s="1"/>
      <c r="WE2" s="1"/>
      <c r="WF2" s="1"/>
      <c r="WG2" s="1"/>
      <c r="WH2" s="1"/>
      <c r="WI2" s="1"/>
      <c r="WJ2" s="1"/>
      <c r="WK2" s="1"/>
      <c r="WL2" s="1"/>
      <c r="WM2" s="1"/>
      <c r="WN2" s="1"/>
      <c r="WO2" s="1"/>
      <c r="WP2" s="1"/>
      <c r="WQ2" s="1"/>
      <c r="WR2" s="1"/>
      <c r="WS2" s="1"/>
      <c r="WT2" s="1"/>
      <c r="WU2" s="1"/>
      <c r="WV2" s="1"/>
      <c r="WW2" s="1"/>
      <c r="WX2" s="1"/>
      <c r="WY2" s="1"/>
      <c r="WZ2" s="1"/>
      <c r="XA2" s="1"/>
      <c r="XB2" s="1"/>
      <c r="XC2" s="1"/>
      <c r="XD2" s="1"/>
      <c r="XE2" s="1"/>
      <c r="XF2" s="1"/>
      <c r="XG2" s="1"/>
      <c r="XH2" s="1"/>
      <c r="XI2" s="1"/>
      <c r="XJ2" s="1"/>
      <c r="XK2" s="1"/>
      <c r="XL2" s="1"/>
      <c r="XM2" s="1"/>
      <c r="XN2" s="1"/>
      <c r="XO2" s="1"/>
      <c r="XP2" s="1"/>
      <c r="XQ2" s="1"/>
      <c r="XR2" s="1"/>
      <c r="XS2" s="1"/>
      <c r="XT2" s="1"/>
      <c r="XU2" s="1"/>
      <c r="XV2" s="1"/>
      <c r="XW2" s="1"/>
      <c r="XX2" s="1"/>
      <c r="XY2" s="1"/>
      <c r="XZ2" s="1"/>
      <c r="YA2" s="1"/>
      <c r="YB2" s="1"/>
      <c r="YC2" s="1"/>
      <c r="YD2" s="1"/>
      <c r="YE2" s="1"/>
      <c r="YF2" s="1"/>
      <c r="YG2" s="1"/>
      <c r="YH2" s="1"/>
      <c r="YI2" s="1"/>
      <c r="YJ2" s="1"/>
      <c r="YK2" s="1"/>
      <c r="YL2" s="1"/>
      <c r="YM2" s="1"/>
      <c r="YN2" s="1"/>
      <c r="YO2" s="1"/>
      <c r="YP2" s="1"/>
      <c r="YQ2" s="1"/>
      <c r="YR2" s="1"/>
      <c r="YS2" s="1"/>
      <c r="YT2" s="1"/>
      <c r="YU2" s="1"/>
      <c r="YV2" s="1"/>
      <c r="YW2" s="1"/>
      <c r="YX2" s="1"/>
      <c r="YY2" s="1"/>
      <c r="YZ2" s="1"/>
      <c r="ZA2" s="1"/>
      <c r="ZB2" s="1"/>
      <c r="ZC2" s="1"/>
      <c r="ZD2" s="1"/>
      <c r="ZE2" s="1"/>
      <c r="ZF2" s="1"/>
      <c r="ZG2" s="1"/>
      <c r="ZH2" s="1"/>
      <c r="ZI2" s="1"/>
      <c r="ZJ2" s="1"/>
      <c r="ZK2" s="1"/>
      <c r="ZL2" s="1"/>
      <c r="ZM2" s="1"/>
      <c r="ZN2" s="1"/>
      <c r="ZO2" s="1"/>
      <c r="ZP2" s="1"/>
      <c r="ZQ2" s="1"/>
      <c r="ZR2" s="1"/>
      <c r="ZS2" s="1"/>
      <c r="ZT2" s="1"/>
      <c r="ZU2" s="1"/>
      <c r="ZV2" s="1"/>
      <c r="ZW2" s="1"/>
      <c r="ZX2" s="1"/>
      <c r="ZY2" s="1"/>
      <c r="ZZ2" s="1"/>
      <c r="AAA2" s="1"/>
      <c r="AAB2" s="1"/>
      <c r="AAC2" s="1"/>
      <c r="AAD2" s="1"/>
      <c r="AAE2" s="1"/>
      <c r="AAF2" s="1"/>
      <c r="AAG2" s="1"/>
      <c r="AAH2" s="1"/>
      <c r="AAI2" s="1"/>
      <c r="AAJ2" s="1"/>
      <c r="AAK2" s="1"/>
      <c r="AAL2" s="1"/>
      <c r="AAM2" s="1"/>
      <c r="AAN2" s="1"/>
      <c r="AAO2" s="1"/>
      <c r="AAP2" s="1"/>
      <c r="AAQ2" s="1"/>
      <c r="AAR2" s="1"/>
      <c r="AAS2" s="1"/>
      <c r="AAT2" s="1"/>
      <c r="AAU2" s="1"/>
      <c r="AAV2" s="1"/>
      <c r="AAW2" s="1"/>
      <c r="AAX2" s="1"/>
      <c r="AAY2" s="1"/>
      <c r="AAZ2" s="1"/>
      <c r="ABA2" s="1"/>
      <c r="ABB2" s="1"/>
      <c r="ABC2" s="1"/>
      <c r="ABD2" s="1"/>
      <c r="ABE2" s="1"/>
      <c r="ABF2" s="1"/>
      <c r="ABG2" s="1"/>
      <c r="ABH2" s="1"/>
      <c r="ABI2" s="1"/>
      <c r="ABJ2" s="1"/>
      <c r="ABK2" s="1"/>
      <c r="ABL2" s="1"/>
      <c r="ABM2" s="1"/>
      <c r="ABN2" s="1"/>
      <c r="ABO2" s="1"/>
      <c r="ABP2" s="1"/>
      <c r="ABQ2" s="1"/>
      <c r="ABR2" s="1"/>
      <c r="ABS2" s="1"/>
      <c r="ABT2" s="1"/>
      <c r="ABU2" s="1"/>
      <c r="ABV2" s="1"/>
      <c r="ABW2" s="1"/>
      <c r="ABX2" s="1"/>
      <c r="ABY2" s="1"/>
      <c r="ABZ2" s="1"/>
      <c r="ACA2" s="1"/>
      <c r="ACB2" s="1"/>
      <c r="ACC2" s="1"/>
      <c r="ACD2" s="1"/>
      <c r="ACE2" s="1"/>
      <c r="ACF2" s="1"/>
      <c r="ACG2" s="1"/>
      <c r="ACH2" s="1"/>
      <c r="ACI2" s="1"/>
      <c r="ACJ2" s="1"/>
      <c r="ACK2" s="1"/>
      <c r="ACL2" s="1"/>
      <c r="ACM2" s="1"/>
      <c r="ACN2" s="1"/>
      <c r="ACO2" s="1"/>
      <c r="ACP2" s="1"/>
      <c r="ACQ2" s="1"/>
      <c r="ACR2" s="1"/>
      <c r="ACS2" s="1"/>
      <c r="ACT2" s="1"/>
      <c r="ACU2" s="1"/>
      <c r="ACV2" s="1"/>
      <c r="ACW2" s="1"/>
      <c r="ACX2" s="1"/>
      <c r="ACY2" s="1"/>
      <c r="ACZ2" s="1"/>
      <c r="ADA2" s="1"/>
      <c r="ADB2" s="1"/>
      <c r="ADC2" s="1"/>
      <c r="ADD2" s="1"/>
      <c r="ADE2" s="1"/>
      <c r="ADF2" s="1"/>
      <c r="ADG2" s="1"/>
      <c r="ADH2" s="1"/>
      <c r="ADI2" s="1"/>
      <c r="ADJ2" s="1"/>
      <c r="ADK2" s="1"/>
      <c r="ADL2" s="1"/>
      <c r="ADM2" s="1"/>
      <c r="ADN2" s="1"/>
      <c r="ADO2" s="1"/>
      <c r="ADP2" s="1"/>
      <c r="ADQ2" s="1"/>
      <c r="ADR2" s="1"/>
      <c r="ADS2" s="1"/>
      <c r="ADT2" s="1"/>
      <c r="ADU2" s="1"/>
      <c r="ADV2" s="1"/>
      <c r="ADW2" s="1"/>
      <c r="ADX2" s="1"/>
      <c r="ADY2" s="1"/>
      <c r="ADZ2" s="1"/>
      <c r="AEA2" s="1"/>
      <c r="AEB2" s="1"/>
      <c r="AEC2" s="1"/>
      <c r="AED2" s="1"/>
      <c r="AEE2" s="1"/>
      <c r="AEF2" s="1"/>
      <c r="AEG2" s="1"/>
      <c r="AEH2" s="1"/>
      <c r="AEI2" s="1"/>
      <c r="AEJ2" s="1"/>
      <c r="AEK2" s="1"/>
      <c r="AEL2" s="1"/>
      <c r="AEM2" s="1"/>
      <c r="AEN2" s="1"/>
      <c r="AEO2" s="1"/>
      <c r="AEP2" s="1"/>
      <c r="AEQ2" s="1"/>
      <c r="AER2" s="1"/>
      <c r="AES2" s="1"/>
      <c r="AET2" s="1"/>
      <c r="AEU2" s="1"/>
      <c r="AEV2" s="1"/>
      <c r="AEW2" s="1"/>
      <c r="AEX2" s="1"/>
      <c r="AEY2" s="1"/>
      <c r="AEZ2" s="1"/>
      <c r="AFA2" s="1"/>
      <c r="AFB2" s="1"/>
      <c r="AFC2" s="1"/>
      <c r="AFD2" s="1"/>
      <c r="AFE2" s="1"/>
      <c r="AFF2" s="1"/>
      <c r="AFG2" s="1"/>
      <c r="AFH2" s="1"/>
      <c r="AFI2" s="1"/>
      <c r="AFJ2" s="1"/>
      <c r="AFK2" s="1"/>
      <c r="AFL2" s="1"/>
      <c r="AFM2" s="1"/>
      <c r="AFN2" s="1"/>
      <c r="AFO2" s="1"/>
      <c r="AFP2" s="1"/>
      <c r="AFQ2" s="1"/>
      <c r="AFR2" s="1"/>
      <c r="AFS2" s="1"/>
      <c r="AFT2" s="1"/>
      <c r="AFU2" s="1"/>
      <c r="AFV2" s="1"/>
      <c r="AFW2" s="1"/>
      <c r="AFX2" s="1"/>
      <c r="AFY2" s="1"/>
      <c r="AFZ2" s="1"/>
      <c r="AGA2" s="1"/>
      <c r="AGB2" s="1"/>
      <c r="AGC2" s="1"/>
      <c r="AGD2" s="1"/>
      <c r="AGE2" s="1"/>
      <c r="AGF2" s="1"/>
      <c r="AGG2" s="1"/>
      <c r="AGH2" s="1"/>
      <c r="AGI2" s="1"/>
      <c r="AGJ2" s="1"/>
      <c r="AGK2" s="1"/>
      <c r="AGL2" s="1"/>
      <c r="AGM2" s="1"/>
      <c r="AGN2" s="1"/>
      <c r="AGO2" s="1"/>
      <c r="AGP2" s="1"/>
      <c r="AGQ2" s="1"/>
      <c r="AGR2" s="1"/>
      <c r="AGS2" s="1"/>
      <c r="AGT2" s="1"/>
      <c r="AGU2" s="1"/>
      <c r="AGV2" s="1"/>
      <c r="AGW2" s="1"/>
      <c r="AGX2" s="1"/>
      <c r="AGY2" s="1"/>
      <c r="AGZ2" s="1"/>
      <c r="AHA2" s="1"/>
      <c r="AHB2" s="1"/>
      <c r="AHC2" s="1"/>
      <c r="AHD2" s="1"/>
      <c r="AHE2" s="1"/>
      <c r="AHF2" s="1"/>
      <c r="AHG2" s="1"/>
      <c r="AHH2" s="1"/>
      <c r="AHI2" s="1"/>
      <c r="AHJ2" s="1"/>
      <c r="AHK2" s="1"/>
      <c r="AHL2" s="1"/>
      <c r="AHM2" s="1"/>
      <c r="AHN2" s="1"/>
      <c r="AHO2" s="1"/>
      <c r="AHP2" s="1"/>
      <c r="AHQ2" s="1"/>
      <c r="AHR2" s="1"/>
      <c r="AHS2" s="1"/>
      <c r="AHT2" s="1"/>
      <c r="AHU2" s="1"/>
      <c r="AHV2" s="1"/>
      <c r="AHW2" s="1"/>
      <c r="AHX2" s="1"/>
      <c r="AHY2" s="1"/>
      <c r="AHZ2" s="1"/>
      <c r="AIA2" s="1"/>
      <c r="AIB2" s="1"/>
      <c r="AIC2" s="1"/>
      <c r="AID2" s="1"/>
      <c r="AIE2" s="1"/>
      <c r="AIF2" s="1"/>
      <c r="AIG2" s="1"/>
      <c r="AIH2" s="1"/>
      <c r="AII2" s="1"/>
      <c r="AIJ2" s="1"/>
      <c r="AIK2" s="1"/>
      <c r="AIL2" s="1"/>
      <c r="AIM2" s="1"/>
      <c r="AIN2" s="1"/>
      <c r="AIO2" s="1"/>
      <c r="AIP2" s="1"/>
      <c r="AIQ2" s="1"/>
      <c r="AIR2" s="1"/>
      <c r="AIS2" s="1"/>
      <c r="AIT2" s="1"/>
      <c r="AIU2" s="1"/>
      <c r="AIV2" s="1"/>
      <c r="AIW2" s="1"/>
      <c r="AIX2" s="1"/>
      <c r="AIY2" s="1"/>
      <c r="AIZ2" s="1"/>
      <c r="AJA2" s="1"/>
      <c r="AJB2" s="1"/>
      <c r="AJC2" s="1"/>
      <c r="AJD2" s="1"/>
      <c r="AJE2" s="1"/>
      <c r="AJF2" s="1"/>
      <c r="AJG2" s="1"/>
      <c r="AJH2" s="1"/>
      <c r="AJI2" s="1"/>
      <c r="AJJ2" s="1"/>
      <c r="AJK2" s="1"/>
      <c r="AJL2" s="1"/>
      <c r="AJM2" s="1"/>
      <c r="AJN2" s="1"/>
      <c r="AJO2" s="1"/>
      <c r="AJP2" s="1"/>
      <c r="AJQ2" s="1"/>
      <c r="AJR2" s="1"/>
      <c r="AJS2" s="1"/>
      <c r="AJT2" s="1"/>
      <c r="AJU2" s="1"/>
      <c r="AJV2" s="1"/>
      <c r="AJW2" s="1"/>
      <c r="AJX2" s="1"/>
      <c r="AJY2" s="1"/>
      <c r="AJZ2" s="1"/>
      <c r="AKA2" s="1"/>
      <c r="AKB2" s="1"/>
      <c r="AKC2" s="1"/>
      <c r="AKD2" s="1"/>
      <c r="AKE2" s="1"/>
      <c r="AKF2" s="1"/>
      <c r="AKG2" s="1"/>
      <c r="AKH2" s="1"/>
      <c r="AKI2" s="1"/>
      <c r="AKJ2" s="1"/>
      <c r="AKK2" s="1"/>
      <c r="AKL2" s="1"/>
      <c r="AKM2" s="1"/>
      <c r="AKN2" s="1"/>
      <c r="AKO2" s="1"/>
      <c r="AKP2" s="1"/>
      <c r="AKQ2" s="1"/>
      <c r="AKR2" s="1"/>
      <c r="AKS2" s="1"/>
      <c r="AKT2" s="1"/>
      <c r="AKU2" s="1"/>
      <c r="AKV2" s="1"/>
      <c r="AKW2" s="1"/>
      <c r="AKX2" s="1"/>
      <c r="AKY2" s="1"/>
      <c r="AKZ2" s="1"/>
      <c r="ALA2" s="1"/>
      <c r="ALB2" s="1"/>
      <c r="ALC2" s="1"/>
      <c r="ALD2" s="1"/>
      <c r="ALE2" s="1"/>
      <c r="ALF2" s="1"/>
      <c r="ALG2" s="1"/>
      <c r="ALH2" s="1"/>
      <c r="ALI2" s="1"/>
      <c r="ALJ2" s="1"/>
      <c r="ALK2" s="1"/>
      <c r="ALL2" s="1"/>
      <c r="ALM2" s="1"/>
      <c r="ALN2" s="1"/>
      <c r="ALO2" s="1"/>
      <c r="ALP2" s="1"/>
      <c r="ALQ2" s="1"/>
      <c r="ALR2" s="1"/>
      <c r="ALS2" s="1"/>
      <c r="ALT2" s="1"/>
      <c r="ALU2" s="1"/>
      <c r="ALV2" s="1"/>
      <c r="ALW2" s="1"/>
      <c r="ALX2" s="1"/>
      <c r="ALY2" s="1"/>
      <c r="ALZ2" s="1"/>
      <c r="AMA2" s="1"/>
      <c r="AMB2" s="1"/>
      <c r="AMC2" s="1"/>
      <c r="AMD2" s="1"/>
      <c r="AME2" s="1"/>
      <c r="AMF2" s="1"/>
      <c r="AMG2" s="1"/>
      <c r="AMH2" s="1"/>
      <c r="AMI2" s="1"/>
      <c r="AMJ2" s="1"/>
      <c r="AMK2" s="1"/>
      <c r="AML2" s="1"/>
      <c r="AMM2" s="1"/>
      <c r="AMN2" s="1"/>
      <c r="AMO2" s="1"/>
      <c r="AMP2" s="1"/>
      <c r="AMQ2" s="1"/>
    </row>
    <row r="3" spans="3:1031" ht="15.75" customHeight="1" x14ac:dyDescent="0.2">
      <c r="C3" s="230"/>
      <c r="D3" s="231"/>
      <c r="E3" s="231"/>
      <c r="F3" s="231"/>
      <c r="G3" s="231"/>
      <c r="H3" s="231"/>
      <c r="I3" s="231"/>
      <c r="J3" s="231"/>
      <c r="K3" s="231"/>
      <c r="L3" s="231"/>
      <c r="M3" s="231"/>
      <c r="N3" s="231"/>
      <c r="O3" s="231"/>
      <c r="P3" s="231"/>
      <c r="Q3" s="231"/>
      <c r="R3" s="231"/>
      <c r="S3" s="231"/>
      <c r="T3" s="231"/>
      <c r="U3" s="231"/>
      <c r="V3" s="231"/>
      <c r="W3" s="231"/>
      <c r="X3" s="231"/>
      <c r="Y3" s="231"/>
      <c r="Z3" s="231"/>
      <c r="AA3" s="231"/>
      <c r="AB3" s="232"/>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4"/>
      <c r="BS3" s="4"/>
      <c r="BT3" s="16"/>
      <c r="BU3" s="1"/>
      <c r="BV3" s="1"/>
      <c r="BW3" s="1"/>
      <c r="BX3" s="1"/>
      <c r="BY3" s="1"/>
      <c r="BZ3" s="1"/>
      <c r="CA3" s="1"/>
      <c r="CB3" s="1"/>
      <c r="CC3" s="12"/>
      <c r="CD3" s="4"/>
      <c r="CE3" s="4"/>
      <c r="CF3" s="4"/>
      <c r="CG3" s="1"/>
      <c r="CH3" s="1"/>
      <c r="CI3" s="12"/>
      <c r="CJ3" s="1"/>
      <c r="CK3" s="1"/>
      <c r="CL3" s="1"/>
      <c r="CM3" s="1"/>
      <c r="CN3" s="1"/>
      <c r="CO3" s="1"/>
      <c r="CP3" s="1"/>
      <c r="CQ3" s="1"/>
      <c r="CR3" s="1"/>
      <c r="CS3" s="1"/>
      <c r="CT3" s="1"/>
      <c r="CU3" s="1"/>
      <c r="CV3" s="1"/>
      <c r="CW3" s="1"/>
      <c r="CX3" s="1"/>
      <c r="CY3" s="1"/>
      <c r="CZ3" s="1"/>
      <c r="DA3" s="1"/>
      <c r="DB3" s="1"/>
      <c r="DC3" s="1"/>
      <c r="DD3" s="1"/>
      <c r="DE3" s="1"/>
      <c r="DF3" s="1"/>
      <c r="DG3" s="1"/>
      <c r="DH3" s="1"/>
      <c r="DI3" s="1"/>
      <c r="DJ3" s="1"/>
      <c r="DK3" s="1"/>
      <c r="DL3" s="1"/>
      <c r="DM3" s="1"/>
      <c r="DN3" s="1"/>
      <c r="DO3" s="1"/>
      <c r="DP3" s="1"/>
      <c r="DQ3" s="1"/>
      <c r="DR3" s="1"/>
      <c r="DS3" s="1"/>
      <c r="DT3" s="1"/>
      <c r="DU3" s="1"/>
      <c r="DV3" s="1"/>
      <c r="DW3" s="1"/>
      <c r="DX3" s="1"/>
      <c r="DY3" s="1"/>
      <c r="DZ3" s="1"/>
      <c r="EA3" s="1"/>
      <c r="EB3" s="1"/>
      <c r="EC3" s="1"/>
      <c r="ED3" s="1"/>
      <c r="EE3" s="1"/>
      <c r="EF3" s="1"/>
      <c r="EG3" s="1"/>
      <c r="EH3" s="1"/>
      <c r="EI3" s="1"/>
      <c r="EJ3" s="1"/>
      <c r="EK3" s="1"/>
      <c r="EL3" s="1"/>
      <c r="EM3" s="1"/>
      <c r="EN3" s="1"/>
      <c r="EO3" s="1"/>
      <c r="EP3" s="1"/>
      <c r="EQ3" s="1"/>
      <c r="ER3" s="1"/>
      <c r="ES3" s="1"/>
      <c r="ET3" s="1"/>
      <c r="EU3" s="1"/>
      <c r="EV3" s="1"/>
      <c r="EW3" s="1"/>
      <c r="EX3" s="1"/>
      <c r="EY3" s="1"/>
      <c r="EZ3" s="1"/>
      <c r="FA3" s="1"/>
      <c r="FB3" s="1"/>
      <c r="FC3" s="1"/>
      <c r="FD3" s="1"/>
      <c r="FE3" s="1"/>
      <c r="FF3" s="1"/>
      <c r="FG3" s="1"/>
      <c r="FH3" s="1"/>
      <c r="FI3" s="1"/>
      <c r="FJ3" s="1"/>
      <c r="FK3" s="1"/>
      <c r="FL3" s="1"/>
      <c r="FM3" s="1"/>
      <c r="FN3" s="1"/>
      <c r="FO3" s="1"/>
      <c r="FP3" s="1"/>
      <c r="FQ3" s="1"/>
      <c r="FR3" s="1"/>
      <c r="FS3" s="1"/>
      <c r="FT3" s="1"/>
      <c r="FU3" s="1"/>
      <c r="FV3" s="1"/>
      <c r="FW3" s="1"/>
      <c r="FX3" s="1"/>
      <c r="FY3" s="1"/>
      <c r="FZ3" s="1"/>
      <c r="GA3" s="1"/>
      <c r="GB3" s="1"/>
      <c r="GC3" s="1"/>
      <c r="GD3" s="1"/>
      <c r="GE3" s="1"/>
      <c r="GF3" s="1"/>
      <c r="GG3" s="1"/>
      <c r="GH3" s="1"/>
      <c r="GI3" s="1"/>
      <c r="GJ3" s="1"/>
      <c r="GK3" s="1"/>
      <c r="GL3" s="1"/>
      <c r="GM3" s="1"/>
      <c r="GN3" s="1"/>
      <c r="GO3" s="1"/>
      <c r="GP3" s="1"/>
      <c r="GQ3" s="1"/>
      <c r="GR3" s="1"/>
      <c r="GS3" s="1"/>
      <c r="GT3" s="1"/>
      <c r="GU3" s="1"/>
      <c r="GV3" s="1"/>
      <c r="GW3" s="1"/>
      <c r="GX3" s="1"/>
      <c r="GY3" s="1"/>
      <c r="GZ3" s="1"/>
      <c r="HA3" s="1"/>
      <c r="HB3" s="1"/>
      <c r="HC3" s="1"/>
      <c r="HD3" s="1"/>
      <c r="HE3" s="1"/>
      <c r="HF3" s="1"/>
      <c r="HG3" s="1"/>
      <c r="HH3" s="1"/>
      <c r="HI3" s="1"/>
      <c r="HJ3" s="1"/>
      <c r="HK3" s="1"/>
      <c r="HL3" s="1"/>
      <c r="HM3" s="1"/>
      <c r="HN3" s="1"/>
      <c r="HO3" s="1"/>
      <c r="HP3" s="1"/>
      <c r="HQ3" s="1"/>
      <c r="HR3" s="1"/>
      <c r="HS3" s="1"/>
      <c r="HT3" s="1"/>
      <c r="HU3" s="1"/>
      <c r="HV3" s="1"/>
      <c r="HW3" s="1"/>
      <c r="HX3" s="1"/>
      <c r="HY3" s="1"/>
      <c r="HZ3" s="1"/>
      <c r="IA3" s="1"/>
      <c r="IB3" s="1"/>
      <c r="IC3" s="1"/>
      <c r="ID3" s="1"/>
      <c r="IE3" s="1"/>
      <c r="IF3" s="1"/>
      <c r="IG3" s="1"/>
      <c r="IH3" s="1"/>
      <c r="II3" s="1"/>
      <c r="IJ3" s="1"/>
      <c r="IK3" s="1"/>
      <c r="IL3" s="1"/>
      <c r="IM3" s="1"/>
      <c r="IN3" s="1"/>
      <c r="IO3" s="1"/>
      <c r="IP3" s="1"/>
      <c r="IQ3" s="1"/>
      <c r="IR3" s="1"/>
      <c r="IS3" s="1"/>
      <c r="IT3" s="1"/>
      <c r="IU3" s="1"/>
      <c r="IV3" s="1"/>
      <c r="IW3" s="1"/>
      <c r="IX3" s="1"/>
      <c r="IY3" s="1"/>
      <c r="IZ3" s="1"/>
      <c r="JA3" s="1"/>
      <c r="JB3" s="1"/>
      <c r="JC3" s="1"/>
      <c r="JD3" s="1"/>
      <c r="JE3" s="1"/>
      <c r="JF3" s="1"/>
      <c r="JG3" s="1"/>
      <c r="JH3" s="1"/>
      <c r="JI3" s="1"/>
      <c r="JJ3" s="1"/>
      <c r="JK3" s="1"/>
      <c r="JL3" s="1"/>
      <c r="JM3" s="1"/>
      <c r="JN3" s="1"/>
      <c r="JO3" s="1"/>
      <c r="JP3" s="1"/>
      <c r="JQ3" s="1"/>
      <c r="JR3" s="1"/>
      <c r="JS3" s="1"/>
      <c r="JT3" s="1"/>
      <c r="JU3" s="1"/>
      <c r="JV3" s="1"/>
      <c r="JW3" s="1"/>
      <c r="JX3" s="1"/>
      <c r="JY3" s="1"/>
      <c r="JZ3" s="1"/>
      <c r="KA3" s="1"/>
      <c r="KB3" s="1"/>
      <c r="KC3" s="1"/>
      <c r="KD3" s="1"/>
      <c r="KE3" s="1"/>
      <c r="KF3" s="1"/>
      <c r="KG3" s="1"/>
      <c r="KH3" s="1"/>
      <c r="KI3" s="1"/>
      <c r="KJ3" s="1"/>
      <c r="KK3" s="1"/>
      <c r="KL3" s="1"/>
      <c r="KM3" s="1"/>
      <c r="KN3" s="1"/>
      <c r="KO3" s="1"/>
      <c r="KP3" s="1"/>
      <c r="KQ3" s="1"/>
      <c r="KR3" s="1"/>
      <c r="KS3" s="1"/>
      <c r="KT3" s="1"/>
      <c r="KU3" s="1"/>
      <c r="KV3" s="1"/>
      <c r="KW3" s="1"/>
      <c r="KX3" s="1"/>
      <c r="KY3" s="1"/>
      <c r="KZ3" s="1"/>
      <c r="LA3" s="1"/>
      <c r="LB3" s="1"/>
      <c r="LC3" s="1"/>
      <c r="LD3" s="1"/>
      <c r="LE3" s="1"/>
      <c r="LF3" s="1"/>
      <c r="LG3" s="1"/>
      <c r="LH3" s="1"/>
      <c r="LI3" s="1"/>
      <c r="LJ3" s="1"/>
      <c r="LK3" s="1"/>
      <c r="LL3" s="1"/>
      <c r="LM3" s="1"/>
      <c r="LN3" s="1"/>
      <c r="LO3" s="1"/>
      <c r="LP3" s="1"/>
      <c r="LQ3" s="1"/>
      <c r="LR3" s="1"/>
      <c r="LS3" s="1"/>
      <c r="LT3" s="1"/>
      <c r="LU3" s="1"/>
      <c r="LV3" s="1"/>
      <c r="LW3" s="1"/>
      <c r="LX3" s="1"/>
      <c r="LY3" s="1"/>
      <c r="LZ3" s="1"/>
      <c r="MA3" s="1"/>
      <c r="MB3" s="1"/>
      <c r="MC3" s="1"/>
      <c r="MD3" s="1"/>
      <c r="ME3" s="1"/>
      <c r="MF3" s="1"/>
      <c r="MG3" s="1"/>
      <c r="MH3" s="1"/>
      <c r="MI3" s="1"/>
      <c r="MJ3" s="1"/>
      <c r="MK3" s="1"/>
      <c r="ML3" s="1"/>
      <c r="MM3" s="1"/>
      <c r="MN3" s="1"/>
      <c r="MO3" s="1"/>
      <c r="MP3" s="1"/>
      <c r="MQ3" s="1"/>
      <c r="MR3" s="1"/>
      <c r="MS3" s="1"/>
      <c r="MT3" s="1"/>
      <c r="MU3" s="1"/>
      <c r="MV3" s="1"/>
      <c r="MW3" s="1"/>
      <c r="MX3" s="1"/>
      <c r="MY3" s="1"/>
      <c r="MZ3" s="1"/>
      <c r="NA3" s="1"/>
      <c r="NB3" s="1"/>
      <c r="NC3" s="1"/>
      <c r="ND3" s="1"/>
      <c r="NE3" s="1"/>
      <c r="NF3" s="1"/>
      <c r="NG3" s="1"/>
      <c r="NH3" s="1"/>
      <c r="NI3" s="1"/>
      <c r="NJ3" s="1"/>
      <c r="NK3" s="1"/>
      <c r="NL3" s="1"/>
      <c r="NM3" s="1"/>
      <c r="NN3" s="1"/>
      <c r="NO3" s="1"/>
      <c r="NP3" s="1"/>
      <c r="NQ3" s="1"/>
      <c r="NR3" s="1"/>
      <c r="NS3" s="1"/>
      <c r="NT3" s="1"/>
      <c r="NU3" s="1"/>
      <c r="NV3" s="1"/>
      <c r="NW3" s="1"/>
      <c r="NX3" s="1"/>
      <c r="NY3" s="1"/>
      <c r="NZ3" s="1"/>
      <c r="OA3" s="1"/>
      <c r="OB3" s="1"/>
      <c r="OC3" s="1"/>
      <c r="OD3" s="1"/>
      <c r="OE3" s="1"/>
      <c r="OF3" s="1"/>
      <c r="OG3" s="1"/>
      <c r="OH3" s="1"/>
      <c r="OI3" s="1"/>
      <c r="OJ3" s="1"/>
      <c r="OK3" s="1"/>
      <c r="OL3" s="1"/>
      <c r="OM3" s="1"/>
      <c r="ON3" s="1"/>
      <c r="OO3" s="1"/>
      <c r="OP3" s="1"/>
      <c r="OQ3" s="1"/>
      <c r="OR3" s="1"/>
      <c r="OS3" s="1"/>
      <c r="OT3" s="1"/>
      <c r="OU3" s="1"/>
      <c r="OV3" s="1"/>
      <c r="OW3" s="1"/>
      <c r="OX3" s="1"/>
      <c r="OY3" s="1"/>
      <c r="OZ3" s="1"/>
      <c r="PA3" s="1"/>
      <c r="PB3" s="1"/>
      <c r="PC3" s="1"/>
      <c r="PD3" s="1"/>
      <c r="PE3" s="1"/>
      <c r="PF3" s="1"/>
      <c r="PG3" s="1"/>
      <c r="PH3" s="1"/>
      <c r="PI3" s="1"/>
      <c r="PJ3" s="1"/>
      <c r="PK3" s="1"/>
      <c r="PL3" s="1"/>
      <c r="PM3" s="1"/>
      <c r="PN3" s="1"/>
      <c r="PO3" s="1"/>
      <c r="PP3" s="1"/>
      <c r="PQ3" s="1"/>
      <c r="PR3" s="1"/>
      <c r="PS3" s="1"/>
      <c r="PT3" s="1"/>
      <c r="PU3" s="1"/>
      <c r="PV3" s="1"/>
      <c r="PW3" s="1"/>
      <c r="PX3" s="1"/>
      <c r="PY3" s="1"/>
      <c r="PZ3" s="1"/>
      <c r="QA3" s="1"/>
      <c r="QB3" s="1"/>
      <c r="QC3" s="1"/>
      <c r="QD3" s="1"/>
      <c r="QE3" s="1"/>
      <c r="QF3" s="1"/>
      <c r="QG3" s="1"/>
      <c r="QH3" s="1"/>
      <c r="QI3" s="1"/>
      <c r="QJ3" s="1"/>
      <c r="QK3" s="1"/>
      <c r="QL3" s="1"/>
      <c r="QM3" s="1"/>
      <c r="QN3" s="1"/>
      <c r="QO3" s="1"/>
      <c r="QP3" s="1"/>
      <c r="QQ3" s="1"/>
      <c r="QR3" s="1"/>
      <c r="QS3" s="1"/>
      <c r="QT3" s="1"/>
      <c r="QU3" s="1"/>
      <c r="QV3" s="1"/>
      <c r="QW3" s="1"/>
      <c r="QX3" s="1"/>
      <c r="QY3" s="1"/>
      <c r="QZ3" s="1"/>
      <c r="RA3" s="1"/>
      <c r="RB3" s="1"/>
      <c r="RC3" s="1"/>
      <c r="RD3" s="1"/>
      <c r="RE3" s="1"/>
      <c r="RF3" s="1"/>
      <c r="RG3" s="1"/>
      <c r="RH3" s="1"/>
      <c r="RI3" s="1"/>
      <c r="RJ3" s="1"/>
      <c r="RK3" s="1"/>
      <c r="RL3" s="1"/>
      <c r="RM3" s="1"/>
      <c r="RN3" s="1"/>
      <c r="RO3" s="1"/>
      <c r="RP3" s="1"/>
      <c r="RQ3" s="1"/>
      <c r="RR3" s="1"/>
      <c r="RS3" s="1"/>
      <c r="RT3" s="1"/>
      <c r="RU3" s="1"/>
      <c r="RV3" s="1"/>
      <c r="RW3" s="1"/>
      <c r="RX3" s="1"/>
      <c r="RY3" s="1"/>
      <c r="RZ3" s="1"/>
      <c r="SA3" s="1"/>
      <c r="SB3" s="1"/>
      <c r="SC3" s="1"/>
      <c r="SD3" s="1"/>
      <c r="SE3" s="1"/>
      <c r="SF3" s="1"/>
      <c r="SG3" s="1"/>
      <c r="SH3" s="1"/>
      <c r="SI3" s="1"/>
      <c r="SJ3" s="1"/>
      <c r="SK3" s="1"/>
      <c r="SL3" s="1"/>
      <c r="SM3" s="1"/>
      <c r="SN3" s="1"/>
      <c r="SO3" s="1"/>
      <c r="SP3" s="1"/>
      <c r="SQ3" s="1"/>
      <c r="SR3" s="1"/>
      <c r="SS3" s="1"/>
      <c r="ST3" s="1"/>
      <c r="SU3" s="1"/>
      <c r="SV3" s="1"/>
      <c r="SW3" s="1"/>
      <c r="SX3" s="1"/>
      <c r="SY3" s="1"/>
      <c r="SZ3" s="1"/>
      <c r="TA3" s="1"/>
      <c r="TB3" s="1"/>
      <c r="TC3" s="1"/>
      <c r="TD3" s="1"/>
      <c r="TE3" s="1"/>
      <c r="TF3" s="1"/>
      <c r="TG3" s="1"/>
      <c r="TH3" s="1"/>
      <c r="TI3" s="1"/>
      <c r="TJ3" s="1"/>
      <c r="TK3" s="1"/>
      <c r="TL3" s="1"/>
      <c r="TM3" s="1"/>
      <c r="TN3" s="1"/>
      <c r="TO3" s="1"/>
      <c r="TP3" s="1"/>
      <c r="TQ3" s="1"/>
      <c r="TR3" s="1"/>
      <c r="TS3" s="1"/>
      <c r="TT3" s="1"/>
      <c r="TU3" s="1"/>
      <c r="TV3" s="1"/>
      <c r="TW3" s="1"/>
      <c r="TX3" s="1"/>
      <c r="TY3" s="1"/>
      <c r="TZ3" s="1"/>
      <c r="UA3" s="1"/>
      <c r="UB3" s="1"/>
      <c r="UC3" s="1"/>
      <c r="UD3" s="1"/>
      <c r="UE3" s="1"/>
      <c r="UF3" s="1"/>
      <c r="UG3" s="1"/>
      <c r="UH3" s="1"/>
      <c r="UI3" s="1"/>
      <c r="UJ3" s="1"/>
      <c r="UK3" s="1"/>
      <c r="UL3" s="1"/>
      <c r="UM3" s="1"/>
      <c r="UN3" s="1"/>
      <c r="UO3" s="1"/>
      <c r="UP3" s="1"/>
      <c r="UQ3" s="1"/>
      <c r="UR3" s="1"/>
      <c r="US3" s="1"/>
      <c r="UT3" s="1"/>
      <c r="UU3" s="1"/>
      <c r="UV3" s="1"/>
      <c r="UW3" s="1"/>
      <c r="UX3" s="1"/>
      <c r="UY3" s="1"/>
      <c r="UZ3" s="1"/>
      <c r="VA3" s="1"/>
      <c r="VB3" s="1"/>
      <c r="VC3" s="1"/>
      <c r="VD3" s="1"/>
      <c r="VE3" s="1"/>
      <c r="VF3" s="1"/>
      <c r="VG3" s="1"/>
      <c r="VH3" s="1"/>
      <c r="VI3" s="1"/>
      <c r="VJ3" s="1"/>
      <c r="VK3" s="1"/>
      <c r="VL3" s="1"/>
      <c r="VM3" s="1"/>
      <c r="VN3" s="1"/>
      <c r="VO3" s="1"/>
      <c r="VP3" s="1"/>
      <c r="VQ3" s="1"/>
      <c r="VR3" s="1"/>
      <c r="VS3" s="1"/>
      <c r="VT3" s="1"/>
      <c r="VU3" s="1"/>
      <c r="VV3" s="1"/>
      <c r="VW3" s="1"/>
      <c r="VX3" s="1"/>
      <c r="VY3" s="1"/>
      <c r="VZ3" s="1"/>
      <c r="WA3" s="1"/>
      <c r="WB3" s="1"/>
      <c r="WC3" s="1"/>
      <c r="WD3" s="1"/>
      <c r="WE3" s="1"/>
      <c r="WF3" s="1"/>
      <c r="WG3" s="1"/>
      <c r="WH3" s="1"/>
      <c r="WI3" s="1"/>
      <c r="WJ3" s="1"/>
      <c r="WK3" s="1"/>
      <c r="WL3" s="1"/>
      <c r="WM3" s="1"/>
      <c r="WN3" s="1"/>
      <c r="WO3" s="1"/>
      <c r="WP3" s="1"/>
      <c r="WQ3" s="1"/>
      <c r="WR3" s="1"/>
      <c r="WS3" s="1"/>
      <c r="WT3" s="1"/>
      <c r="WU3" s="1"/>
      <c r="WV3" s="1"/>
      <c r="WW3" s="1"/>
      <c r="WX3" s="1"/>
      <c r="WY3" s="1"/>
      <c r="WZ3" s="1"/>
      <c r="XA3" s="1"/>
      <c r="XB3" s="1"/>
      <c r="XC3" s="1"/>
      <c r="XD3" s="1"/>
      <c r="XE3" s="1"/>
      <c r="XF3" s="1"/>
      <c r="XG3" s="1"/>
      <c r="XH3" s="1"/>
      <c r="XI3" s="1"/>
      <c r="XJ3" s="1"/>
      <c r="XK3" s="1"/>
      <c r="XL3" s="1"/>
      <c r="XM3" s="1"/>
      <c r="XN3" s="1"/>
      <c r="XO3" s="1"/>
      <c r="XP3" s="1"/>
      <c r="XQ3" s="1"/>
      <c r="XR3" s="1"/>
      <c r="XS3" s="1"/>
      <c r="XT3" s="1"/>
      <c r="XU3" s="1"/>
      <c r="XV3" s="1"/>
      <c r="XW3" s="1"/>
      <c r="XX3" s="1"/>
      <c r="XY3" s="1"/>
      <c r="XZ3" s="1"/>
      <c r="YA3" s="1"/>
      <c r="YB3" s="1"/>
      <c r="YC3" s="1"/>
      <c r="YD3" s="1"/>
      <c r="YE3" s="1"/>
      <c r="YF3" s="1"/>
      <c r="YG3" s="1"/>
      <c r="YH3" s="1"/>
      <c r="YI3" s="1"/>
      <c r="YJ3" s="1"/>
      <c r="YK3" s="1"/>
      <c r="YL3" s="1"/>
      <c r="YM3" s="1"/>
      <c r="YN3" s="1"/>
      <c r="YO3" s="1"/>
      <c r="YP3" s="1"/>
      <c r="YQ3" s="1"/>
      <c r="YR3" s="1"/>
      <c r="YS3" s="1"/>
      <c r="YT3" s="1"/>
      <c r="YU3" s="1"/>
      <c r="YV3" s="1"/>
      <c r="YW3" s="1"/>
      <c r="YX3" s="1"/>
      <c r="YY3" s="1"/>
      <c r="YZ3" s="1"/>
      <c r="ZA3" s="1"/>
      <c r="ZB3" s="1"/>
      <c r="ZC3" s="1"/>
      <c r="ZD3" s="1"/>
      <c r="ZE3" s="1"/>
      <c r="ZF3" s="1"/>
      <c r="ZG3" s="1"/>
      <c r="ZH3" s="1"/>
      <c r="ZI3" s="1"/>
      <c r="ZJ3" s="1"/>
      <c r="ZK3" s="1"/>
      <c r="ZL3" s="1"/>
      <c r="ZM3" s="1"/>
      <c r="ZN3" s="1"/>
      <c r="ZO3" s="1"/>
      <c r="ZP3" s="1"/>
      <c r="ZQ3" s="1"/>
      <c r="ZR3" s="1"/>
      <c r="ZS3" s="1"/>
      <c r="ZT3" s="1"/>
      <c r="ZU3" s="1"/>
      <c r="ZV3" s="1"/>
      <c r="ZW3" s="1"/>
      <c r="ZX3" s="1"/>
      <c r="ZY3" s="1"/>
      <c r="ZZ3" s="1"/>
      <c r="AAA3" s="1"/>
      <c r="AAB3" s="1"/>
      <c r="AAC3" s="1"/>
      <c r="AAD3" s="1"/>
      <c r="AAE3" s="1"/>
      <c r="AAF3" s="1"/>
      <c r="AAG3" s="1"/>
      <c r="AAH3" s="1"/>
      <c r="AAI3" s="1"/>
      <c r="AAJ3" s="1"/>
      <c r="AAK3" s="1"/>
      <c r="AAL3" s="1"/>
      <c r="AAM3" s="1"/>
      <c r="AAN3" s="1"/>
      <c r="AAO3" s="1"/>
      <c r="AAP3" s="1"/>
      <c r="AAQ3" s="1"/>
      <c r="AAR3" s="1"/>
      <c r="AAS3" s="1"/>
      <c r="AAT3" s="1"/>
      <c r="AAU3" s="1"/>
      <c r="AAV3" s="1"/>
      <c r="AAW3" s="1"/>
      <c r="AAX3" s="1"/>
      <c r="AAY3" s="1"/>
      <c r="AAZ3" s="1"/>
      <c r="ABA3" s="1"/>
      <c r="ABB3" s="1"/>
      <c r="ABC3" s="1"/>
      <c r="ABD3" s="1"/>
      <c r="ABE3" s="1"/>
      <c r="ABF3" s="1"/>
      <c r="ABG3" s="1"/>
      <c r="ABH3" s="1"/>
      <c r="ABI3" s="1"/>
      <c r="ABJ3" s="1"/>
      <c r="ABK3" s="1"/>
      <c r="ABL3" s="1"/>
      <c r="ABM3" s="1"/>
      <c r="ABN3" s="1"/>
      <c r="ABO3" s="1"/>
      <c r="ABP3" s="1"/>
      <c r="ABQ3" s="1"/>
      <c r="ABR3" s="1"/>
      <c r="ABS3" s="1"/>
      <c r="ABT3" s="1"/>
      <c r="ABU3" s="1"/>
      <c r="ABV3" s="1"/>
      <c r="ABW3" s="1"/>
      <c r="ABX3" s="1"/>
      <c r="ABY3" s="1"/>
      <c r="ABZ3" s="1"/>
      <c r="ACA3" s="1"/>
      <c r="ACB3" s="1"/>
      <c r="ACC3" s="1"/>
      <c r="ACD3" s="1"/>
      <c r="ACE3" s="1"/>
      <c r="ACF3" s="1"/>
      <c r="ACG3" s="1"/>
      <c r="ACH3" s="1"/>
      <c r="ACI3" s="1"/>
      <c r="ACJ3" s="1"/>
      <c r="ACK3" s="1"/>
      <c r="ACL3" s="1"/>
      <c r="ACM3" s="1"/>
      <c r="ACN3" s="1"/>
      <c r="ACO3" s="1"/>
      <c r="ACP3" s="1"/>
      <c r="ACQ3" s="1"/>
      <c r="ACR3" s="1"/>
      <c r="ACS3" s="1"/>
      <c r="ACT3" s="1"/>
      <c r="ACU3" s="1"/>
      <c r="ACV3" s="1"/>
      <c r="ACW3" s="1"/>
      <c r="ACX3" s="1"/>
      <c r="ACY3" s="1"/>
      <c r="ACZ3" s="1"/>
      <c r="ADA3" s="1"/>
      <c r="ADB3" s="1"/>
      <c r="ADC3" s="1"/>
      <c r="ADD3" s="1"/>
      <c r="ADE3" s="1"/>
      <c r="ADF3" s="1"/>
      <c r="ADG3" s="1"/>
      <c r="ADH3" s="1"/>
      <c r="ADI3" s="1"/>
      <c r="ADJ3" s="1"/>
      <c r="ADK3" s="1"/>
      <c r="ADL3" s="1"/>
      <c r="ADM3" s="1"/>
      <c r="ADN3" s="1"/>
      <c r="ADO3" s="1"/>
      <c r="ADP3" s="1"/>
      <c r="ADQ3" s="1"/>
      <c r="ADR3" s="1"/>
      <c r="ADS3" s="1"/>
      <c r="ADT3" s="1"/>
      <c r="ADU3" s="1"/>
      <c r="ADV3" s="1"/>
      <c r="ADW3" s="1"/>
      <c r="ADX3" s="1"/>
      <c r="ADY3" s="1"/>
      <c r="ADZ3" s="1"/>
      <c r="AEA3" s="1"/>
      <c r="AEB3" s="1"/>
      <c r="AEC3" s="1"/>
      <c r="AED3" s="1"/>
      <c r="AEE3" s="1"/>
      <c r="AEF3" s="1"/>
      <c r="AEG3" s="1"/>
      <c r="AEH3" s="1"/>
      <c r="AEI3" s="1"/>
      <c r="AEJ3" s="1"/>
      <c r="AEK3" s="1"/>
      <c r="AEL3" s="1"/>
      <c r="AEM3" s="1"/>
      <c r="AEN3" s="1"/>
      <c r="AEO3" s="1"/>
      <c r="AEP3" s="1"/>
      <c r="AEQ3" s="1"/>
      <c r="AER3" s="1"/>
      <c r="AES3" s="1"/>
      <c r="AET3" s="1"/>
      <c r="AEU3" s="1"/>
      <c r="AEV3" s="1"/>
      <c r="AEW3" s="1"/>
      <c r="AEX3" s="1"/>
      <c r="AEY3" s="1"/>
      <c r="AEZ3" s="1"/>
      <c r="AFA3" s="1"/>
      <c r="AFB3" s="1"/>
      <c r="AFC3" s="1"/>
      <c r="AFD3" s="1"/>
      <c r="AFE3" s="1"/>
      <c r="AFF3" s="1"/>
      <c r="AFG3" s="1"/>
      <c r="AFH3" s="1"/>
      <c r="AFI3" s="1"/>
      <c r="AFJ3" s="1"/>
      <c r="AFK3" s="1"/>
      <c r="AFL3" s="1"/>
      <c r="AFM3" s="1"/>
      <c r="AFN3" s="1"/>
      <c r="AFO3" s="1"/>
      <c r="AFP3" s="1"/>
      <c r="AFQ3" s="1"/>
      <c r="AFR3" s="1"/>
      <c r="AFS3" s="1"/>
      <c r="AFT3" s="1"/>
      <c r="AFU3" s="1"/>
      <c r="AFV3" s="1"/>
      <c r="AFW3" s="1"/>
      <c r="AFX3" s="1"/>
      <c r="AFY3" s="1"/>
      <c r="AFZ3" s="1"/>
      <c r="AGA3" s="1"/>
      <c r="AGB3" s="1"/>
      <c r="AGC3" s="1"/>
      <c r="AGD3" s="1"/>
      <c r="AGE3" s="1"/>
      <c r="AGF3" s="1"/>
      <c r="AGG3" s="1"/>
      <c r="AGH3" s="1"/>
      <c r="AGI3" s="1"/>
      <c r="AGJ3" s="1"/>
      <c r="AGK3" s="1"/>
      <c r="AGL3" s="1"/>
      <c r="AGM3" s="1"/>
      <c r="AGN3" s="1"/>
      <c r="AGO3" s="1"/>
      <c r="AGP3" s="1"/>
      <c r="AGQ3" s="1"/>
      <c r="AGR3" s="1"/>
      <c r="AGS3" s="1"/>
      <c r="AGT3" s="1"/>
      <c r="AGU3" s="1"/>
      <c r="AGV3" s="1"/>
      <c r="AGW3" s="1"/>
      <c r="AGX3" s="1"/>
      <c r="AGY3" s="1"/>
      <c r="AGZ3" s="1"/>
      <c r="AHA3" s="1"/>
      <c r="AHB3" s="1"/>
      <c r="AHC3" s="1"/>
      <c r="AHD3" s="1"/>
      <c r="AHE3" s="1"/>
      <c r="AHF3" s="1"/>
      <c r="AHG3" s="1"/>
      <c r="AHH3" s="1"/>
      <c r="AHI3" s="1"/>
      <c r="AHJ3" s="1"/>
      <c r="AHK3" s="1"/>
      <c r="AHL3" s="1"/>
      <c r="AHM3" s="1"/>
      <c r="AHN3" s="1"/>
      <c r="AHO3" s="1"/>
      <c r="AHP3" s="1"/>
      <c r="AHQ3" s="1"/>
      <c r="AHR3" s="1"/>
      <c r="AHS3" s="1"/>
      <c r="AHT3" s="1"/>
      <c r="AHU3" s="1"/>
      <c r="AHV3" s="1"/>
      <c r="AHW3" s="1"/>
      <c r="AHX3" s="1"/>
      <c r="AHY3" s="1"/>
      <c r="AHZ3" s="1"/>
      <c r="AIA3" s="1"/>
      <c r="AIB3" s="1"/>
      <c r="AIC3" s="1"/>
      <c r="AID3" s="1"/>
      <c r="AIE3" s="1"/>
      <c r="AIF3" s="1"/>
      <c r="AIG3" s="1"/>
      <c r="AIH3" s="1"/>
      <c r="AII3" s="1"/>
      <c r="AIJ3" s="1"/>
      <c r="AIK3" s="1"/>
      <c r="AIL3" s="1"/>
      <c r="AIM3" s="1"/>
      <c r="AIN3" s="1"/>
      <c r="AIO3" s="1"/>
      <c r="AIP3" s="1"/>
      <c r="AIQ3" s="1"/>
      <c r="AIR3" s="1"/>
      <c r="AIS3" s="1"/>
      <c r="AIT3" s="1"/>
      <c r="AIU3" s="1"/>
      <c r="AIV3" s="1"/>
      <c r="AIW3" s="1"/>
      <c r="AIX3" s="1"/>
      <c r="AIY3" s="1"/>
      <c r="AIZ3" s="1"/>
      <c r="AJA3" s="1"/>
      <c r="AJB3" s="1"/>
      <c r="AJC3" s="1"/>
      <c r="AJD3" s="1"/>
      <c r="AJE3" s="1"/>
      <c r="AJF3" s="1"/>
      <c r="AJG3" s="1"/>
      <c r="AJH3" s="1"/>
      <c r="AJI3" s="1"/>
      <c r="AJJ3" s="1"/>
      <c r="AJK3" s="1"/>
      <c r="AJL3" s="1"/>
      <c r="AJM3" s="1"/>
      <c r="AJN3" s="1"/>
      <c r="AJO3" s="1"/>
      <c r="AJP3" s="1"/>
      <c r="AJQ3" s="1"/>
      <c r="AJR3" s="1"/>
      <c r="AJS3" s="1"/>
      <c r="AJT3" s="1"/>
      <c r="AJU3" s="1"/>
      <c r="AJV3" s="1"/>
      <c r="AJW3" s="1"/>
      <c r="AJX3" s="1"/>
      <c r="AJY3" s="1"/>
      <c r="AJZ3" s="1"/>
      <c r="AKA3" s="1"/>
      <c r="AKB3" s="1"/>
      <c r="AKC3" s="1"/>
      <c r="AKD3" s="1"/>
      <c r="AKE3" s="1"/>
      <c r="AKF3" s="1"/>
      <c r="AKG3" s="1"/>
      <c r="AKH3" s="1"/>
      <c r="AKI3" s="1"/>
      <c r="AKJ3" s="1"/>
      <c r="AKK3" s="1"/>
      <c r="AKL3" s="1"/>
      <c r="AKM3" s="1"/>
      <c r="AKN3" s="1"/>
      <c r="AKO3" s="1"/>
      <c r="AKP3" s="1"/>
      <c r="AKQ3" s="1"/>
      <c r="AKR3" s="1"/>
      <c r="AKS3" s="1"/>
      <c r="AKT3" s="1"/>
      <c r="AKU3" s="1"/>
      <c r="AKV3" s="1"/>
      <c r="AKW3" s="1"/>
      <c r="AKX3" s="1"/>
      <c r="AKY3" s="1"/>
      <c r="AKZ3" s="1"/>
      <c r="ALA3" s="1"/>
      <c r="ALB3" s="1"/>
      <c r="ALC3" s="1"/>
      <c r="ALD3" s="1"/>
      <c r="ALE3" s="1"/>
      <c r="ALF3" s="1"/>
      <c r="ALG3" s="1"/>
      <c r="ALH3" s="1"/>
      <c r="ALI3" s="1"/>
      <c r="ALJ3" s="1"/>
      <c r="ALK3" s="1"/>
      <c r="ALL3" s="1"/>
      <c r="ALM3" s="1"/>
      <c r="ALN3" s="1"/>
      <c r="ALO3" s="1"/>
      <c r="ALP3" s="1"/>
      <c r="ALQ3" s="1"/>
      <c r="ALR3" s="1"/>
      <c r="ALS3" s="1"/>
      <c r="ALT3" s="1"/>
      <c r="ALU3" s="1"/>
      <c r="ALV3" s="1"/>
      <c r="ALW3" s="1"/>
      <c r="ALX3" s="1"/>
      <c r="ALY3" s="1"/>
      <c r="ALZ3" s="1"/>
      <c r="AMA3" s="1"/>
      <c r="AMB3" s="1"/>
      <c r="AMC3" s="1"/>
      <c r="AMD3" s="1"/>
      <c r="AME3" s="1"/>
      <c r="AMF3" s="1"/>
      <c r="AMG3" s="1"/>
      <c r="AMH3" s="1"/>
      <c r="AMI3" s="1"/>
      <c r="AMJ3" s="1"/>
      <c r="AMK3" s="1"/>
      <c r="AML3" s="1"/>
      <c r="AMM3" s="1"/>
      <c r="AMN3" s="1"/>
      <c r="AMO3" s="1"/>
      <c r="AMP3" s="1"/>
      <c r="AMQ3" s="1"/>
    </row>
    <row r="4" spans="3:1031" ht="15" customHeight="1" x14ac:dyDescent="0.2">
      <c r="C4" s="230"/>
      <c r="D4" s="231"/>
      <c r="E4" s="231"/>
      <c r="F4" s="231"/>
      <c r="G4" s="231"/>
      <c r="H4" s="231"/>
      <c r="I4" s="231"/>
      <c r="J4" s="231"/>
      <c r="K4" s="231"/>
      <c r="L4" s="231"/>
      <c r="M4" s="231"/>
      <c r="N4" s="231"/>
      <c r="O4" s="231"/>
      <c r="P4" s="231"/>
      <c r="Q4" s="231"/>
      <c r="R4" s="231"/>
      <c r="S4" s="231"/>
      <c r="T4" s="231"/>
      <c r="U4" s="231"/>
      <c r="V4" s="231"/>
      <c r="W4" s="231"/>
      <c r="X4" s="231"/>
      <c r="Y4" s="231"/>
      <c r="Z4" s="231"/>
      <c r="AA4" s="231"/>
      <c r="AB4" s="232"/>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4"/>
      <c r="BS4" s="4"/>
      <c r="BT4" s="16"/>
      <c r="BU4" s="1"/>
      <c r="BV4" s="1"/>
      <c r="BW4" s="1"/>
      <c r="BX4" s="1"/>
      <c r="BY4" s="1"/>
      <c r="BZ4" s="1"/>
      <c r="CA4" s="1"/>
      <c r="CB4" s="1"/>
      <c r="CC4" s="12"/>
      <c r="CD4" s="4"/>
      <c r="CE4" s="4"/>
      <c r="CF4" s="4"/>
      <c r="CG4" s="1"/>
      <c r="CH4" s="1"/>
      <c r="CI4" s="12"/>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c r="DY4" s="1"/>
      <c r="DZ4" s="1"/>
      <c r="EA4" s="1"/>
      <c r="EB4" s="1"/>
      <c r="EC4" s="1"/>
      <c r="ED4" s="1"/>
      <c r="EE4" s="1"/>
      <c r="EF4" s="1"/>
      <c r="EG4" s="1"/>
      <c r="EH4" s="1"/>
      <c r="EI4" s="1"/>
      <c r="EJ4" s="1"/>
      <c r="EK4" s="1"/>
      <c r="EL4" s="1"/>
      <c r="EM4" s="1"/>
      <c r="EN4" s="1"/>
      <c r="EO4" s="1"/>
      <c r="EP4" s="1"/>
      <c r="EQ4" s="1"/>
      <c r="ER4" s="1"/>
      <c r="ES4" s="1"/>
      <c r="ET4" s="1"/>
      <c r="EU4" s="1"/>
      <c r="EV4" s="1"/>
      <c r="EW4" s="1"/>
      <c r="EX4" s="1"/>
      <c r="EY4" s="1"/>
      <c r="EZ4" s="1"/>
      <c r="FA4" s="1"/>
      <c r="FB4" s="1"/>
      <c r="FC4" s="1"/>
      <c r="FD4" s="1"/>
      <c r="FE4" s="1"/>
      <c r="FF4" s="1"/>
      <c r="FG4" s="1"/>
      <c r="FH4" s="1"/>
      <c r="FI4" s="1"/>
      <c r="FJ4" s="1"/>
      <c r="FK4" s="1"/>
      <c r="FL4" s="1"/>
      <c r="FM4" s="1"/>
      <c r="FN4" s="1"/>
      <c r="FO4" s="1"/>
      <c r="FP4" s="1"/>
      <c r="FQ4" s="1"/>
      <c r="FR4" s="1"/>
      <c r="FS4" s="1"/>
      <c r="FT4" s="1"/>
      <c r="FU4" s="1"/>
      <c r="FV4" s="1"/>
      <c r="FW4" s="1"/>
      <c r="FX4" s="1"/>
      <c r="FY4" s="1"/>
      <c r="FZ4" s="1"/>
      <c r="GA4" s="1"/>
      <c r="GB4" s="1"/>
      <c r="GC4" s="1"/>
      <c r="GD4" s="1"/>
      <c r="GE4" s="1"/>
      <c r="GF4" s="1"/>
      <c r="GG4" s="1"/>
      <c r="GH4" s="1"/>
      <c r="GI4" s="1"/>
      <c r="GJ4" s="1"/>
      <c r="GK4" s="1"/>
      <c r="GL4" s="1"/>
      <c r="GM4" s="1"/>
      <c r="GN4" s="1"/>
      <c r="GO4" s="1"/>
      <c r="GP4" s="1"/>
      <c r="GQ4" s="1"/>
      <c r="GR4" s="1"/>
      <c r="GS4" s="1"/>
      <c r="GT4" s="1"/>
      <c r="GU4" s="1"/>
      <c r="GV4" s="1"/>
      <c r="GW4" s="1"/>
      <c r="GX4" s="1"/>
      <c r="GY4" s="1"/>
      <c r="GZ4" s="1"/>
      <c r="HA4" s="1"/>
      <c r="HB4" s="1"/>
      <c r="HC4" s="1"/>
      <c r="HD4" s="1"/>
      <c r="HE4" s="1"/>
      <c r="HF4" s="1"/>
      <c r="HG4" s="1"/>
      <c r="HH4" s="1"/>
      <c r="HI4" s="1"/>
      <c r="HJ4" s="1"/>
      <c r="HK4" s="1"/>
      <c r="HL4" s="1"/>
      <c r="HM4" s="1"/>
      <c r="HN4" s="1"/>
      <c r="HO4" s="1"/>
      <c r="HP4" s="1"/>
      <c r="HQ4" s="1"/>
      <c r="HR4" s="1"/>
      <c r="HS4" s="1"/>
      <c r="HT4" s="1"/>
      <c r="HU4" s="1"/>
      <c r="HV4" s="1"/>
      <c r="HW4" s="1"/>
      <c r="HX4" s="1"/>
      <c r="HY4" s="1"/>
      <c r="HZ4" s="1"/>
      <c r="IA4" s="1"/>
      <c r="IB4" s="1"/>
      <c r="IC4" s="1"/>
      <c r="ID4" s="1"/>
      <c r="IE4" s="1"/>
      <c r="IF4" s="1"/>
      <c r="IG4" s="1"/>
      <c r="IH4" s="1"/>
      <c r="II4" s="1"/>
      <c r="IJ4" s="1"/>
      <c r="IK4" s="1"/>
      <c r="IL4" s="1"/>
      <c r="IM4" s="1"/>
      <c r="IN4" s="1"/>
      <c r="IO4" s="1"/>
      <c r="IP4" s="1"/>
      <c r="IQ4" s="1"/>
      <c r="IR4" s="1"/>
      <c r="IS4" s="1"/>
      <c r="IT4" s="1"/>
      <c r="IU4" s="1"/>
      <c r="IV4" s="1"/>
      <c r="IW4" s="1"/>
      <c r="IX4" s="1"/>
      <c r="IY4" s="1"/>
      <c r="IZ4" s="1"/>
      <c r="JA4" s="1"/>
      <c r="JB4" s="1"/>
      <c r="JC4" s="1"/>
      <c r="JD4" s="1"/>
      <c r="JE4" s="1"/>
      <c r="JF4" s="1"/>
      <c r="JG4" s="1"/>
      <c r="JH4" s="1"/>
      <c r="JI4" s="1"/>
      <c r="JJ4" s="1"/>
      <c r="JK4" s="1"/>
      <c r="JL4" s="1"/>
      <c r="JM4" s="1"/>
      <c r="JN4" s="1"/>
      <c r="JO4" s="1"/>
      <c r="JP4" s="1"/>
      <c r="JQ4" s="1"/>
      <c r="JR4" s="1"/>
      <c r="JS4" s="1"/>
      <c r="JT4" s="1"/>
      <c r="JU4" s="1"/>
      <c r="JV4" s="1"/>
      <c r="JW4" s="1"/>
      <c r="JX4" s="1"/>
      <c r="JY4" s="1"/>
      <c r="JZ4" s="1"/>
      <c r="KA4" s="1"/>
      <c r="KB4" s="1"/>
      <c r="KC4" s="1"/>
      <c r="KD4" s="1"/>
      <c r="KE4" s="1"/>
      <c r="KF4" s="1"/>
      <c r="KG4" s="1"/>
      <c r="KH4" s="1"/>
      <c r="KI4" s="1"/>
      <c r="KJ4" s="1"/>
      <c r="KK4" s="1"/>
      <c r="KL4" s="1"/>
      <c r="KM4" s="1"/>
      <c r="KN4" s="1"/>
      <c r="KO4" s="1"/>
      <c r="KP4" s="1"/>
      <c r="KQ4" s="1"/>
      <c r="KR4" s="1"/>
      <c r="KS4" s="1"/>
      <c r="KT4" s="1"/>
      <c r="KU4" s="1"/>
      <c r="KV4" s="1"/>
      <c r="KW4" s="1"/>
      <c r="KX4" s="1"/>
      <c r="KY4" s="1"/>
      <c r="KZ4" s="1"/>
      <c r="LA4" s="1"/>
      <c r="LB4" s="1"/>
      <c r="LC4" s="1"/>
      <c r="LD4" s="1"/>
      <c r="LE4" s="1"/>
      <c r="LF4" s="1"/>
      <c r="LG4" s="1"/>
      <c r="LH4" s="1"/>
      <c r="LI4" s="1"/>
      <c r="LJ4" s="1"/>
      <c r="LK4" s="1"/>
      <c r="LL4" s="1"/>
      <c r="LM4" s="1"/>
      <c r="LN4" s="1"/>
      <c r="LO4" s="1"/>
      <c r="LP4" s="1"/>
      <c r="LQ4" s="1"/>
      <c r="LR4" s="1"/>
      <c r="LS4" s="1"/>
      <c r="LT4" s="1"/>
      <c r="LU4" s="1"/>
      <c r="LV4" s="1"/>
      <c r="LW4" s="1"/>
      <c r="LX4" s="1"/>
      <c r="LY4" s="1"/>
      <c r="LZ4" s="1"/>
      <c r="MA4" s="1"/>
      <c r="MB4" s="1"/>
      <c r="MC4" s="1"/>
      <c r="MD4" s="1"/>
      <c r="ME4" s="1"/>
      <c r="MF4" s="1"/>
      <c r="MG4" s="1"/>
      <c r="MH4" s="1"/>
      <c r="MI4" s="1"/>
      <c r="MJ4" s="1"/>
      <c r="MK4" s="1"/>
      <c r="ML4" s="1"/>
      <c r="MM4" s="1"/>
      <c r="MN4" s="1"/>
      <c r="MO4" s="1"/>
      <c r="MP4" s="1"/>
      <c r="MQ4" s="1"/>
      <c r="MR4" s="1"/>
      <c r="MS4" s="1"/>
      <c r="MT4" s="1"/>
      <c r="MU4" s="1"/>
      <c r="MV4" s="1"/>
      <c r="MW4" s="1"/>
      <c r="MX4" s="1"/>
      <c r="MY4" s="1"/>
      <c r="MZ4" s="1"/>
      <c r="NA4" s="1"/>
      <c r="NB4" s="1"/>
      <c r="NC4" s="1"/>
      <c r="ND4" s="1"/>
      <c r="NE4" s="1"/>
      <c r="NF4" s="1"/>
      <c r="NG4" s="1"/>
      <c r="NH4" s="1"/>
      <c r="NI4" s="1"/>
      <c r="NJ4" s="1"/>
      <c r="NK4" s="1"/>
      <c r="NL4" s="1"/>
      <c r="NM4" s="1"/>
      <c r="NN4" s="1"/>
      <c r="NO4" s="1"/>
      <c r="NP4" s="1"/>
      <c r="NQ4" s="1"/>
      <c r="NR4" s="1"/>
      <c r="NS4" s="1"/>
      <c r="NT4" s="1"/>
      <c r="NU4" s="1"/>
      <c r="NV4" s="1"/>
      <c r="NW4" s="1"/>
      <c r="NX4" s="1"/>
      <c r="NY4" s="1"/>
      <c r="NZ4" s="1"/>
      <c r="OA4" s="1"/>
      <c r="OB4" s="1"/>
      <c r="OC4" s="1"/>
      <c r="OD4" s="1"/>
      <c r="OE4" s="1"/>
      <c r="OF4" s="1"/>
      <c r="OG4" s="1"/>
      <c r="OH4" s="1"/>
      <c r="OI4" s="1"/>
      <c r="OJ4" s="1"/>
      <c r="OK4" s="1"/>
      <c r="OL4" s="1"/>
      <c r="OM4" s="1"/>
      <c r="ON4" s="1"/>
      <c r="OO4" s="1"/>
      <c r="OP4" s="1"/>
      <c r="OQ4" s="1"/>
      <c r="OR4" s="1"/>
      <c r="OS4" s="1"/>
      <c r="OT4" s="1"/>
      <c r="OU4" s="1"/>
      <c r="OV4" s="1"/>
      <c r="OW4" s="1"/>
      <c r="OX4" s="1"/>
      <c r="OY4" s="1"/>
      <c r="OZ4" s="1"/>
      <c r="PA4" s="1"/>
      <c r="PB4" s="1"/>
      <c r="PC4" s="1"/>
      <c r="PD4" s="1"/>
      <c r="PE4" s="1"/>
      <c r="PF4" s="1"/>
      <c r="PG4" s="1"/>
      <c r="PH4" s="1"/>
      <c r="PI4" s="1"/>
      <c r="PJ4" s="1"/>
      <c r="PK4" s="1"/>
      <c r="PL4" s="1"/>
      <c r="PM4" s="1"/>
      <c r="PN4" s="1"/>
      <c r="PO4" s="1"/>
      <c r="PP4" s="1"/>
      <c r="PQ4" s="1"/>
      <c r="PR4" s="1"/>
      <c r="PS4" s="1"/>
      <c r="PT4" s="1"/>
      <c r="PU4" s="1"/>
      <c r="PV4" s="1"/>
      <c r="PW4" s="1"/>
      <c r="PX4" s="1"/>
      <c r="PY4" s="1"/>
      <c r="PZ4" s="1"/>
      <c r="QA4" s="1"/>
      <c r="QB4" s="1"/>
      <c r="QC4" s="1"/>
      <c r="QD4" s="1"/>
      <c r="QE4" s="1"/>
      <c r="QF4" s="1"/>
      <c r="QG4" s="1"/>
      <c r="QH4" s="1"/>
      <c r="QI4" s="1"/>
      <c r="QJ4" s="1"/>
      <c r="QK4" s="1"/>
      <c r="QL4" s="1"/>
      <c r="QM4" s="1"/>
      <c r="QN4" s="1"/>
      <c r="QO4" s="1"/>
      <c r="QP4" s="1"/>
      <c r="QQ4" s="1"/>
      <c r="QR4" s="1"/>
      <c r="QS4" s="1"/>
      <c r="QT4" s="1"/>
      <c r="QU4" s="1"/>
      <c r="QV4" s="1"/>
      <c r="QW4" s="1"/>
      <c r="QX4" s="1"/>
      <c r="QY4" s="1"/>
      <c r="QZ4" s="1"/>
      <c r="RA4" s="1"/>
      <c r="RB4" s="1"/>
      <c r="RC4" s="1"/>
      <c r="RD4" s="1"/>
      <c r="RE4" s="1"/>
      <c r="RF4" s="1"/>
      <c r="RG4" s="1"/>
      <c r="RH4" s="1"/>
      <c r="RI4" s="1"/>
      <c r="RJ4" s="1"/>
      <c r="RK4" s="1"/>
      <c r="RL4" s="1"/>
      <c r="RM4" s="1"/>
      <c r="RN4" s="1"/>
      <c r="RO4" s="1"/>
      <c r="RP4" s="1"/>
      <c r="RQ4" s="1"/>
      <c r="RR4" s="1"/>
      <c r="RS4" s="1"/>
      <c r="RT4" s="1"/>
      <c r="RU4" s="1"/>
      <c r="RV4" s="1"/>
      <c r="RW4" s="1"/>
      <c r="RX4" s="1"/>
      <c r="RY4" s="1"/>
      <c r="RZ4" s="1"/>
      <c r="SA4" s="1"/>
      <c r="SB4" s="1"/>
      <c r="SC4" s="1"/>
      <c r="SD4" s="1"/>
      <c r="SE4" s="1"/>
      <c r="SF4" s="1"/>
      <c r="SG4" s="1"/>
      <c r="SH4" s="1"/>
      <c r="SI4" s="1"/>
      <c r="SJ4" s="1"/>
      <c r="SK4" s="1"/>
      <c r="SL4" s="1"/>
      <c r="SM4" s="1"/>
      <c r="SN4" s="1"/>
      <c r="SO4" s="1"/>
      <c r="SP4" s="1"/>
      <c r="SQ4" s="1"/>
      <c r="SR4" s="1"/>
      <c r="SS4" s="1"/>
      <c r="ST4" s="1"/>
      <c r="SU4" s="1"/>
      <c r="SV4" s="1"/>
      <c r="SW4" s="1"/>
      <c r="SX4" s="1"/>
      <c r="SY4" s="1"/>
      <c r="SZ4" s="1"/>
      <c r="TA4" s="1"/>
      <c r="TB4" s="1"/>
      <c r="TC4" s="1"/>
      <c r="TD4" s="1"/>
      <c r="TE4" s="1"/>
      <c r="TF4" s="1"/>
      <c r="TG4" s="1"/>
      <c r="TH4" s="1"/>
      <c r="TI4" s="1"/>
      <c r="TJ4" s="1"/>
      <c r="TK4" s="1"/>
      <c r="TL4" s="1"/>
      <c r="TM4" s="1"/>
      <c r="TN4" s="1"/>
      <c r="TO4" s="1"/>
      <c r="TP4" s="1"/>
      <c r="TQ4" s="1"/>
      <c r="TR4" s="1"/>
      <c r="TS4" s="1"/>
      <c r="TT4" s="1"/>
      <c r="TU4" s="1"/>
      <c r="TV4" s="1"/>
      <c r="TW4" s="1"/>
      <c r="TX4" s="1"/>
      <c r="TY4" s="1"/>
      <c r="TZ4" s="1"/>
      <c r="UA4" s="1"/>
      <c r="UB4" s="1"/>
      <c r="UC4" s="1"/>
      <c r="UD4" s="1"/>
      <c r="UE4" s="1"/>
      <c r="UF4" s="1"/>
      <c r="UG4" s="1"/>
      <c r="UH4" s="1"/>
      <c r="UI4" s="1"/>
      <c r="UJ4" s="1"/>
      <c r="UK4" s="1"/>
      <c r="UL4" s="1"/>
      <c r="UM4" s="1"/>
      <c r="UN4" s="1"/>
      <c r="UO4" s="1"/>
      <c r="UP4" s="1"/>
      <c r="UQ4" s="1"/>
      <c r="UR4" s="1"/>
      <c r="US4" s="1"/>
      <c r="UT4" s="1"/>
      <c r="UU4" s="1"/>
      <c r="UV4" s="1"/>
      <c r="UW4" s="1"/>
      <c r="UX4" s="1"/>
      <c r="UY4" s="1"/>
      <c r="UZ4" s="1"/>
      <c r="VA4" s="1"/>
      <c r="VB4" s="1"/>
      <c r="VC4" s="1"/>
      <c r="VD4" s="1"/>
      <c r="VE4" s="1"/>
      <c r="VF4" s="1"/>
      <c r="VG4" s="1"/>
      <c r="VH4" s="1"/>
      <c r="VI4" s="1"/>
      <c r="VJ4" s="1"/>
      <c r="VK4" s="1"/>
      <c r="VL4" s="1"/>
      <c r="VM4" s="1"/>
      <c r="VN4" s="1"/>
      <c r="VO4" s="1"/>
      <c r="VP4" s="1"/>
      <c r="VQ4" s="1"/>
      <c r="VR4" s="1"/>
      <c r="VS4" s="1"/>
      <c r="VT4" s="1"/>
      <c r="VU4" s="1"/>
      <c r="VV4" s="1"/>
      <c r="VW4" s="1"/>
      <c r="VX4" s="1"/>
      <c r="VY4" s="1"/>
      <c r="VZ4" s="1"/>
      <c r="WA4" s="1"/>
      <c r="WB4" s="1"/>
      <c r="WC4" s="1"/>
      <c r="WD4" s="1"/>
      <c r="WE4" s="1"/>
      <c r="WF4" s="1"/>
      <c r="WG4" s="1"/>
      <c r="WH4" s="1"/>
      <c r="WI4" s="1"/>
      <c r="WJ4" s="1"/>
      <c r="WK4" s="1"/>
      <c r="WL4" s="1"/>
      <c r="WM4" s="1"/>
      <c r="WN4" s="1"/>
      <c r="WO4" s="1"/>
      <c r="WP4" s="1"/>
      <c r="WQ4" s="1"/>
      <c r="WR4" s="1"/>
      <c r="WS4" s="1"/>
      <c r="WT4" s="1"/>
      <c r="WU4" s="1"/>
      <c r="WV4" s="1"/>
      <c r="WW4" s="1"/>
      <c r="WX4" s="1"/>
      <c r="WY4" s="1"/>
      <c r="WZ4" s="1"/>
      <c r="XA4" s="1"/>
      <c r="XB4" s="1"/>
      <c r="XC4" s="1"/>
      <c r="XD4" s="1"/>
      <c r="XE4" s="1"/>
      <c r="XF4" s="1"/>
      <c r="XG4" s="1"/>
      <c r="XH4" s="1"/>
      <c r="XI4" s="1"/>
      <c r="XJ4" s="1"/>
      <c r="XK4" s="1"/>
      <c r="XL4" s="1"/>
      <c r="XM4" s="1"/>
      <c r="XN4" s="1"/>
      <c r="XO4" s="1"/>
      <c r="XP4" s="1"/>
      <c r="XQ4" s="1"/>
      <c r="XR4" s="1"/>
      <c r="XS4" s="1"/>
      <c r="XT4" s="1"/>
      <c r="XU4" s="1"/>
      <c r="XV4" s="1"/>
      <c r="XW4" s="1"/>
      <c r="XX4" s="1"/>
      <c r="XY4" s="1"/>
      <c r="XZ4" s="1"/>
      <c r="YA4" s="1"/>
      <c r="YB4" s="1"/>
      <c r="YC4" s="1"/>
      <c r="YD4" s="1"/>
      <c r="YE4" s="1"/>
      <c r="YF4" s="1"/>
      <c r="YG4" s="1"/>
      <c r="YH4" s="1"/>
      <c r="YI4" s="1"/>
      <c r="YJ4" s="1"/>
      <c r="YK4" s="1"/>
      <c r="YL4" s="1"/>
      <c r="YM4" s="1"/>
      <c r="YN4" s="1"/>
      <c r="YO4" s="1"/>
      <c r="YP4" s="1"/>
      <c r="YQ4" s="1"/>
      <c r="YR4" s="1"/>
      <c r="YS4" s="1"/>
      <c r="YT4" s="1"/>
      <c r="YU4" s="1"/>
      <c r="YV4" s="1"/>
      <c r="YW4" s="1"/>
      <c r="YX4" s="1"/>
      <c r="YY4" s="1"/>
      <c r="YZ4" s="1"/>
      <c r="ZA4" s="1"/>
      <c r="ZB4" s="1"/>
      <c r="ZC4" s="1"/>
      <c r="ZD4" s="1"/>
      <c r="ZE4" s="1"/>
      <c r="ZF4" s="1"/>
      <c r="ZG4" s="1"/>
      <c r="ZH4" s="1"/>
      <c r="ZI4" s="1"/>
      <c r="ZJ4" s="1"/>
      <c r="ZK4" s="1"/>
      <c r="ZL4" s="1"/>
      <c r="ZM4" s="1"/>
      <c r="ZN4" s="1"/>
      <c r="ZO4" s="1"/>
      <c r="ZP4" s="1"/>
      <c r="ZQ4" s="1"/>
      <c r="ZR4" s="1"/>
      <c r="ZS4" s="1"/>
      <c r="ZT4" s="1"/>
      <c r="ZU4" s="1"/>
      <c r="ZV4" s="1"/>
      <c r="ZW4" s="1"/>
      <c r="ZX4" s="1"/>
      <c r="ZY4" s="1"/>
      <c r="ZZ4" s="1"/>
      <c r="AAA4" s="1"/>
      <c r="AAB4" s="1"/>
      <c r="AAC4" s="1"/>
      <c r="AAD4" s="1"/>
      <c r="AAE4" s="1"/>
      <c r="AAF4" s="1"/>
      <c r="AAG4" s="1"/>
      <c r="AAH4" s="1"/>
      <c r="AAI4" s="1"/>
      <c r="AAJ4" s="1"/>
      <c r="AAK4" s="1"/>
      <c r="AAL4" s="1"/>
      <c r="AAM4" s="1"/>
      <c r="AAN4" s="1"/>
      <c r="AAO4" s="1"/>
      <c r="AAP4" s="1"/>
      <c r="AAQ4" s="1"/>
      <c r="AAR4" s="1"/>
      <c r="AAS4" s="1"/>
      <c r="AAT4" s="1"/>
      <c r="AAU4" s="1"/>
      <c r="AAV4" s="1"/>
      <c r="AAW4" s="1"/>
      <c r="AAX4" s="1"/>
      <c r="AAY4" s="1"/>
      <c r="AAZ4" s="1"/>
      <c r="ABA4" s="1"/>
      <c r="ABB4" s="1"/>
      <c r="ABC4" s="1"/>
      <c r="ABD4" s="1"/>
      <c r="ABE4" s="1"/>
      <c r="ABF4" s="1"/>
      <c r="ABG4" s="1"/>
      <c r="ABH4" s="1"/>
      <c r="ABI4" s="1"/>
      <c r="ABJ4" s="1"/>
      <c r="ABK4" s="1"/>
      <c r="ABL4" s="1"/>
      <c r="ABM4" s="1"/>
      <c r="ABN4" s="1"/>
      <c r="ABO4" s="1"/>
      <c r="ABP4" s="1"/>
      <c r="ABQ4" s="1"/>
      <c r="ABR4" s="1"/>
      <c r="ABS4" s="1"/>
      <c r="ABT4" s="1"/>
      <c r="ABU4" s="1"/>
      <c r="ABV4" s="1"/>
      <c r="ABW4" s="1"/>
      <c r="ABX4" s="1"/>
      <c r="ABY4" s="1"/>
      <c r="ABZ4" s="1"/>
      <c r="ACA4" s="1"/>
      <c r="ACB4" s="1"/>
      <c r="ACC4" s="1"/>
      <c r="ACD4" s="1"/>
      <c r="ACE4" s="1"/>
      <c r="ACF4" s="1"/>
      <c r="ACG4" s="1"/>
      <c r="ACH4" s="1"/>
      <c r="ACI4" s="1"/>
      <c r="ACJ4" s="1"/>
      <c r="ACK4" s="1"/>
      <c r="ACL4" s="1"/>
      <c r="ACM4" s="1"/>
      <c r="ACN4" s="1"/>
      <c r="ACO4" s="1"/>
      <c r="ACP4" s="1"/>
      <c r="ACQ4" s="1"/>
      <c r="ACR4" s="1"/>
      <c r="ACS4" s="1"/>
      <c r="ACT4" s="1"/>
      <c r="ACU4" s="1"/>
      <c r="ACV4" s="1"/>
      <c r="ACW4" s="1"/>
      <c r="ACX4" s="1"/>
      <c r="ACY4" s="1"/>
      <c r="ACZ4" s="1"/>
      <c r="ADA4" s="1"/>
      <c r="ADB4" s="1"/>
      <c r="ADC4" s="1"/>
      <c r="ADD4" s="1"/>
      <c r="ADE4" s="1"/>
      <c r="ADF4" s="1"/>
      <c r="ADG4" s="1"/>
      <c r="ADH4" s="1"/>
      <c r="ADI4" s="1"/>
      <c r="ADJ4" s="1"/>
      <c r="ADK4" s="1"/>
      <c r="ADL4" s="1"/>
      <c r="ADM4" s="1"/>
      <c r="ADN4" s="1"/>
      <c r="ADO4" s="1"/>
      <c r="ADP4" s="1"/>
      <c r="ADQ4" s="1"/>
      <c r="ADR4" s="1"/>
      <c r="ADS4" s="1"/>
      <c r="ADT4" s="1"/>
      <c r="ADU4" s="1"/>
      <c r="ADV4" s="1"/>
      <c r="ADW4" s="1"/>
      <c r="ADX4" s="1"/>
      <c r="ADY4" s="1"/>
      <c r="ADZ4" s="1"/>
      <c r="AEA4" s="1"/>
      <c r="AEB4" s="1"/>
      <c r="AEC4" s="1"/>
      <c r="AED4" s="1"/>
      <c r="AEE4" s="1"/>
      <c r="AEF4" s="1"/>
      <c r="AEG4" s="1"/>
      <c r="AEH4" s="1"/>
      <c r="AEI4" s="1"/>
      <c r="AEJ4" s="1"/>
      <c r="AEK4" s="1"/>
      <c r="AEL4" s="1"/>
      <c r="AEM4" s="1"/>
      <c r="AEN4" s="1"/>
      <c r="AEO4" s="1"/>
      <c r="AEP4" s="1"/>
      <c r="AEQ4" s="1"/>
      <c r="AER4" s="1"/>
      <c r="AES4" s="1"/>
      <c r="AET4" s="1"/>
      <c r="AEU4" s="1"/>
      <c r="AEV4" s="1"/>
      <c r="AEW4" s="1"/>
      <c r="AEX4" s="1"/>
      <c r="AEY4" s="1"/>
      <c r="AEZ4" s="1"/>
      <c r="AFA4" s="1"/>
      <c r="AFB4" s="1"/>
      <c r="AFC4" s="1"/>
      <c r="AFD4" s="1"/>
      <c r="AFE4" s="1"/>
      <c r="AFF4" s="1"/>
      <c r="AFG4" s="1"/>
      <c r="AFH4" s="1"/>
      <c r="AFI4" s="1"/>
      <c r="AFJ4" s="1"/>
      <c r="AFK4" s="1"/>
      <c r="AFL4" s="1"/>
      <c r="AFM4" s="1"/>
      <c r="AFN4" s="1"/>
      <c r="AFO4" s="1"/>
      <c r="AFP4" s="1"/>
      <c r="AFQ4" s="1"/>
      <c r="AFR4" s="1"/>
      <c r="AFS4" s="1"/>
      <c r="AFT4" s="1"/>
      <c r="AFU4" s="1"/>
      <c r="AFV4" s="1"/>
      <c r="AFW4" s="1"/>
      <c r="AFX4" s="1"/>
      <c r="AFY4" s="1"/>
      <c r="AFZ4" s="1"/>
      <c r="AGA4" s="1"/>
      <c r="AGB4" s="1"/>
      <c r="AGC4" s="1"/>
      <c r="AGD4" s="1"/>
      <c r="AGE4" s="1"/>
      <c r="AGF4" s="1"/>
      <c r="AGG4" s="1"/>
      <c r="AGH4" s="1"/>
      <c r="AGI4" s="1"/>
      <c r="AGJ4" s="1"/>
      <c r="AGK4" s="1"/>
      <c r="AGL4" s="1"/>
      <c r="AGM4" s="1"/>
      <c r="AGN4" s="1"/>
      <c r="AGO4" s="1"/>
      <c r="AGP4" s="1"/>
      <c r="AGQ4" s="1"/>
      <c r="AGR4" s="1"/>
      <c r="AGS4" s="1"/>
      <c r="AGT4" s="1"/>
      <c r="AGU4" s="1"/>
      <c r="AGV4" s="1"/>
      <c r="AGW4" s="1"/>
      <c r="AGX4" s="1"/>
      <c r="AGY4" s="1"/>
      <c r="AGZ4" s="1"/>
      <c r="AHA4" s="1"/>
      <c r="AHB4" s="1"/>
      <c r="AHC4" s="1"/>
      <c r="AHD4" s="1"/>
      <c r="AHE4" s="1"/>
      <c r="AHF4" s="1"/>
      <c r="AHG4" s="1"/>
      <c r="AHH4" s="1"/>
      <c r="AHI4" s="1"/>
      <c r="AHJ4" s="1"/>
      <c r="AHK4" s="1"/>
      <c r="AHL4" s="1"/>
      <c r="AHM4" s="1"/>
      <c r="AHN4" s="1"/>
      <c r="AHO4" s="1"/>
      <c r="AHP4" s="1"/>
      <c r="AHQ4" s="1"/>
      <c r="AHR4" s="1"/>
      <c r="AHS4" s="1"/>
      <c r="AHT4" s="1"/>
      <c r="AHU4" s="1"/>
      <c r="AHV4" s="1"/>
      <c r="AHW4" s="1"/>
      <c r="AHX4" s="1"/>
      <c r="AHY4" s="1"/>
      <c r="AHZ4" s="1"/>
      <c r="AIA4" s="1"/>
      <c r="AIB4" s="1"/>
      <c r="AIC4" s="1"/>
      <c r="AID4" s="1"/>
      <c r="AIE4" s="1"/>
      <c r="AIF4" s="1"/>
      <c r="AIG4" s="1"/>
      <c r="AIH4" s="1"/>
      <c r="AII4" s="1"/>
      <c r="AIJ4" s="1"/>
      <c r="AIK4" s="1"/>
      <c r="AIL4" s="1"/>
      <c r="AIM4" s="1"/>
      <c r="AIN4" s="1"/>
      <c r="AIO4" s="1"/>
      <c r="AIP4" s="1"/>
      <c r="AIQ4" s="1"/>
      <c r="AIR4" s="1"/>
      <c r="AIS4" s="1"/>
      <c r="AIT4" s="1"/>
      <c r="AIU4" s="1"/>
      <c r="AIV4" s="1"/>
      <c r="AIW4" s="1"/>
      <c r="AIX4" s="1"/>
      <c r="AIY4" s="1"/>
      <c r="AIZ4" s="1"/>
      <c r="AJA4" s="1"/>
      <c r="AJB4" s="1"/>
      <c r="AJC4" s="1"/>
      <c r="AJD4" s="1"/>
      <c r="AJE4" s="1"/>
      <c r="AJF4" s="1"/>
      <c r="AJG4" s="1"/>
      <c r="AJH4" s="1"/>
      <c r="AJI4" s="1"/>
      <c r="AJJ4" s="1"/>
      <c r="AJK4" s="1"/>
      <c r="AJL4" s="1"/>
      <c r="AJM4" s="1"/>
      <c r="AJN4" s="1"/>
      <c r="AJO4" s="1"/>
      <c r="AJP4" s="1"/>
      <c r="AJQ4" s="1"/>
      <c r="AJR4" s="1"/>
      <c r="AJS4" s="1"/>
      <c r="AJT4" s="1"/>
      <c r="AJU4" s="1"/>
      <c r="AJV4" s="1"/>
      <c r="AJW4" s="1"/>
      <c r="AJX4" s="1"/>
      <c r="AJY4" s="1"/>
      <c r="AJZ4" s="1"/>
      <c r="AKA4" s="1"/>
      <c r="AKB4" s="1"/>
      <c r="AKC4" s="1"/>
      <c r="AKD4" s="1"/>
      <c r="AKE4" s="1"/>
      <c r="AKF4" s="1"/>
      <c r="AKG4" s="1"/>
      <c r="AKH4" s="1"/>
      <c r="AKI4" s="1"/>
      <c r="AKJ4" s="1"/>
      <c r="AKK4" s="1"/>
      <c r="AKL4" s="1"/>
      <c r="AKM4" s="1"/>
      <c r="AKN4" s="1"/>
      <c r="AKO4" s="1"/>
      <c r="AKP4" s="1"/>
      <c r="AKQ4" s="1"/>
      <c r="AKR4" s="1"/>
      <c r="AKS4" s="1"/>
      <c r="AKT4" s="1"/>
      <c r="AKU4" s="1"/>
      <c r="AKV4" s="1"/>
      <c r="AKW4" s="1"/>
      <c r="AKX4" s="1"/>
      <c r="AKY4" s="1"/>
      <c r="AKZ4" s="1"/>
      <c r="ALA4" s="1"/>
      <c r="ALB4" s="1"/>
      <c r="ALC4" s="1"/>
      <c r="ALD4" s="1"/>
      <c r="ALE4" s="1"/>
      <c r="ALF4" s="1"/>
      <c r="ALG4" s="1"/>
      <c r="ALH4" s="1"/>
      <c r="ALI4" s="1"/>
      <c r="ALJ4" s="1"/>
      <c r="ALK4" s="1"/>
      <c r="ALL4" s="1"/>
      <c r="ALM4" s="1"/>
      <c r="ALN4" s="1"/>
      <c r="ALO4" s="1"/>
      <c r="ALP4" s="1"/>
      <c r="ALQ4" s="1"/>
      <c r="ALR4" s="1"/>
      <c r="ALS4" s="1"/>
      <c r="ALT4" s="1"/>
      <c r="ALU4" s="1"/>
      <c r="ALV4" s="1"/>
      <c r="ALW4" s="1"/>
      <c r="ALX4" s="1"/>
      <c r="ALY4" s="1"/>
      <c r="ALZ4" s="1"/>
      <c r="AMA4" s="1"/>
      <c r="AMB4" s="1"/>
      <c r="AMC4" s="1"/>
      <c r="AMD4" s="1"/>
      <c r="AME4" s="1"/>
      <c r="AMF4" s="1"/>
      <c r="AMG4" s="1"/>
      <c r="AMH4" s="1"/>
      <c r="AMI4" s="1"/>
      <c r="AMJ4" s="1"/>
      <c r="AMK4" s="1"/>
      <c r="AML4" s="1"/>
      <c r="AMM4" s="1"/>
      <c r="AMN4" s="1"/>
      <c r="AMO4" s="1"/>
      <c r="AMP4" s="1"/>
      <c r="AMQ4" s="1"/>
    </row>
    <row r="5" spans="3:1031" ht="26.25" customHeight="1" thickBot="1" x14ac:dyDescent="0.25">
      <c r="C5" s="233"/>
      <c r="D5" s="234"/>
      <c r="E5" s="234"/>
      <c r="F5" s="234"/>
      <c r="G5" s="234"/>
      <c r="H5" s="234"/>
      <c r="I5" s="234"/>
      <c r="J5" s="234"/>
      <c r="K5" s="234"/>
      <c r="L5" s="234"/>
      <c r="M5" s="234"/>
      <c r="N5" s="234"/>
      <c r="O5" s="234"/>
      <c r="P5" s="234"/>
      <c r="Q5" s="234"/>
      <c r="R5" s="234"/>
      <c r="S5" s="234"/>
      <c r="T5" s="234"/>
      <c r="U5" s="234"/>
      <c r="V5" s="234"/>
      <c r="W5" s="234"/>
      <c r="X5" s="234"/>
      <c r="Y5" s="234"/>
      <c r="Z5" s="234"/>
      <c r="AA5" s="234"/>
      <c r="AB5" s="235"/>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4"/>
      <c r="BS5" s="4"/>
      <c r="BT5" s="16"/>
      <c r="BU5" s="1"/>
      <c r="BV5" s="1"/>
      <c r="BW5" s="1"/>
      <c r="BX5" s="1"/>
      <c r="BY5" s="1"/>
      <c r="BZ5" s="1"/>
      <c r="CA5" s="1"/>
      <c r="CB5" s="1"/>
      <c r="CC5" s="12"/>
      <c r="CD5" s="4"/>
      <c r="CE5" s="4"/>
      <c r="CF5" s="4"/>
      <c r="CG5" s="1"/>
      <c r="CH5" s="1"/>
      <c r="CI5" s="12"/>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c r="DN5" s="1"/>
      <c r="DO5" s="1"/>
      <c r="DP5" s="1"/>
      <c r="DQ5" s="1"/>
      <c r="DR5" s="1"/>
      <c r="DS5" s="1"/>
      <c r="DT5" s="1"/>
      <c r="DU5" s="1"/>
      <c r="DV5" s="1"/>
      <c r="DW5" s="1"/>
      <c r="DX5" s="1"/>
      <c r="DY5" s="1"/>
      <c r="DZ5" s="1"/>
      <c r="EA5" s="1"/>
      <c r="EB5" s="1"/>
      <c r="EC5" s="1"/>
      <c r="ED5" s="1"/>
      <c r="EE5" s="1"/>
      <c r="EF5" s="1"/>
      <c r="EG5" s="1"/>
      <c r="EH5" s="1"/>
      <c r="EI5" s="1"/>
      <c r="EJ5" s="1"/>
      <c r="EK5" s="1"/>
      <c r="EL5" s="1"/>
      <c r="EM5" s="1"/>
      <c r="EN5" s="1"/>
      <c r="EO5" s="1"/>
      <c r="EP5" s="1"/>
      <c r="EQ5" s="1"/>
      <c r="ER5" s="1"/>
      <c r="ES5" s="1"/>
      <c r="ET5" s="1"/>
      <c r="EU5" s="1"/>
      <c r="EV5" s="1"/>
      <c r="EW5" s="1"/>
      <c r="EX5" s="1"/>
      <c r="EY5" s="1"/>
      <c r="EZ5" s="1"/>
      <c r="FA5" s="1"/>
      <c r="FB5" s="1"/>
      <c r="FC5" s="1"/>
      <c r="FD5" s="1"/>
      <c r="FE5" s="1"/>
      <c r="FF5" s="1"/>
      <c r="FG5" s="1"/>
      <c r="FH5" s="1"/>
      <c r="FI5" s="1"/>
      <c r="FJ5" s="1"/>
      <c r="FK5" s="1"/>
      <c r="FL5" s="1"/>
      <c r="FM5" s="1"/>
      <c r="FN5" s="1"/>
      <c r="FO5" s="1"/>
      <c r="FP5" s="1"/>
      <c r="FQ5" s="1"/>
      <c r="FR5" s="1"/>
      <c r="FS5" s="1"/>
      <c r="FT5" s="1"/>
      <c r="FU5" s="1"/>
      <c r="FV5" s="1"/>
      <c r="FW5" s="1"/>
      <c r="FX5" s="1"/>
      <c r="FY5" s="1"/>
      <c r="FZ5" s="1"/>
      <c r="GA5" s="1"/>
      <c r="GB5" s="1"/>
      <c r="GC5" s="1"/>
      <c r="GD5" s="1"/>
      <c r="GE5" s="1"/>
      <c r="GF5" s="1"/>
      <c r="GG5" s="1"/>
      <c r="GH5" s="1"/>
      <c r="GI5" s="1"/>
      <c r="GJ5" s="1"/>
      <c r="GK5" s="1"/>
      <c r="GL5" s="1"/>
      <c r="GM5" s="1"/>
      <c r="GN5" s="1"/>
      <c r="GO5" s="1"/>
      <c r="GP5" s="1"/>
      <c r="GQ5" s="1"/>
      <c r="GR5" s="1"/>
      <c r="GS5" s="1"/>
      <c r="GT5" s="1"/>
      <c r="GU5" s="1"/>
      <c r="GV5" s="1"/>
      <c r="GW5" s="1"/>
      <c r="GX5" s="1"/>
      <c r="GY5" s="1"/>
      <c r="GZ5" s="1"/>
      <c r="HA5" s="1"/>
      <c r="HB5" s="1"/>
      <c r="HC5" s="1"/>
      <c r="HD5" s="1"/>
      <c r="HE5" s="1"/>
      <c r="HF5" s="1"/>
      <c r="HG5" s="1"/>
      <c r="HH5" s="1"/>
      <c r="HI5" s="1"/>
      <c r="HJ5" s="1"/>
      <c r="HK5" s="1"/>
      <c r="HL5" s="1"/>
      <c r="HM5" s="1"/>
      <c r="HN5" s="1"/>
      <c r="HO5" s="1"/>
      <c r="HP5" s="1"/>
      <c r="HQ5" s="1"/>
      <c r="HR5" s="1"/>
      <c r="HS5" s="1"/>
      <c r="HT5" s="1"/>
      <c r="HU5" s="1"/>
      <c r="HV5" s="1"/>
      <c r="HW5" s="1"/>
      <c r="HX5" s="1"/>
      <c r="HY5" s="1"/>
      <c r="HZ5" s="1"/>
      <c r="IA5" s="1"/>
      <c r="IB5" s="1"/>
      <c r="IC5" s="1"/>
      <c r="ID5" s="1"/>
      <c r="IE5" s="1"/>
      <c r="IF5" s="1"/>
      <c r="IG5" s="1"/>
      <c r="IH5" s="1"/>
      <c r="II5" s="1"/>
      <c r="IJ5" s="1"/>
      <c r="IK5" s="1"/>
      <c r="IL5" s="1"/>
      <c r="IM5" s="1"/>
      <c r="IN5" s="1"/>
      <c r="IO5" s="1"/>
      <c r="IP5" s="1"/>
      <c r="IQ5" s="1"/>
      <c r="IR5" s="1"/>
      <c r="IS5" s="1"/>
      <c r="IT5" s="1"/>
      <c r="IU5" s="1"/>
      <c r="IV5" s="1"/>
      <c r="IW5" s="1"/>
      <c r="IX5" s="1"/>
      <c r="IY5" s="1"/>
      <c r="IZ5" s="1"/>
      <c r="JA5" s="1"/>
      <c r="JB5" s="1"/>
      <c r="JC5" s="1"/>
      <c r="JD5" s="1"/>
      <c r="JE5" s="1"/>
      <c r="JF5" s="1"/>
      <c r="JG5" s="1"/>
      <c r="JH5" s="1"/>
      <c r="JI5" s="1"/>
      <c r="JJ5" s="1"/>
      <c r="JK5" s="1"/>
      <c r="JL5" s="1"/>
      <c r="JM5" s="1"/>
      <c r="JN5" s="1"/>
      <c r="JO5" s="1"/>
      <c r="JP5" s="1"/>
      <c r="JQ5" s="1"/>
      <c r="JR5" s="1"/>
      <c r="JS5" s="1"/>
      <c r="JT5" s="1"/>
      <c r="JU5" s="1"/>
      <c r="JV5" s="1"/>
      <c r="JW5" s="1"/>
      <c r="JX5" s="1"/>
      <c r="JY5" s="1"/>
      <c r="JZ5" s="1"/>
      <c r="KA5" s="1"/>
      <c r="KB5" s="1"/>
      <c r="KC5" s="1"/>
      <c r="KD5" s="1"/>
      <c r="KE5" s="1"/>
      <c r="KF5" s="1"/>
      <c r="KG5" s="1"/>
      <c r="KH5" s="1"/>
      <c r="KI5" s="1"/>
      <c r="KJ5" s="1"/>
      <c r="KK5" s="1"/>
      <c r="KL5" s="1"/>
      <c r="KM5" s="1"/>
      <c r="KN5" s="1"/>
      <c r="KO5" s="1"/>
      <c r="KP5" s="1"/>
      <c r="KQ5" s="1"/>
      <c r="KR5" s="1"/>
      <c r="KS5" s="1"/>
      <c r="KT5" s="1"/>
      <c r="KU5" s="1"/>
      <c r="KV5" s="1"/>
      <c r="KW5" s="1"/>
      <c r="KX5" s="1"/>
      <c r="KY5" s="1"/>
      <c r="KZ5" s="1"/>
      <c r="LA5" s="1"/>
      <c r="LB5" s="1"/>
      <c r="LC5" s="1"/>
      <c r="LD5" s="1"/>
      <c r="LE5" s="1"/>
      <c r="LF5" s="1"/>
      <c r="LG5" s="1"/>
      <c r="LH5" s="1"/>
      <c r="LI5" s="1"/>
      <c r="LJ5" s="1"/>
      <c r="LK5" s="1"/>
      <c r="LL5" s="1"/>
      <c r="LM5" s="1"/>
      <c r="LN5" s="1"/>
      <c r="LO5" s="1"/>
      <c r="LP5" s="1"/>
      <c r="LQ5" s="1"/>
      <c r="LR5" s="1"/>
      <c r="LS5" s="1"/>
      <c r="LT5" s="1"/>
      <c r="LU5" s="1"/>
      <c r="LV5" s="1"/>
      <c r="LW5" s="1"/>
      <c r="LX5" s="1"/>
      <c r="LY5" s="1"/>
      <c r="LZ5" s="1"/>
      <c r="MA5" s="1"/>
      <c r="MB5" s="1"/>
      <c r="MC5" s="1"/>
      <c r="MD5" s="1"/>
      <c r="ME5" s="1"/>
      <c r="MF5" s="1"/>
      <c r="MG5" s="1"/>
      <c r="MH5" s="1"/>
      <c r="MI5" s="1"/>
      <c r="MJ5" s="1"/>
      <c r="MK5" s="1"/>
      <c r="ML5" s="1"/>
      <c r="MM5" s="1"/>
      <c r="MN5" s="1"/>
      <c r="MO5" s="1"/>
      <c r="MP5" s="1"/>
      <c r="MQ5" s="1"/>
      <c r="MR5" s="1"/>
      <c r="MS5" s="1"/>
      <c r="MT5" s="1"/>
      <c r="MU5" s="1"/>
      <c r="MV5" s="1"/>
      <c r="MW5" s="1"/>
      <c r="MX5" s="1"/>
      <c r="MY5" s="1"/>
      <c r="MZ5" s="1"/>
      <c r="NA5" s="1"/>
      <c r="NB5" s="1"/>
      <c r="NC5" s="1"/>
      <c r="ND5" s="1"/>
      <c r="NE5" s="1"/>
      <c r="NF5" s="1"/>
      <c r="NG5" s="1"/>
      <c r="NH5" s="1"/>
      <c r="NI5" s="1"/>
      <c r="NJ5" s="1"/>
      <c r="NK5" s="1"/>
      <c r="NL5" s="1"/>
      <c r="NM5" s="1"/>
      <c r="NN5" s="1"/>
      <c r="NO5" s="1"/>
      <c r="NP5" s="1"/>
      <c r="NQ5" s="1"/>
      <c r="NR5" s="1"/>
      <c r="NS5" s="1"/>
      <c r="NT5" s="1"/>
      <c r="NU5" s="1"/>
      <c r="NV5" s="1"/>
      <c r="NW5" s="1"/>
      <c r="NX5" s="1"/>
      <c r="NY5" s="1"/>
      <c r="NZ5" s="1"/>
      <c r="OA5" s="1"/>
      <c r="OB5" s="1"/>
      <c r="OC5" s="1"/>
      <c r="OD5" s="1"/>
      <c r="OE5" s="1"/>
      <c r="OF5" s="1"/>
      <c r="OG5" s="1"/>
      <c r="OH5" s="1"/>
      <c r="OI5" s="1"/>
      <c r="OJ5" s="1"/>
      <c r="OK5" s="1"/>
      <c r="OL5" s="1"/>
      <c r="OM5" s="1"/>
      <c r="ON5" s="1"/>
      <c r="OO5" s="1"/>
      <c r="OP5" s="1"/>
      <c r="OQ5" s="1"/>
      <c r="OR5" s="1"/>
      <c r="OS5" s="1"/>
      <c r="OT5" s="1"/>
      <c r="OU5" s="1"/>
      <c r="OV5" s="1"/>
      <c r="OW5" s="1"/>
      <c r="OX5" s="1"/>
      <c r="OY5" s="1"/>
      <c r="OZ5" s="1"/>
      <c r="PA5" s="1"/>
      <c r="PB5" s="1"/>
      <c r="PC5" s="1"/>
      <c r="PD5" s="1"/>
      <c r="PE5" s="1"/>
      <c r="PF5" s="1"/>
      <c r="PG5" s="1"/>
      <c r="PH5" s="1"/>
      <c r="PI5" s="1"/>
      <c r="PJ5" s="1"/>
      <c r="PK5" s="1"/>
      <c r="PL5" s="1"/>
      <c r="PM5" s="1"/>
      <c r="PN5" s="1"/>
      <c r="PO5" s="1"/>
      <c r="PP5" s="1"/>
      <c r="PQ5" s="1"/>
      <c r="PR5" s="1"/>
      <c r="PS5" s="1"/>
      <c r="PT5" s="1"/>
      <c r="PU5" s="1"/>
      <c r="PV5" s="1"/>
      <c r="PW5" s="1"/>
      <c r="PX5" s="1"/>
      <c r="PY5" s="1"/>
      <c r="PZ5" s="1"/>
      <c r="QA5" s="1"/>
      <c r="QB5" s="1"/>
      <c r="QC5" s="1"/>
      <c r="QD5" s="1"/>
      <c r="QE5" s="1"/>
      <c r="QF5" s="1"/>
      <c r="QG5" s="1"/>
      <c r="QH5" s="1"/>
      <c r="QI5" s="1"/>
      <c r="QJ5" s="1"/>
      <c r="QK5" s="1"/>
      <c r="QL5" s="1"/>
      <c r="QM5" s="1"/>
      <c r="QN5" s="1"/>
      <c r="QO5" s="1"/>
      <c r="QP5" s="1"/>
      <c r="QQ5" s="1"/>
      <c r="QR5" s="1"/>
      <c r="QS5" s="1"/>
      <c r="QT5" s="1"/>
      <c r="QU5" s="1"/>
      <c r="QV5" s="1"/>
      <c r="QW5" s="1"/>
      <c r="QX5" s="1"/>
      <c r="QY5" s="1"/>
      <c r="QZ5" s="1"/>
      <c r="RA5" s="1"/>
      <c r="RB5" s="1"/>
      <c r="RC5" s="1"/>
      <c r="RD5" s="1"/>
      <c r="RE5" s="1"/>
      <c r="RF5" s="1"/>
      <c r="RG5" s="1"/>
      <c r="RH5" s="1"/>
      <c r="RI5" s="1"/>
      <c r="RJ5" s="1"/>
      <c r="RK5" s="1"/>
      <c r="RL5" s="1"/>
      <c r="RM5" s="1"/>
      <c r="RN5" s="1"/>
      <c r="RO5" s="1"/>
      <c r="RP5" s="1"/>
      <c r="RQ5" s="1"/>
      <c r="RR5" s="1"/>
      <c r="RS5" s="1"/>
      <c r="RT5" s="1"/>
      <c r="RU5" s="1"/>
      <c r="RV5" s="1"/>
      <c r="RW5" s="1"/>
      <c r="RX5" s="1"/>
      <c r="RY5" s="1"/>
      <c r="RZ5" s="1"/>
      <c r="SA5" s="1"/>
      <c r="SB5" s="1"/>
      <c r="SC5" s="1"/>
      <c r="SD5" s="1"/>
      <c r="SE5" s="1"/>
      <c r="SF5" s="1"/>
      <c r="SG5" s="1"/>
      <c r="SH5" s="1"/>
      <c r="SI5" s="1"/>
      <c r="SJ5" s="1"/>
      <c r="SK5" s="1"/>
      <c r="SL5" s="1"/>
      <c r="SM5" s="1"/>
      <c r="SN5" s="1"/>
      <c r="SO5" s="1"/>
      <c r="SP5" s="1"/>
      <c r="SQ5" s="1"/>
      <c r="SR5" s="1"/>
      <c r="SS5" s="1"/>
      <c r="ST5" s="1"/>
      <c r="SU5" s="1"/>
      <c r="SV5" s="1"/>
      <c r="SW5" s="1"/>
      <c r="SX5" s="1"/>
      <c r="SY5" s="1"/>
      <c r="SZ5" s="1"/>
      <c r="TA5" s="1"/>
      <c r="TB5" s="1"/>
      <c r="TC5" s="1"/>
      <c r="TD5" s="1"/>
      <c r="TE5" s="1"/>
      <c r="TF5" s="1"/>
      <c r="TG5" s="1"/>
      <c r="TH5" s="1"/>
      <c r="TI5" s="1"/>
      <c r="TJ5" s="1"/>
      <c r="TK5" s="1"/>
      <c r="TL5" s="1"/>
      <c r="TM5" s="1"/>
      <c r="TN5" s="1"/>
      <c r="TO5" s="1"/>
      <c r="TP5" s="1"/>
      <c r="TQ5" s="1"/>
      <c r="TR5" s="1"/>
      <c r="TS5" s="1"/>
      <c r="TT5" s="1"/>
      <c r="TU5" s="1"/>
      <c r="TV5" s="1"/>
      <c r="TW5" s="1"/>
      <c r="TX5" s="1"/>
      <c r="TY5" s="1"/>
      <c r="TZ5" s="1"/>
      <c r="UA5" s="1"/>
      <c r="UB5" s="1"/>
      <c r="UC5" s="1"/>
      <c r="UD5" s="1"/>
      <c r="UE5" s="1"/>
      <c r="UF5" s="1"/>
      <c r="UG5" s="1"/>
      <c r="UH5" s="1"/>
      <c r="UI5" s="1"/>
      <c r="UJ5" s="1"/>
      <c r="UK5" s="1"/>
      <c r="UL5" s="1"/>
      <c r="UM5" s="1"/>
      <c r="UN5" s="1"/>
      <c r="UO5" s="1"/>
      <c r="UP5" s="1"/>
      <c r="UQ5" s="1"/>
      <c r="UR5" s="1"/>
      <c r="US5" s="1"/>
      <c r="UT5" s="1"/>
      <c r="UU5" s="1"/>
      <c r="UV5" s="1"/>
      <c r="UW5" s="1"/>
      <c r="UX5" s="1"/>
      <c r="UY5" s="1"/>
      <c r="UZ5" s="1"/>
      <c r="VA5" s="1"/>
      <c r="VB5" s="1"/>
      <c r="VC5" s="1"/>
      <c r="VD5" s="1"/>
      <c r="VE5" s="1"/>
      <c r="VF5" s="1"/>
      <c r="VG5" s="1"/>
      <c r="VH5" s="1"/>
      <c r="VI5" s="1"/>
      <c r="VJ5" s="1"/>
      <c r="VK5" s="1"/>
      <c r="VL5" s="1"/>
      <c r="VM5" s="1"/>
      <c r="VN5" s="1"/>
      <c r="VO5" s="1"/>
      <c r="VP5" s="1"/>
      <c r="VQ5" s="1"/>
      <c r="VR5" s="1"/>
      <c r="VS5" s="1"/>
      <c r="VT5" s="1"/>
      <c r="VU5" s="1"/>
      <c r="VV5" s="1"/>
      <c r="VW5" s="1"/>
      <c r="VX5" s="1"/>
      <c r="VY5" s="1"/>
      <c r="VZ5" s="1"/>
      <c r="WA5" s="1"/>
      <c r="WB5" s="1"/>
      <c r="WC5" s="1"/>
      <c r="WD5" s="1"/>
      <c r="WE5" s="1"/>
      <c r="WF5" s="1"/>
      <c r="WG5" s="1"/>
      <c r="WH5" s="1"/>
      <c r="WI5" s="1"/>
      <c r="WJ5" s="1"/>
      <c r="WK5" s="1"/>
      <c r="WL5" s="1"/>
      <c r="WM5" s="1"/>
      <c r="WN5" s="1"/>
      <c r="WO5" s="1"/>
      <c r="WP5" s="1"/>
      <c r="WQ5" s="1"/>
      <c r="WR5" s="1"/>
      <c r="WS5" s="1"/>
      <c r="WT5" s="1"/>
      <c r="WU5" s="1"/>
      <c r="WV5" s="1"/>
      <c r="WW5" s="1"/>
      <c r="WX5" s="1"/>
      <c r="WY5" s="1"/>
      <c r="WZ5" s="1"/>
      <c r="XA5" s="1"/>
      <c r="XB5" s="1"/>
      <c r="XC5" s="1"/>
      <c r="XD5" s="1"/>
      <c r="XE5" s="1"/>
      <c r="XF5" s="1"/>
      <c r="XG5" s="1"/>
      <c r="XH5" s="1"/>
      <c r="XI5" s="1"/>
      <c r="XJ5" s="1"/>
      <c r="XK5" s="1"/>
      <c r="XL5" s="1"/>
      <c r="XM5" s="1"/>
      <c r="XN5" s="1"/>
      <c r="XO5" s="1"/>
      <c r="XP5" s="1"/>
      <c r="XQ5" s="1"/>
      <c r="XR5" s="1"/>
      <c r="XS5" s="1"/>
      <c r="XT5" s="1"/>
      <c r="XU5" s="1"/>
      <c r="XV5" s="1"/>
      <c r="XW5" s="1"/>
      <c r="XX5" s="1"/>
      <c r="XY5" s="1"/>
      <c r="XZ5" s="1"/>
      <c r="YA5" s="1"/>
      <c r="YB5" s="1"/>
      <c r="YC5" s="1"/>
      <c r="YD5" s="1"/>
      <c r="YE5" s="1"/>
      <c r="YF5" s="1"/>
      <c r="YG5" s="1"/>
      <c r="YH5" s="1"/>
      <c r="YI5" s="1"/>
      <c r="YJ5" s="1"/>
      <c r="YK5" s="1"/>
      <c r="YL5" s="1"/>
      <c r="YM5" s="1"/>
      <c r="YN5" s="1"/>
      <c r="YO5" s="1"/>
      <c r="YP5" s="1"/>
      <c r="YQ5" s="1"/>
      <c r="YR5" s="1"/>
      <c r="YS5" s="1"/>
      <c r="YT5" s="1"/>
      <c r="YU5" s="1"/>
      <c r="YV5" s="1"/>
      <c r="YW5" s="1"/>
      <c r="YX5" s="1"/>
      <c r="YY5" s="1"/>
      <c r="YZ5" s="1"/>
      <c r="ZA5" s="1"/>
      <c r="ZB5" s="1"/>
      <c r="ZC5" s="1"/>
      <c r="ZD5" s="1"/>
      <c r="ZE5" s="1"/>
      <c r="ZF5" s="1"/>
      <c r="ZG5" s="1"/>
      <c r="ZH5" s="1"/>
      <c r="ZI5" s="1"/>
      <c r="ZJ5" s="1"/>
      <c r="ZK5" s="1"/>
      <c r="ZL5" s="1"/>
      <c r="ZM5" s="1"/>
      <c r="ZN5" s="1"/>
      <c r="ZO5" s="1"/>
      <c r="ZP5" s="1"/>
      <c r="ZQ5" s="1"/>
      <c r="ZR5" s="1"/>
      <c r="ZS5" s="1"/>
      <c r="ZT5" s="1"/>
      <c r="ZU5" s="1"/>
      <c r="ZV5" s="1"/>
      <c r="ZW5" s="1"/>
      <c r="ZX5" s="1"/>
      <c r="ZY5" s="1"/>
      <c r="ZZ5" s="1"/>
      <c r="AAA5" s="1"/>
      <c r="AAB5" s="1"/>
      <c r="AAC5" s="1"/>
      <c r="AAD5" s="1"/>
      <c r="AAE5" s="1"/>
      <c r="AAF5" s="1"/>
      <c r="AAG5" s="1"/>
      <c r="AAH5" s="1"/>
      <c r="AAI5" s="1"/>
      <c r="AAJ5" s="1"/>
      <c r="AAK5" s="1"/>
      <c r="AAL5" s="1"/>
      <c r="AAM5" s="1"/>
      <c r="AAN5" s="1"/>
      <c r="AAO5" s="1"/>
      <c r="AAP5" s="1"/>
      <c r="AAQ5" s="1"/>
      <c r="AAR5" s="1"/>
      <c r="AAS5" s="1"/>
      <c r="AAT5" s="1"/>
      <c r="AAU5" s="1"/>
      <c r="AAV5" s="1"/>
      <c r="AAW5" s="1"/>
      <c r="AAX5" s="1"/>
      <c r="AAY5" s="1"/>
      <c r="AAZ5" s="1"/>
      <c r="ABA5" s="1"/>
      <c r="ABB5" s="1"/>
      <c r="ABC5" s="1"/>
      <c r="ABD5" s="1"/>
      <c r="ABE5" s="1"/>
      <c r="ABF5" s="1"/>
      <c r="ABG5" s="1"/>
      <c r="ABH5" s="1"/>
      <c r="ABI5" s="1"/>
      <c r="ABJ5" s="1"/>
      <c r="ABK5" s="1"/>
      <c r="ABL5" s="1"/>
      <c r="ABM5" s="1"/>
      <c r="ABN5" s="1"/>
      <c r="ABO5" s="1"/>
      <c r="ABP5" s="1"/>
      <c r="ABQ5" s="1"/>
      <c r="ABR5" s="1"/>
      <c r="ABS5" s="1"/>
      <c r="ABT5" s="1"/>
      <c r="ABU5" s="1"/>
      <c r="ABV5" s="1"/>
      <c r="ABW5" s="1"/>
      <c r="ABX5" s="1"/>
      <c r="ABY5" s="1"/>
      <c r="ABZ5" s="1"/>
      <c r="ACA5" s="1"/>
      <c r="ACB5" s="1"/>
      <c r="ACC5" s="1"/>
      <c r="ACD5" s="1"/>
      <c r="ACE5" s="1"/>
      <c r="ACF5" s="1"/>
      <c r="ACG5" s="1"/>
      <c r="ACH5" s="1"/>
      <c r="ACI5" s="1"/>
      <c r="ACJ5" s="1"/>
      <c r="ACK5" s="1"/>
      <c r="ACL5" s="1"/>
      <c r="ACM5" s="1"/>
      <c r="ACN5" s="1"/>
      <c r="ACO5" s="1"/>
      <c r="ACP5" s="1"/>
      <c r="ACQ5" s="1"/>
      <c r="ACR5" s="1"/>
      <c r="ACS5" s="1"/>
      <c r="ACT5" s="1"/>
      <c r="ACU5" s="1"/>
      <c r="ACV5" s="1"/>
      <c r="ACW5" s="1"/>
      <c r="ACX5" s="1"/>
      <c r="ACY5" s="1"/>
      <c r="ACZ5" s="1"/>
      <c r="ADA5" s="1"/>
      <c r="ADB5" s="1"/>
      <c r="ADC5" s="1"/>
      <c r="ADD5" s="1"/>
      <c r="ADE5" s="1"/>
      <c r="ADF5" s="1"/>
      <c r="ADG5" s="1"/>
      <c r="ADH5" s="1"/>
      <c r="ADI5" s="1"/>
      <c r="ADJ5" s="1"/>
      <c r="ADK5" s="1"/>
      <c r="ADL5" s="1"/>
      <c r="ADM5" s="1"/>
      <c r="ADN5" s="1"/>
      <c r="ADO5" s="1"/>
      <c r="ADP5" s="1"/>
      <c r="ADQ5" s="1"/>
      <c r="ADR5" s="1"/>
      <c r="ADS5" s="1"/>
      <c r="ADT5" s="1"/>
      <c r="ADU5" s="1"/>
      <c r="ADV5" s="1"/>
      <c r="ADW5" s="1"/>
      <c r="ADX5" s="1"/>
      <c r="ADY5" s="1"/>
      <c r="ADZ5" s="1"/>
      <c r="AEA5" s="1"/>
      <c r="AEB5" s="1"/>
      <c r="AEC5" s="1"/>
      <c r="AED5" s="1"/>
      <c r="AEE5" s="1"/>
      <c r="AEF5" s="1"/>
      <c r="AEG5" s="1"/>
      <c r="AEH5" s="1"/>
      <c r="AEI5" s="1"/>
      <c r="AEJ5" s="1"/>
      <c r="AEK5" s="1"/>
      <c r="AEL5" s="1"/>
      <c r="AEM5" s="1"/>
      <c r="AEN5" s="1"/>
      <c r="AEO5" s="1"/>
      <c r="AEP5" s="1"/>
      <c r="AEQ5" s="1"/>
      <c r="AER5" s="1"/>
      <c r="AES5" s="1"/>
      <c r="AET5" s="1"/>
      <c r="AEU5" s="1"/>
      <c r="AEV5" s="1"/>
      <c r="AEW5" s="1"/>
      <c r="AEX5" s="1"/>
      <c r="AEY5" s="1"/>
      <c r="AEZ5" s="1"/>
      <c r="AFA5" s="1"/>
      <c r="AFB5" s="1"/>
      <c r="AFC5" s="1"/>
      <c r="AFD5" s="1"/>
      <c r="AFE5" s="1"/>
      <c r="AFF5" s="1"/>
      <c r="AFG5" s="1"/>
      <c r="AFH5" s="1"/>
      <c r="AFI5" s="1"/>
      <c r="AFJ5" s="1"/>
      <c r="AFK5" s="1"/>
      <c r="AFL5" s="1"/>
      <c r="AFM5" s="1"/>
      <c r="AFN5" s="1"/>
      <c r="AFO5" s="1"/>
      <c r="AFP5" s="1"/>
      <c r="AFQ5" s="1"/>
      <c r="AFR5" s="1"/>
      <c r="AFS5" s="1"/>
      <c r="AFT5" s="1"/>
      <c r="AFU5" s="1"/>
      <c r="AFV5" s="1"/>
      <c r="AFW5" s="1"/>
      <c r="AFX5" s="1"/>
      <c r="AFY5" s="1"/>
      <c r="AFZ5" s="1"/>
      <c r="AGA5" s="1"/>
      <c r="AGB5" s="1"/>
      <c r="AGC5" s="1"/>
      <c r="AGD5" s="1"/>
      <c r="AGE5" s="1"/>
      <c r="AGF5" s="1"/>
      <c r="AGG5" s="1"/>
      <c r="AGH5" s="1"/>
      <c r="AGI5" s="1"/>
      <c r="AGJ5" s="1"/>
      <c r="AGK5" s="1"/>
      <c r="AGL5" s="1"/>
      <c r="AGM5" s="1"/>
      <c r="AGN5" s="1"/>
      <c r="AGO5" s="1"/>
      <c r="AGP5" s="1"/>
      <c r="AGQ5" s="1"/>
      <c r="AGR5" s="1"/>
      <c r="AGS5" s="1"/>
      <c r="AGT5" s="1"/>
      <c r="AGU5" s="1"/>
      <c r="AGV5" s="1"/>
      <c r="AGW5" s="1"/>
      <c r="AGX5" s="1"/>
      <c r="AGY5" s="1"/>
      <c r="AGZ5" s="1"/>
      <c r="AHA5" s="1"/>
      <c r="AHB5" s="1"/>
      <c r="AHC5" s="1"/>
      <c r="AHD5" s="1"/>
      <c r="AHE5" s="1"/>
      <c r="AHF5" s="1"/>
      <c r="AHG5" s="1"/>
      <c r="AHH5" s="1"/>
      <c r="AHI5" s="1"/>
      <c r="AHJ5" s="1"/>
      <c r="AHK5" s="1"/>
      <c r="AHL5" s="1"/>
      <c r="AHM5" s="1"/>
      <c r="AHN5" s="1"/>
      <c r="AHO5" s="1"/>
      <c r="AHP5" s="1"/>
      <c r="AHQ5" s="1"/>
      <c r="AHR5" s="1"/>
      <c r="AHS5" s="1"/>
      <c r="AHT5" s="1"/>
      <c r="AHU5" s="1"/>
      <c r="AHV5" s="1"/>
      <c r="AHW5" s="1"/>
      <c r="AHX5" s="1"/>
      <c r="AHY5" s="1"/>
      <c r="AHZ5" s="1"/>
      <c r="AIA5" s="1"/>
      <c r="AIB5" s="1"/>
      <c r="AIC5" s="1"/>
      <c r="AID5" s="1"/>
      <c r="AIE5" s="1"/>
      <c r="AIF5" s="1"/>
      <c r="AIG5" s="1"/>
      <c r="AIH5" s="1"/>
      <c r="AII5" s="1"/>
      <c r="AIJ5" s="1"/>
      <c r="AIK5" s="1"/>
      <c r="AIL5" s="1"/>
      <c r="AIM5" s="1"/>
      <c r="AIN5" s="1"/>
      <c r="AIO5" s="1"/>
      <c r="AIP5" s="1"/>
      <c r="AIQ5" s="1"/>
      <c r="AIR5" s="1"/>
      <c r="AIS5" s="1"/>
      <c r="AIT5" s="1"/>
      <c r="AIU5" s="1"/>
      <c r="AIV5" s="1"/>
      <c r="AIW5" s="1"/>
      <c r="AIX5" s="1"/>
      <c r="AIY5" s="1"/>
      <c r="AIZ5" s="1"/>
      <c r="AJA5" s="1"/>
      <c r="AJB5" s="1"/>
      <c r="AJC5" s="1"/>
      <c r="AJD5" s="1"/>
      <c r="AJE5" s="1"/>
      <c r="AJF5" s="1"/>
      <c r="AJG5" s="1"/>
      <c r="AJH5" s="1"/>
      <c r="AJI5" s="1"/>
      <c r="AJJ5" s="1"/>
      <c r="AJK5" s="1"/>
      <c r="AJL5" s="1"/>
      <c r="AJM5" s="1"/>
      <c r="AJN5" s="1"/>
      <c r="AJO5" s="1"/>
      <c r="AJP5" s="1"/>
      <c r="AJQ5" s="1"/>
      <c r="AJR5" s="1"/>
      <c r="AJS5" s="1"/>
      <c r="AJT5" s="1"/>
      <c r="AJU5" s="1"/>
      <c r="AJV5" s="1"/>
      <c r="AJW5" s="1"/>
      <c r="AJX5" s="1"/>
      <c r="AJY5" s="1"/>
      <c r="AJZ5" s="1"/>
      <c r="AKA5" s="1"/>
      <c r="AKB5" s="1"/>
      <c r="AKC5" s="1"/>
      <c r="AKD5" s="1"/>
      <c r="AKE5" s="1"/>
      <c r="AKF5" s="1"/>
      <c r="AKG5" s="1"/>
      <c r="AKH5" s="1"/>
      <c r="AKI5" s="1"/>
      <c r="AKJ5" s="1"/>
      <c r="AKK5" s="1"/>
      <c r="AKL5" s="1"/>
      <c r="AKM5" s="1"/>
      <c r="AKN5" s="1"/>
      <c r="AKO5" s="1"/>
      <c r="AKP5" s="1"/>
      <c r="AKQ5" s="1"/>
      <c r="AKR5" s="1"/>
      <c r="AKS5" s="1"/>
      <c r="AKT5" s="1"/>
      <c r="AKU5" s="1"/>
      <c r="AKV5" s="1"/>
      <c r="AKW5" s="1"/>
      <c r="AKX5" s="1"/>
      <c r="AKY5" s="1"/>
      <c r="AKZ5" s="1"/>
      <c r="ALA5" s="1"/>
      <c r="ALB5" s="1"/>
      <c r="ALC5" s="1"/>
      <c r="ALD5" s="1"/>
      <c r="ALE5" s="1"/>
      <c r="ALF5" s="1"/>
      <c r="ALG5" s="1"/>
      <c r="ALH5" s="1"/>
      <c r="ALI5" s="1"/>
      <c r="ALJ5" s="1"/>
      <c r="ALK5" s="1"/>
      <c r="ALL5" s="1"/>
      <c r="ALM5" s="1"/>
      <c r="ALN5" s="1"/>
      <c r="ALO5" s="1"/>
      <c r="ALP5" s="1"/>
      <c r="ALQ5" s="1"/>
      <c r="ALR5" s="1"/>
      <c r="ALS5" s="1"/>
      <c r="ALT5" s="1"/>
      <c r="ALU5" s="1"/>
      <c r="ALV5" s="1"/>
      <c r="ALW5" s="1"/>
      <c r="ALX5" s="1"/>
      <c r="ALY5" s="1"/>
      <c r="ALZ5" s="1"/>
      <c r="AMA5" s="1"/>
      <c r="AMB5" s="1"/>
      <c r="AMC5" s="1"/>
      <c r="AMD5" s="1"/>
      <c r="AME5" s="1"/>
      <c r="AMF5" s="1"/>
      <c r="AMG5" s="1"/>
      <c r="AMH5" s="1"/>
      <c r="AMI5" s="1"/>
      <c r="AMJ5" s="1"/>
      <c r="AMK5" s="1"/>
      <c r="AML5" s="1"/>
      <c r="AMM5" s="1"/>
      <c r="AMN5" s="1"/>
      <c r="AMO5" s="1"/>
      <c r="AMP5" s="1"/>
      <c r="AMQ5" s="1"/>
    </row>
    <row r="6" spans="3:1031" ht="20.25" customHeight="1" x14ac:dyDescent="0.2">
      <c r="C6" s="236" t="s">
        <v>153</v>
      </c>
      <c r="D6" s="237"/>
      <c r="E6" s="237"/>
      <c r="F6" s="237"/>
      <c r="G6" s="237"/>
      <c r="H6" s="237"/>
      <c r="I6" s="237"/>
      <c r="J6" s="237"/>
      <c r="K6" s="237"/>
      <c r="L6" s="237"/>
      <c r="M6" s="237"/>
      <c r="N6" s="237"/>
      <c r="O6" s="237"/>
      <c r="P6" s="237"/>
      <c r="Q6" s="237"/>
      <c r="R6" s="237"/>
      <c r="S6" s="237"/>
      <c r="T6" s="237"/>
      <c r="U6" s="237"/>
      <c r="V6" s="237"/>
      <c r="W6" s="237"/>
      <c r="X6" s="237"/>
      <c r="Y6" s="237"/>
      <c r="Z6" s="237"/>
      <c r="AA6" s="237"/>
      <c r="AB6" s="238"/>
      <c r="AC6" s="5"/>
      <c r="AD6" s="5"/>
      <c r="AE6" s="5"/>
      <c r="AF6" s="5"/>
      <c r="AG6" s="5"/>
      <c r="AH6" s="5"/>
      <c r="AI6" s="5"/>
      <c r="AJ6" s="5"/>
      <c r="AK6" s="5"/>
      <c r="AL6" s="5"/>
      <c r="AM6" s="5"/>
      <c r="AN6" s="5"/>
      <c r="AO6" s="5"/>
      <c r="AP6" s="5"/>
      <c r="AQ6" s="5"/>
      <c r="AR6" s="5"/>
      <c r="AS6" s="5"/>
      <c r="AT6" s="5"/>
      <c r="AU6" s="5"/>
      <c r="AV6" s="5"/>
      <c r="AW6" s="5"/>
      <c r="AX6" s="5"/>
      <c r="AY6" s="5"/>
      <c r="AZ6" s="5"/>
      <c r="BA6" s="5"/>
      <c r="BB6" s="5"/>
      <c r="BC6" s="5"/>
      <c r="BD6" s="5"/>
      <c r="BE6" s="5"/>
      <c r="BF6" s="5"/>
      <c r="BG6" s="5"/>
      <c r="BH6" s="5"/>
      <c r="BI6" s="5"/>
      <c r="BJ6" s="5"/>
      <c r="BK6" s="5"/>
      <c r="BL6" s="5"/>
      <c r="BM6" s="5"/>
      <c r="BN6" s="5"/>
      <c r="BO6" s="5"/>
      <c r="BP6" s="5"/>
      <c r="BQ6" s="5"/>
      <c r="BR6" s="4"/>
      <c r="BS6" s="4"/>
      <c r="BT6" s="17"/>
      <c r="BU6" s="5"/>
      <c r="BV6" s="5"/>
      <c r="BW6" s="5"/>
      <c r="BX6" s="5"/>
      <c r="BY6" s="5"/>
      <c r="BZ6" s="5"/>
      <c r="CA6" s="5"/>
      <c r="CB6" s="5"/>
      <c r="CC6" s="13"/>
      <c r="CD6" s="4"/>
      <c r="CE6" s="4"/>
      <c r="CF6" s="4"/>
      <c r="CG6" s="5"/>
      <c r="CH6" s="5"/>
      <c r="CI6" s="13"/>
      <c r="CJ6" s="5"/>
      <c r="CK6" s="5"/>
      <c r="CL6" s="1"/>
      <c r="CM6" s="1"/>
      <c r="CN6" s="1"/>
      <c r="CO6" s="1"/>
      <c r="CP6" s="1"/>
      <c r="CQ6" s="1"/>
      <c r="CR6" s="1"/>
      <c r="CS6" s="1"/>
      <c r="CT6" s="1"/>
      <c r="CU6" s="1"/>
      <c r="CV6" s="1"/>
      <c r="CW6" s="1"/>
      <c r="CX6" s="1"/>
      <c r="CY6" s="1"/>
      <c r="CZ6" s="1"/>
      <c r="DA6" s="1"/>
      <c r="DB6" s="1"/>
      <c r="DC6" s="1"/>
      <c r="DD6" s="1"/>
      <c r="DE6" s="1"/>
      <c r="DF6" s="1"/>
      <c r="DG6" s="1"/>
      <c r="DH6" s="1"/>
      <c r="DI6" s="1"/>
      <c r="DJ6" s="1"/>
      <c r="DK6" s="1"/>
      <c r="DL6" s="1"/>
      <c r="DM6" s="1"/>
      <c r="DN6" s="1"/>
      <c r="DO6" s="1"/>
      <c r="DP6" s="1"/>
      <c r="DQ6" s="1"/>
      <c r="DR6" s="1"/>
      <c r="DS6" s="1"/>
      <c r="DT6" s="1"/>
      <c r="DU6" s="1"/>
      <c r="DV6" s="1"/>
      <c r="DW6" s="1"/>
      <c r="DX6" s="1"/>
      <c r="DY6" s="1"/>
      <c r="DZ6" s="1"/>
      <c r="EA6" s="1"/>
      <c r="EB6" s="1"/>
      <c r="EC6" s="1"/>
      <c r="ED6" s="1"/>
      <c r="EE6" s="1"/>
      <c r="EF6" s="1"/>
      <c r="EG6" s="1"/>
      <c r="EH6" s="1"/>
      <c r="EI6" s="1"/>
      <c r="EJ6" s="1"/>
      <c r="EK6" s="1"/>
      <c r="EL6" s="1"/>
      <c r="EM6" s="1"/>
      <c r="EN6" s="1"/>
      <c r="EO6" s="1"/>
      <c r="EP6" s="1"/>
      <c r="EQ6" s="1"/>
      <c r="ER6" s="1"/>
      <c r="ES6" s="1"/>
      <c r="ET6" s="1"/>
      <c r="EU6" s="1"/>
      <c r="EV6" s="1"/>
      <c r="EW6" s="1"/>
      <c r="EX6" s="1"/>
      <c r="EY6" s="1"/>
      <c r="EZ6" s="1"/>
      <c r="FA6" s="1"/>
      <c r="FB6" s="1"/>
      <c r="FC6" s="1"/>
      <c r="FD6" s="1"/>
      <c r="FE6" s="1"/>
      <c r="FF6" s="1"/>
      <c r="FG6" s="1"/>
      <c r="FH6" s="1"/>
      <c r="FI6" s="1"/>
      <c r="FJ6" s="1"/>
      <c r="FK6" s="1"/>
      <c r="FL6" s="1"/>
      <c r="FM6" s="1"/>
      <c r="FN6" s="1"/>
      <c r="FO6" s="1"/>
      <c r="FP6" s="1"/>
      <c r="FQ6" s="1"/>
      <c r="FR6" s="1"/>
      <c r="FS6" s="1"/>
      <c r="FT6" s="1"/>
      <c r="FU6" s="1"/>
      <c r="FV6" s="1"/>
      <c r="FW6" s="1"/>
      <c r="FX6" s="1"/>
      <c r="FY6" s="1"/>
      <c r="FZ6" s="1"/>
      <c r="GA6" s="1"/>
      <c r="GB6" s="1"/>
      <c r="GC6" s="1"/>
      <c r="GD6" s="1"/>
      <c r="GE6" s="1"/>
      <c r="GF6" s="1"/>
      <c r="GG6" s="1"/>
      <c r="GH6" s="1"/>
      <c r="GI6" s="1"/>
      <c r="GJ6" s="1"/>
      <c r="GK6" s="1"/>
      <c r="GL6" s="1"/>
      <c r="GM6" s="1"/>
      <c r="GN6" s="1"/>
      <c r="GO6" s="1"/>
      <c r="GP6" s="1"/>
      <c r="GQ6" s="1"/>
      <c r="GR6" s="1"/>
      <c r="GS6" s="1"/>
      <c r="GT6" s="1"/>
      <c r="GU6" s="1"/>
      <c r="GV6" s="1"/>
      <c r="GW6" s="1"/>
      <c r="GX6" s="1"/>
      <c r="GY6" s="1"/>
      <c r="GZ6" s="1"/>
      <c r="HA6" s="1"/>
      <c r="HB6" s="1"/>
      <c r="HC6" s="1"/>
      <c r="HD6" s="1"/>
      <c r="HE6" s="1"/>
      <c r="HF6" s="1"/>
      <c r="HG6" s="1"/>
      <c r="HH6" s="1"/>
      <c r="HI6" s="1"/>
      <c r="HJ6" s="1"/>
      <c r="HK6" s="1"/>
      <c r="HL6" s="1"/>
      <c r="HM6" s="1"/>
      <c r="HN6" s="1"/>
      <c r="HO6" s="1"/>
      <c r="HP6" s="1"/>
      <c r="HQ6" s="1"/>
      <c r="HR6" s="1"/>
      <c r="HS6" s="1"/>
      <c r="HT6" s="1"/>
      <c r="HU6" s="1"/>
      <c r="HV6" s="1"/>
      <c r="HW6" s="1"/>
      <c r="HX6" s="1"/>
      <c r="HY6" s="1"/>
      <c r="HZ6" s="1"/>
      <c r="IA6" s="1"/>
      <c r="IB6" s="1"/>
      <c r="IC6" s="1"/>
      <c r="ID6" s="1"/>
      <c r="IE6" s="1"/>
      <c r="IF6" s="1"/>
      <c r="IG6" s="1"/>
      <c r="IH6" s="1"/>
      <c r="II6" s="1"/>
      <c r="IJ6" s="1"/>
      <c r="IK6" s="1"/>
      <c r="IL6" s="1"/>
      <c r="IM6" s="1"/>
      <c r="IN6" s="1"/>
      <c r="IO6" s="1"/>
      <c r="IP6" s="1"/>
      <c r="IQ6" s="1"/>
      <c r="IR6" s="1"/>
      <c r="IS6" s="1"/>
      <c r="IT6" s="1"/>
      <c r="IU6" s="1"/>
      <c r="IV6" s="1"/>
      <c r="IW6" s="1"/>
      <c r="IX6" s="1"/>
      <c r="IY6" s="1"/>
      <c r="IZ6" s="1"/>
      <c r="JA6" s="1"/>
      <c r="JB6" s="1"/>
      <c r="JC6" s="1"/>
      <c r="JD6" s="1"/>
      <c r="JE6" s="1"/>
      <c r="JF6" s="1"/>
      <c r="JG6" s="1"/>
      <c r="JH6" s="1"/>
      <c r="JI6" s="1"/>
      <c r="JJ6" s="1"/>
      <c r="JK6" s="1"/>
      <c r="JL6" s="1"/>
      <c r="JM6" s="1"/>
      <c r="JN6" s="1"/>
      <c r="JO6" s="1"/>
      <c r="JP6" s="1"/>
      <c r="JQ6" s="1"/>
      <c r="JR6" s="1"/>
      <c r="JS6" s="1"/>
      <c r="JT6" s="1"/>
      <c r="JU6" s="1"/>
      <c r="JV6" s="1"/>
      <c r="JW6" s="1"/>
      <c r="JX6" s="1"/>
      <c r="JY6" s="1"/>
      <c r="JZ6" s="1"/>
      <c r="KA6" s="1"/>
      <c r="KB6" s="1"/>
      <c r="KC6" s="1"/>
      <c r="KD6" s="1"/>
      <c r="KE6" s="1"/>
      <c r="KF6" s="1"/>
      <c r="KG6" s="1"/>
      <c r="KH6" s="1"/>
      <c r="KI6" s="1"/>
      <c r="KJ6" s="1"/>
      <c r="KK6" s="1"/>
      <c r="KL6" s="1"/>
      <c r="KM6" s="1"/>
      <c r="KN6" s="1"/>
      <c r="KO6" s="1"/>
      <c r="KP6" s="1"/>
      <c r="KQ6" s="1"/>
      <c r="KR6" s="1"/>
      <c r="KS6" s="1"/>
      <c r="KT6" s="1"/>
      <c r="KU6" s="1"/>
      <c r="KV6" s="1"/>
      <c r="KW6" s="1"/>
      <c r="KX6" s="1"/>
      <c r="KY6" s="1"/>
      <c r="KZ6" s="1"/>
      <c r="LA6" s="1"/>
      <c r="LB6" s="1"/>
      <c r="LC6" s="1"/>
      <c r="LD6" s="1"/>
      <c r="LE6" s="1"/>
      <c r="LF6" s="1"/>
      <c r="LG6" s="1"/>
      <c r="LH6" s="1"/>
      <c r="LI6" s="1"/>
      <c r="LJ6" s="1"/>
      <c r="LK6" s="1"/>
      <c r="LL6" s="1"/>
      <c r="LM6" s="1"/>
      <c r="LN6" s="1"/>
      <c r="LO6" s="1"/>
      <c r="LP6" s="1"/>
      <c r="LQ6" s="1"/>
      <c r="LR6" s="1"/>
      <c r="LS6" s="1"/>
      <c r="LT6" s="1"/>
      <c r="LU6" s="1"/>
      <c r="LV6" s="1"/>
      <c r="LW6" s="1"/>
      <c r="LX6" s="1"/>
      <c r="LY6" s="1"/>
      <c r="LZ6" s="1"/>
      <c r="MA6" s="1"/>
      <c r="MB6" s="1"/>
      <c r="MC6" s="1"/>
      <c r="MD6" s="1"/>
      <c r="ME6" s="1"/>
      <c r="MF6" s="1"/>
      <c r="MG6" s="1"/>
      <c r="MH6" s="1"/>
      <c r="MI6" s="1"/>
      <c r="MJ6" s="1"/>
      <c r="MK6" s="1"/>
      <c r="ML6" s="1"/>
      <c r="MM6" s="1"/>
      <c r="MN6" s="1"/>
      <c r="MO6" s="1"/>
      <c r="MP6" s="1"/>
      <c r="MQ6" s="1"/>
      <c r="MR6" s="1"/>
      <c r="MS6" s="1"/>
      <c r="MT6" s="1"/>
      <c r="MU6" s="1"/>
      <c r="MV6" s="1"/>
      <c r="MW6" s="1"/>
      <c r="MX6" s="1"/>
      <c r="MY6" s="1"/>
      <c r="MZ6" s="1"/>
      <c r="NA6" s="1"/>
      <c r="NB6" s="1"/>
      <c r="NC6" s="1"/>
      <c r="ND6" s="1"/>
      <c r="NE6" s="1"/>
      <c r="NF6" s="1"/>
      <c r="NG6" s="1"/>
      <c r="NH6" s="1"/>
      <c r="NI6" s="1"/>
      <c r="NJ6" s="1"/>
      <c r="NK6" s="1"/>
      <c r="NL6" s="1"/>
      <c r="NM6" s="1"/>
      <c r="NN6" s="1"/>
      <c r="NO6" s="1"/>
      <c r="NP6" s="1"/>
      <c r="NQ6" s="1"/>
      <c r="NR6" s="1"/>
      <c r="NS6" s="1"/>
      <c r="NT6" s="1"/>
      <c r="NU6" s="1"/>
      <c r="NV6" s="1"/>
      <c r="NW6" s="1"/>
      <c r="NX6" s="1"/>
      <c r="NY6" s="1"/>
      <c r="NZ6" s="1"/>
      <c r="OA6" s="1"/>
      <c r="OB6" s="1"/>
      <c r="OC6" s="1"/>
      <c r="OD6" s="1"/>
      <c r="OE6" s="1"/>
      <c r="OF6" s="1"/>
      <c r="OG6" s="1"/>
      <c r="OH6" s="1"/>
      <c r="OI6" s="1"/>
      <c r="OJ6" s="1"/>
      <c r="OK6" s="1"/>
      <c r="OL6" s="1"/>
      <c r="OM6" s="1"/>
      <c r="ON6" s="1"/>
      <c r="OO6" s="1"/>
      <c r="OP6" s="1"/>
      <c r="OQ6" s="1"/>
      <c r="OR6" s="1"/>
      <c r="OS6" s="1"/>
      <c r="OT6" s="1"/>
      <c r="OU6" s="1"/>
      <c r="OV6" s="1"/>
      <c r="OW6" s="1"/>
      <c r="OX6" s="1"/>
      <c r="OY6" s="1"/>
      <c r="OZ6" s="1"/>
      <c r="PA6" s="1"/>
      <c r="PB6" s="1"/>
      <c r="PC6" s="1"/>
      <c r="PD6" s="1"/>
      <c r="PE6" s="1"/>
      <c r="PF6" s="1"/>
      <c r="PG6" s="1"/>
      <c r="PH6" s="1"/>
      <c r="PI6" s="1"/>
      <c r="PJ6" s="1"/>
      <c r="PK6" s="1"/>
      <c r="PL6" s="1"/>
      <c r="PM6" s="1"/>
      <c r="PN6" s="1"/>
      <c r="PO6" s="1"/>
      <c r="PP6" s="1"/>
      <c r="PQ6" s="1"/>
      <c r="PR6" s="1"/>
      <c r="PS6" s="1"/>
      <c r="PT6" s="1"/>
      <c r="PU6" s="1"/>
      <c r="PV6" s="1"/>
      <c r="PW6" s="1"/>
      <c r="PX6" s="1"/>
      <c r="PY6" s="1"/>
      <c r="PZ6" s="1"/>
      <c r="QA6" s="1"/>
      <c r="QB6" s="1"/>
      <c r="QC6" s="1"/>
      <c r="QD6" s="1"/>
      <c r="QE6" s="1"/>
      <c r="QF6" s="1"/>
      <c r="QG6" s="1"/>
      <c r="QH6" s="1"/>
      <c r="QI6" s="1"/>
      <c r="QJ6" s="1"/>
      <c r="QK6" s="1"/>
      <c r="QL6" s="1"/>
      <c r="QM6" s="1"/>
      <c r="QN6" s="1"/>
      <c r="QO6" s="1"/>
      <c r="QP6" s="1"/>
      <c r="QQ6" s="1"/>
      <c r="QR6" s="1"/>
      <c r="QS6" s="1"/>
      <c r="QT6" s="1"/>
      <c r="QU6" s="1"/>
      <c r="QV6" s="1"/>
      <c r="QW6" s="1"/>
      <c r="QX6" s="1"/>
      <c r="QY6" s="1"/>
      <c r="QZ6" s="1"/>
      <c r="RA6" s="1"/>
      <c r="RB6" s="1"/>
      <c r="RC6" s="1"/>
      <c r="RD6" s="1"/>
      <c r="RE6" s="1"/>
      <c r="RF6" s="1"/>
      <c r="RG6" s="1"/>
      <c r="RH6" s="1"/>
      <c r="RI6" s="1"/>
      <c r="RJ6" s="1"/>
      <c r="RK6" s="1"/>
      <c r="RL6" s="1"/>
      <c r="RM6" s="1"/>
      <c r="RN6" s="1"/>
      <c r="RO6" s="1"/>
      <c r="RP6" s="1"/>
      <c r="RQ6" s="1"/>
      <c r="RR6" s="1"/>
      <c r="RS6" s="1"/>
      <c r="RT6" s="1"/>
      <c r="RU6" s="1"/>
      <c r="RV6" s="1"/>
      <c r="RW6" s="1"/>
      <c r="RX6" s="1"/>
      <c r="RY6" s="1"/>
      <c r="RZ6" s="1"/>
      <c r="SA6" s="1"/>
      <c r="SB6" s="1"/>
      <c r="SC6" s="1"/>
      <c r="SD6" s="1"/>
      <c r="SE6" s="1"/>
      <c r="SF6" s="1"/>
      <c r="SG6" s="1"/>
      <c r="SH6" s="1"/>
      <c r="SI6" s="1"/>
      <c r="SJ6" s="1"/>
      <c r="SK6" s="1"/>
      <c r="SL6" s="1"/>
      <c r="SM6" s="1"/>
      <c r="SN6" s="1"/>
      <c r="SO6" s="1"/>
      <c r="SP6" s="1"/>
      <c r="SQ6" s="1"/>
      <c r="SR6" s="1"/>
      <c r="SS6" s="1"/>
      <c r="ST6" s="1"/>
      <c r="SU6" s="1"/>
      <c r="SV6" s="1"/>
      <c r="SW6" s="1"/>
      <c r="SX6" s="1"/>
      <c r="SY6" s="1"/>
      <c r="SZ6" s="1"/>
      <c r="TA6" s="1"/>
      <c r="TB6" s="1"/>
      <c r="TC6" s="1"/>
      <c r="TD6" s="1"/>
      <c r="TE6" s="1"/>
      <c r="TF6" s="1"/>
      <c r="TG6" s="1"/>
      <c r="TH6" s="1"/>
      <c r="TI6" s="1"/>
      <c r="TJ6" s="1"/>
      <c r="TK6" s="1"/>
      <c r="TL6" s="1"/>
      <c r="TM6" s="1"/>
      <c r="TN6" s="1"/>
      <c r="TO6" s="1"/>
      <c r="TP6" s="1"/>
      <c r="TQ6" s="1"/>
      <c r="TR6" s="1"/>
      <c r="TS6" s="1"/>
      <c r="TT6" s="1"/>
      <c r="TU6" s="1"/>
      <c r="TV6" s="1"/>
      <c r="TW6" s="1"/>
      <c r="TX6" s="1"/>
      <c r="TY6" s="1"/>
      <c r="TZ6" s="1"/>
      <c r="UA6" s="1"/>
      <c r="UB6" s="1"/>
      <c r="UC6" s="1"/>
      <c r="UD6" s="1"/>
      <c r="UE6" s="1"/>
      <c r="UF6" s="1"/>
      <c r="UG6" s="1"/>
      <c r="UH6" s="1"/>
      <c r="UI6" s="1"/>
      <c r="UJ6" s="1"/>
      <c r="UK6" s="1"/>
      <c r="UL6" s="1"/>
      <c r="UM6" s="1"/>
      <c r="UN6" s="1"/>
      <c r="UO6" s="1"/>
      <c r="UP6" s="1"/>
      <c r="UQ6" s="1"/>
      <c r="UR6" s="1"/>
      <c r="US6" s="1"/>
      <c r="UT6" s="1"/>
      <c r="UU6" s="1"/>
      <c r="UV6" s="1"/>
      <c r="UW6" s="1"/>
      <c r="UX6" s="1"/>
      <c r="UY6" s="1"/>
      <c r="UZ6" s="1"/>
      <c r="VA6" s="1"/>
      <c r="VB6" s="1"/>
      <c r="VC6" s="1"/>
      <c r="VD6" s="1"/>
      <c r="VE6" s="1"/>
      <c r="VF6" s="1"/>
      <c r="VG6" s="1"/>
      <c r="VH6" s="1"/>
      <c r="VI6" s="1"/>
      <c r="VJ6" s="1"/>
      <c r="VK6" s="1"/>
      <c r="VL6" s="1"/>
      <c r="VM6" s="1"/>
      <c r="VN6" s="1"/>
      <c r="VO6" s="1"/>
      <c r="VP6" s="1"/>
      <c r="VQ6" s="1"/>
      <c r="VR6" s="1"/>
      <c r="VS6" s="1"/>
      <c r="VT6" s="1"/>
      <c r="VU6" s="1"/>
      <c r="VV6" s="1"/>
      <c r="VW6" s="1"/>
      <c r="VX6" s="1"/>
      <c r="VY6" s="1"/>
      <c r="VZ6" s="1"/>
      <c r="WA6" s="1"/>
      <c r="WB6" s="1"/>
      <c r="WC6" s="1"/>
      <c r="WD6" s="1"/>
      <c r="WE6" s="1"/>
      <c r="WF6" s="1"/>
      <c r="WG6" s="1"/>
      <c r="WH6" s="1"/>
      <c r="WI6" s="1"/>
      <c r="WJ6" s="1"/>
      <c r="WK6" s="1"/>
      <c r="WL6" s="1"/>
      <c r="WM6" s="1"/>
      <c r="WN6" s="1"/>
      <c r="WO6" s="1"/>
      <c r="WP6" s="1"/>
      <c r="WQ6" s="1"/>
      <c r="WR6" s="1"/>
      <c r="WS6" s="1"/>
      <c r="WT6" s="1"/>
      <c r="WU6" s="1"/>
      <c r="WV6" s="1"/>
      <c r="WW6" s="1"/>
      <c r="WX6" s="1"/>
      <c r="WY6" s="1"/>
      <c r="WZ6" s="1"/>
      <c r="XA6" s="1"/>
      <c r="XB6" s="1"/>
      <c r="XC6" s="1"/>
      <c r="XD6" s="1"/>
      <c r="XE6" s="1"/>
      <c r="XF6" s="1"/>
      <c r="XG6" s="1"/>
      <c r="XH6" s="1"/>
      <c r="XI6" s="1"/>
      <c r="XJ6" s="1"/>
      <c r="XK6" s="1"/>
      <c r="XL6" s="1"/>
      <c r="XM6" s="1"/>
      <c r="XN6" s="1"/>
      <c r="XO6" s="1"/>
      <c r="XP6" s="1"/>
      <c r="XQ6" s="1"/>
      <c r="XR6" s="1"/>
      <c r="XS6" s="1"/>
      <c r="XT6" s="1"/>
      <c r="XU6" s="1"/>
      <c r="XV6" s="1"/>
      <c r="XW6" s="1"/>
      <c r="XX6" s="1"/>
      <c r="XY6" s="1"/>
      <c r="XZ6" s="1"/>
      <c r="YA6" s="1"/>
      <c r="YB6" s="1"/>
      <c r="YC6" s="1"/>
      <c r="YD6" s="1"/>
      <c r="YE6" s="1"/>
      <c r="YF6" s="1"/>
      <c r="YG6" s="1"/>
      <c r="YH6" s="1"/>
      <c r="YI6" s="1"/>
      <c r="YJ6" s="1"/>
      <c r="YK6" s="1"/>
      <c r="YL6" s="1"/>
      <c r="YM6" s="1"/>
      <c r="YN6" s="1"/>
      <c r="YO6" s="1"/>
      <c r="YP6" s="1"/>
      <c r="YQ6" s="1"/>
      <c r="YR6" s="1"/>
      <c r="YS6" s="1"/>
      <c r="YT6" s="1"/>
      <c r="YU6" s="1"/>
      <c r="YV6" s="1"/>
      <c r="YW6" s="1"/>
      <c r="YX6" s="1"/>
      <c r="YY6" s="1"/>
      <c r="YZ6" s="1"/>
      <c r="ZA6" s="1"/>
      <c r="ZB6" s="1"/>
      <c r="ZC6" s="1"/>
      <c r="ZD6" s="1"/>
      <c r="ZE6" s="1"/>
      <c r="ZF6" s="1"/>
      <c r="ZG6" s="1"/>
      <c r="ZH6" s="1"/>
      <c r="ZI6" s="1"/>
      <c r="ZJ6" s="1"/>
      <c r="ZK6" s="1"/>
      <c r="ZL6" s="1"/>
      <c r="ZM6" s="1"/>
      <c r="ZN6" s="1"/>
      <c r="ZO6" s="1"/>
      <c r="ZP6" s="1"/>
      <c r="ZQ6" s="1"/>
      <c r="ZR6" s="1"/>
      <c r="ZS6" s="1"/>
      <c r="ZT6" s="1"/>
      <c r="ZU6" s="1"/>
      <c r="ZV6" s="1"/>
      <c r="ZW6" s="1"/>
      <c r="ZX6" s="1"/>
      <c r="ZY6" s="1"/>
      <c r="ZZ6" s="1"/>
      <c r="AAA6" s="1"/>
      <c r="AAB6" s="1"/>
      <c r="AAC6" s="1"/>
      <c r="AAD6" s="1"/>
      <c r="AAE6" s="1"/>
      <c r="AAF6" s="1"/>
      <c r="AAG6" s="1"/>
      <c r="AAH6" s="1"/>
      <c r="AAI6" s="1"/>
      <c r="AAJ6" s="1"/>
      <c r="AAK6" s="1"/>
      <c r="AAL6" s="1"/>
      <c r="AAM6" s="1"/>
      <c r="AAN6" s="1"/>
      <c r="AAO6" s="1"/>
      <c r="AAP6" s="1"/>
      <c r="AAQ6" s="1"/>
      <c r="AAR6" s="1"/>
      <c r="AAS6" s="1"/>
      <c r="AAT6" s="1"/>
      <c r="AAU6" s="1"/>
      <c r="AAV6" s="1"/>
      <c r="AAW6" s="1"/>
      <c r="AAX6" s="1"/>
      <c r="AAY6" s="1"/>
      <c r="AAZ6" s="1"/>
      <c r="ABA6" s="1"/>
      <c r="ABB6" s="1"/>
      <c r="ABC6" s="1"/>
      <c r="ABD6" s="1"/>
      <c r="ABE6" s="1"/>
      <c r="ABF6" s="1"/>
      <c r="ABG6" s="1"/>
      <c r="ABH6" s="1"/>
      <c r="ABI6" s="1"/>
      <c r="ABJ6" s="1"/>
      <c r="ABK6" s="1"/>
      <c r="ABL6" s="1"/>
      <c r="ABM6" s="1"/>
      <c r="ABN6" s="1"/>
      <c r="ABO6" s="1"/>
      <c r="ABP6" s="1"/>
      <c r="ABQ6" s="1"/>
      <c r="ABR6" s="1"/>
      <c r="ABS6" s="1"/>
      <c r="ABT6" s="1"/>
      <c r="ABU6" s="1"/>
      <c r="ABV6" s="1"/>
      <c r="ABW6" s="1"/>
      <c r="ABX6" s="1"/>
      <c r="ABY6" s="1"/>
      <c r="ABZ6" s="1"/>
      <c r="ACA6" s="1"/>
      <c r="ACB6" s="1"/>
      <c r="ACC6" s="1"/>
      <c r="ACD6" s="1"/>
      <c r="ACE6" s="1"/>
      <c r="ACF6" s="1"/>
      <c r="ACG6" s="1"/>
      <c r="ACH6" s="1"/>
      <c r="ACI6" s="1"/>
      <c r="ACJ6" s="1"/>
      <c r="ACK6" s="1"/>
      <c r="ACL6" s="1"/>
      <c r="ACM6" s="1"/>
      <c r="ACN6" s="1"/>
      <c r="ACO6" s="1"/>
      <c r="ACP6" s="1"/>
      <c r="ACQ6" s="1"/>
      <c r="ACR6" s="1"/>
      <c r="ACS6" s="1"/>
      <c r="ACT6" s="1"/>
      <c r="ACU6" s="1"/>
      <c r="ACV6" s="1"/>
      <c r="ACW6" s="1"/>
      <c r="ACX6" s="1"/>
      <c r="ACY6" s="1"/>
      <c r="ACZ6" s="1"/>
      <c r="ADA6" s="1"/>
      <c r="ADB6" s="1"/>
      <c r="ADC6" s="1"/>
      <c r="ADD6" s="1"/>
      <c r="ADE6" s="1"/>
      <c r="ADF6" s="1"/>
      <c r="ADG6" s="1"/>
      <c r="ADH6" s="1"/>
      <c r="ADI6" s="1"/>
      <c r="ADJ6" s="1"/>
      <c r="ADK6" s="1"/>
      <c r="ADL6" s="1"/>
      <c r="ADM6" s="1"/>
      <c r="ADN6" s="1"/>
      <c r="ADO6" s="1"/>
      <c r="ADP6" s="1"/>
      <c r="ADQ6" s="1"/>
      <c r="ADR6" s="1"/>
      <c r="ADS6" s="1"/>
      <c r="ADT6" s="1"/>
      <c r="ADU6" s="1"/>
      <c r="ADV6" s="1"/>
      <c r="ADW6" s="1"/>
      <c r="ADX6" s="1"/>
      <c r="ADY6" s="1"/>
      <c r="ADZ6" s="1"/>
      <c r="AEA6" s="1"/>
      <c r="AEB6" s="1"/>
      <c r="AEC6" s="1"/>
      <c r="AED6" s="1"/>
      <c r="AEE6" s="1"/>
      <c r="AEF6" s="1"/>
      <c r="AEG6" s="1"/>
      <c r="AEH6" s="1"/>
      <c r="AEI6" s="1"/>
      <c r="AEJ6" s="1"/>
      <c r="AEK6" s="1"/>
      <c r="AEL6" s="1"/>
      <c r="AEM6" s="1"/>
      <c r="AEN6" s="1"/>
      <c r="AEO6" s="1"/>
      <c r="AEP6" s="1"/>
      <c r="AEQ6" s="1"/>
      <c r="AER6" s="1"/>
      <c r="AES6" s="1"/>
      <c r="AET6" s="1"/>
      <c r="AEU6" s="1"/>
      <c r="AEV6" s="1"/>
      <c r="AEW6" s="1"/>
      <c r="AEX6" s="1"/>
      <c r="AEY6" s="1"/>
      <c r="AEZ6" s="1"/>
      <c r="AFA6" s="1"/>
      <c r="AFB6" s="1"/>
      <c r="AFC6" s="1"/>
      <c r="AFD6" s="1"/>
      <c r="AFE6" s="1"/>
      <c r="AFF6" s="1"/>
      <c r="AFG6" s="1"/>
      <c r="AFH6" s="1"/>
      <c r="AFI6" s="1"/>
      <c r="AFJ6" s="1"/>
      <c r="AFK6" s="1"/>
      <c r="AFL6" s="1"/>
      <c r="AFM6" s="1"/>
      <c r="AFN6" s="1"/>
      <c r="AFO6" s="1"/>
      <c r="AFP6" s="1"/>
      <c r="AFQ6" s="1"/>
      <c r="AFR6" s="1"/>
      <c r="AFS6" s="1"/>
      <c r="AFT6" s="1"/>
      <c r="AFU6" s="1"/>
      <c r="AFV6" s="1"/>
      <c r="AFW6" s="1"/>
      <c r="AFX6" s="1"/>
      <c r="AFY6" s="1"/>
      <c r="AFZ6" s="1"/>
      <c r="AGA6" s="1"/>
      <c r="AGB6" s="1"/>
      <c r="AGC6" s="1"/>
      <c r="AGD6" s="1"/>
      <c r="AGE6" s="1"/>
      <c r="AGF6" s="1"/>
      <c r="AGG6" s="1"/>
      <c r="AGH6" s="1"/>
      <c r="AGI6" s="1"/>
      <c r="AGJ6" s="1"/>
      <c r="AGK6" s="1"/>
      <c r="AGL6" s="1"/>
      <c r="AGM6" s="1"/>
      <c r="AGN6" s="1"/>
      <c r="AGO6" s="1"/>
      <c r="AGP6" s="1"/>
      <c r="AGQ6" s="1"/>
      <c r="AGR6" s="1"/>
      <c r="AGS6" s="1"/>
      <c r="AGT6" s="1"/>
      <c r="AGU6" s="1"/>
      <c r="AGV6" s="1"/>
      <c r="AGW6" s="1"/>
      <c r="AGX6" s="1"/>
      <c r="AGY6" s="1"/>
      <c r="AGZ6" s="1"/>
      <c r="AHA6" s="1"/>
      <c r="AHB6" s="1"/>
      <c r="AHC6" s="1"/>
      <c r="AHD6" s="1"/>
      <c r="AHE6" s="1"/>
      <c r="AHF6" s="1"/>
      <c r="AHG6" s="1"/>
      <c r="AHH6" s="1"/>
      <c r="AHI6" s="1"/>
      <c r="AHJ6" s="1"/>
      <c r="AHK6" s="1"/>
      <c r="AHL6" s="1"/>
      <c r="AHM6" s="1"/>
      <c r="AHN6" s="1"/>
      <c r="AHO6" s="1"/>
      <c r="AHP6" s="1"/>
      <c r="AHQ6" s="1"/>
      <c r="AHR6" s="1"/>
      <c r="AHS6" s="1"/>
      <c r="AHT6" s="1"/>
      <c r="AHU6" s="1"/>
      <c r="AHV6" s="1"/>
      <c r="AHW6" s="1"/>
      <c r="AHX6" s="1"/>
      <c r="AHY6" s="1"/>
      <c r="AHZ6" s="1"/>
      <c r="AIA6" s="1"/>
      <c r="AIB6" s="1"/>
      <c r="AIC6" s="1"/>
      <c r="AID6" s="1"/>
      <c r="AIE6" s="1"/>
      <c r="AIF6" s="1"/>
      <c r="AIG6" s="1"/>
      <c r="AIH6" s="1"/>
      <c r="AII6" s="1"/>
      <c r="AIJ6" s="1"/>
      <c r="AIK6" s="1"/>
      <c r="AIL6" s="1"/>
      <c r="AIM6" s="1"/>
      <c r="AIN6" s="1"/>
      <c r="AIO6" s="1"/>
      <c r="AIP6" s="1"/>
      <c r="AIQ6" s="1"/>
      <c r="AIR6" s="1"/>
      <c r="AIS6" s="1"/>
      <c r="AIT6" s="1"/>
      <c r="AIU6" s="1"/>
      <c r="AIV6" s="1"/>
      <c r="AIW6" s="1"/>
      <c r="AIX6" s="1"/>
      <c r="AIY6" s="1"/>
      <c r="AIZ6" s="1"/>
      <c r="AJA6" s="1"/>
      <c r="AJB6" s="1"/>
      <c r="AJC6" s="1"/>
      <c r="AJD6" s="1"/>
      <c r="AJE6" s="1"/>
      <c r="AJF6" s="1"/>
      <c r="AJG6" s="1"/>
      <c r="AJH6" s="1"/>
      <c r="AJI6" s="1"/>
      <c r="AJJ6" s="1"/>
      <c r="AJK6" s="1"/>
      <c r="AJL6" s="1"/>
      <c r="AJM6" s="1"/>
      <c r="AJN6" s="1"/>
      <c r="AJO6" s="1"/>
      <c r="AJP6" s="1"/>
      <c r="AJQ6" s="1"/>
      <c r="AJR6" s="1"/>
      <c r="AJS6" s="1"/>
      <c r="AJT6" s="1"/>
      <c r="AJU6" s="1"/>
      <c r="AJV6" s="1"/>
      <c r="AJW6" s="1"/>
      <c r="AJX6" s="1"/>
      <c r="AJY6" s="1"/>
      <c r="AJZ6" s="1"/>
      <c r="AKA6" s="1"/>
      <c r="AKB6" s="1"/>
      <c r="AKC6" s="1"/>
      <c r="AKD6" s="1"/>
      <c r="AKE6" s="1"/>
      <c r="AKF6" s="1"/>
      <c r="AKG6" s="1"/>
      <c r="AKH6" s="1"/>
      <c r="AKI6" s="1"/>
      <c r="AKJ6" s="1"/>
      <c r="AKK6" s="1"/>
      <c r="AKL6" s="1"/>
      <c r="AKM6" s="1"/>
      <c r="AKN6" s="1"/>
      <c r="AKO6" s="1"/>
      <c r="AKP6" s="1"/>
      <c r="AKQ6" s="1"/>
      <c r="AKR6" s="1"/>
      <c r="AKS6" s="1"/>
      <c r="AKT6" s="1"/>
      <c r="AKU6" s="1"/>
      <c r="AKV6" s="1"/>
      <c r="AKW6" s="1"/>
      <c r="AKX6" s="1"/>
      <c r="AKY6" s="1"/>
      <c r="AKZ6" s="1"/>
      <c r="ALA6" s="1"/>
      <c r="ALB6" s="1"/>
      <c r="ALC6" s="1"/>
      <c r="ALD6" s="1"/>
      <c r="ALE6" s="1"/>
      <c r="ALF6" s="1"/>
      <c r="ALG6" s="1"/>
      <c r="ALH6" s="1"/>
      <c r="ALI6" s="1"/>
      <c r="ALJ6" s="1"/>
      <c r="ALK6" s="1"/>
      <c r="ALL6" s="1"/>
      <c r="ALM6" s="1"/>
      <c r="ALN6" s="1"/>
      <c r="ALO6" s="1"/>
      <c r="ALP6" s="1"/>
      <c r="ALQ6" s="1"/>
      <c r="ALR6" s="1"/>
      <c r="ALS6" s="1"/>
      <c r="ALT6" s="1"/>
      <c r="ALU6" s="1"/>
      <c r="ALV6" s="1"/>
      <c r="ALW6" s="1"/>
      <c r="ALX6" s="1"/>
      <c r="ALY6" s="1"/>
      <c r="ALZ6" s="1"/>
      <c r="AMA6" s="1"/>
      <c r="AMB6" s="1"/>
      <c r="AMC6" s="1"/>
      <c r="AMD6" s="1"/>
      <c r="AME6" s="1"/>
      <c r="AMF6" s="1"/>
      <c r="AMG6" s="1"/>
      <c r="AMH6" s="1"/>
      <c r="AMI6" s="1"/>
      <c r="AMJ6" s="1"/>
      <c r="AMK6" s="1"/>
      <c r="AML6" s="1"/>
      <c r="AMM6" s="1"/>
      <c r="AMN6" s="1"/>
      <c r="AMO6" s="1"/>
      <c r="AMP6" s="1"/>
      <c r="AMQ6" s="1"/>
    </row>
    <row r="7" spans="3:1031" ht="19.149999999999999" customHeight="1" x14ac:dyDescent="0.2">
      <c r="C7" s="239"/>
      <c r="D7" s="240"/>
      <c r="E7" s="240"/>
      <c r="F7" s="240"/>
      <c r="G7" s="240"/>
      <c r="H7" s="240"/>
      <c r="I7" s="240"/>
      <c r="J7" s="240"/>
      <c r="K7" s="240"/>
      <c r="L7" s="240"/>
      <c r="M7" s="240"/>
      <c r="N7" s="240"/>
      <c r="O7" s="240"/>
      <c r="P7" s="240"/>
      <c r="Q7" s="240"/>
      <c r="R7" s="240"/>
      <c r="S7" s="240"/>
      <c r="T7" s="240"/>
      <c r="U7" s="240"/>
      <c r="V7" s="240"/>
      <c r="W7" s="240"/>
      <c r="X7" s="240"/>
      <c r="Y7" s="240"/>
      <c r="Z7" s="240"/>
      <c r="AA7" s="240"/>
      <c r="AB7" s="241"/>
      <c r="AC7" s="6"/>
      <c r="AD7" s="6"/>
      <c r="AE7" s="6"/>
      <c r="AF7" s="6"/>
      <c r="AG7" s="6"/>
      <c r="AH7" s="6"/>
      <c r="AI7" s="6"/>
      <c r="AJ7" s="6"/>
      <c r="AK7" s="6"/>
      <c r="AL7" s="6"/>
      <c r="AM7" s="6"/>
      <c r="AN7" s="6"/>
      <c r="AO7" s="6"/>
      <c r="AP7" s="6"/>
      <c r="AQ7" s="6"/>
      <c r="AR7" s="6"/>
      <c r="AS7" s="6"/>
      <c r="AT7" s="6"/>
      <c r="AU7" s="6"/>
      <c r="AV7" s="6"/>
      <c r="AW7" s="6"/>
      <c r="AX7" s="6"/>
      <c r="AY7" s="6"/>
      <c r="AZ7" s="6"/>
      <c r="BA7" s="6"/>
      <c r="BB7" s="6"/>
      <c r="BC7" s="6"/>
      <c r="BD7" s="6"/>
      <c r="BE7" s="6"/>
      <c r="BF7" s="6"/>
      <c r="BG7" s="6"/>
      <c r="BH7" s="6"/>
      <c r="BI7" s="6"/>
      <c r="BJ7" s="6"/>
      <c r="BK7" s="6"/>
      <c r="BL7" s="6"/>
      <c r="BM7" s="6"/>
      <c r="BN7" s="6"/>
      <c r="BO7" s="6"/>
      <c r="BP7" s="6"/>
      <c r="BQ7" s="6"/>
      <c r="BR7" s="7"/>
      <c r="BS7" s="7"/>
      <c r="BT7" s="18"/>
      <c r="BU7" s="6"/>
      <c r="BV7" s="6"/>
      <c r="BW7" s="6"/>
      <c r="BX7" s="6"/>
      <c r="BY7" s="6"/>
      <c r="BZ7" s="6"/>
      <c r="CA7" s="6"/>
      <c r="CB7" s="6"/>
      <c r="CC7" s="14"/>
      <c r="CD7" s="7"/>
      <c r="CE7" s="7"/>
      <c r="CF7" s="7"/>
      <c r="CG7" s="6"/>
      <c r="CH7" s="6"/>
      <c r="CI7" s="14"/>
      <c r="CJ7" s="6"/>
      <c r="CK7" s="6"/>
      <c r="CL7" s="1"/>
      <c r="CM7" s="1"/>
      <c r="CN7" s="1"/>
      <c r="CO7" s="1"/>
      <c r="CP7" s="1"/>
      <c r="CQ7" s="1"/>
      <c r="CR7" s="1"/>
      <c r="CS7" s="1"/>
      <c r="CT7" s="1"/>
      <c r="CU7" s="1"/>
      <c r="CV7" s="1"/>
      <c r="CW7" s="1"/>
      <c r="CX7" s="1"/>
      <c r="CY7" s="1"/>
      <c r="CZ7" s="1"/>
      <c r="DA7" s="1"/>
      <c r="DB7" s="1"/>
      <c r="DC7" s="1"/>
      <c r="DD7" s="1"/>
      <c r="DE7" s="1"/>
      <c r="DF7" s="1"/>
      <c r="DG7" s="1"/>
      <c r="DH7" s="1"/>
      <c r="DI7" s="1"/>
      <c r="DJ7" s="1"/>
      <c r="DK7" s="1"/>
      <c r="DL7" s="1"/>
      <c r="DM7" s="1"/>
      <c r="DN7" s="1"/>
      <c r="DO7" s="1"/>
      <c r="DP7" s="1"/>
      <c r="DQ7" s="1"/>
      <c r="DR7" s="1"/>
      <c r="DS7" s="1"/>
      <c r="DT7" s="1"/>
      <c r="DU7" s="1"/>
      <c r="DV7" s="1"/>
      <c r="DW7" s="1"/>
      <c r="DX7" s="1"/>
      <c r="DY7" s="1"/>
      <c r="DZ7" s="1"/>
      <c r="EA7" s="1"/>
      <c r="EB7" s="1"/>
      <c r="EC7" s="1"/>
      <c r="ED7" s="1"/>
      <c r="EE7" s="1"/>
      <c r="EF7" s="1"/>
      <c r="EG7" s="1"/>
      <c r="EH7" s="1"/>
      <c r="EI7" s="1"/>
      <c r="EJ7" s="1"/>
      <c r="EK7" s="1"/>
      <c r="EL7" s="1"/>
      <c r="EM7" s="1"/>
      <c r="EN7" s="1"/>
      <c r="EO7" s="1"/>
      <c r="EP7" s="1"/>
      <c r="EQ7" s="1"/>
      <c r="ER7" s="1"/>
      <c r="ES7" s="1"/>
      <c r="ET7" s="1"/>
      <c r="EU7" s="1"/>
      <c r="EV7" s="1"/>
      <c r="EW7" s="1"/>
      <c r="EX7" s="1"/>
      <c r="EY7" s="1"/>
      <c r="EZ7" s="1"/>
      <c r="FA7" s="1"/>
      <c r="FB7" s="1"/>
      <c r="FC7" s="1"/>
      <c r="FD7" s="1"/>
      <c r="FE7" s="1"/>
      <c r="FF7" s="1"/>
      <c r="FG7" s="1"/>
      <c r="FH7" s="1"/>
      <c r="FI7" s="1"/>
      <c r="FJ7" s="1"/>
      <c r="FK7" s="1"/>
      <c r="FL7" s="1"/>
      <c r="FM7" s="1"/>
      <c r="FN7" s="1"/>
      <c r="FO7" s="1"/>
      <c r="FP7" s="1"/>
      <c r="FQ7" s="1"/>
      <c r="FR7" s="1"/>
      <c r="FS7" s="1"/>
      <c r="FT7" s="1"/>
      <c r="FU7" s="1"/>
      <c r="FV7" s="1"/>
      <c r="FW7" s="1"/>
      <c r="FX7" s="1"/>
      <c r="FY7" s="1"/>
      <c r="FZ7" s="1"/>
      <c r="GA7" s="1"/>
      <c r="GB7" s="1"/>
      <c r="GC7" s="1"/>
      <c r="GD7" s="1"/>
      <c r="GE7" s="1"/>
      <c r="GF7" s="1"/>
      <c r="GG7" s="1"/>
      <c r="GH7" s="1"/>
      <c r="GI7" s="1"/>
      <c r="GJ7" s="1"/>
      <c r="GK7" s="1"/>
      <c r="GL7" s="1"/>
      <c r="GM7" s="1"/>
      <c r="GN7" s="1"/>
      <c r="GO7" s="1"/>
      <c r="GP7" s="1"/>
      <c r="GQ7" s="1"/>
      <c r="GR7" s="1"/>
      <c r="GS7" s="1"/>
      <c r="GT7" s="1"/>
      <c r="GU7" s="1"/>
      <c r="GV7" s="1"/>
      <c r="GW7" s="1"/>
      <c r="GX7" s="1"/>
      <c r="GY7" s="1"/>
      <c r="GZ7" s="1"/>
      <c r="HA7" s="1"/>
      <c r="HB7" s="1"/>
      <c r="HC7" s="1"/>
      <c r="HD7" s="1"/>
      <c r="HE7" s="1"/>
      <c r="HF7" s="1"/>
      <c r="HG7" s="1"/>
      <c r="HH7" s="1"/>
      <c r="HI7" s="1"/>
      <c r="HJ7" s="1"/>
      <c r="HK7" s="1"/>
      <c r="HL7" s="1"/>
      <c r="HM7" s="1"/>
      <c r="HN7" s="1"/>
      <c r="HO7" s="1"/>
      <c r="HP7" s="1"/>
      <c r="HQ7" s="1"/>
      <c r="HR7" s="1"/>
      <c r="HS7" s="1"/>
      <c r="HT7" s="1"/>
      <c r="HU7" s="1"/>
      <c r="HV7" s="1"/>
      <c r="HW7" s="1"/>
      <c r="HX7" s="1"/>
      <c r="HY7" s="1"/>
      <c r="HZ7" s="1"/>
      <c r="IA7" s="1"/>
      <c r="IB7" s="1"/>
      <c r="IC7" s="1"/>
      <c r="ID7" s="1"/>
      <c r="IE7" s="1"/>
      <c r="IF7" s="1"/>
      <c r="IG7" s="1"/>
      <c r="IH7" s="1"/>
      <c r="II7" s="1"/>
      <c r="IJ7" s="1"/>
      <c r="IK7" s="1"/>
      <c r="IL7" s="1"/>
      <c r="IM7" s="1"/>
      <c r="IN7" s="1"/>
      <c r="IO7" s="1"/>
      <c r="IP7" s="1"/>
      <c r="IQ7" s="1"/>
      <c r="IR7" s="1"/>
      <c r="IS7" s="1"/>
      <c r="IT7" s="1"/>
      <c r="IU7" s="1"/>
      <c r="IV7" s="1"/>
      <c r="IW7" s="1"/>
      <c r="IX7" s="1"/>
      <c r="IY7" s="1"/>
      <c r="IZ7" s="1"/>
      <c r="JA7" s="1"/>
      <c r="JB7" s="1"/>
      <c r="JC7" s="1"/>
      <c r="JD7" s="1"/>
      <c r="JE7" s="1"/>
      <c r="JF7" s="1"/>
      <c r="JG7" s="1"/>
      <c r="JH7" s="1"/>
      <c r="JI7" s="1"/>
      <c r="JJ7" s="1"/>
      <c r="JK7" s="1"/>
      <c r="JL7" s="1"/>
      <c r="JM7" s="1"/>
      <c r="JN7" s="1"/>
      <c r="JO7" s="1"/>
      <c r="JP7" s="1"/>
      <c r="JQ7" s="1"/>
      <c r="JR7" s="1"/>
      <c r="JS7" s="1"/>
      <c r="JT7" s="1"/>
      <c r="JU7" s="1"/>
      <c r="JV7" s="1"/>
      <c r="JW7" s="1"/>
      <c r="JX7" s="1"/>
      <c r="JY7" s="1"/>
      <c r="JZ7" s="1"/>
      <c r="KA7" s="1"/>
      <c r="KB7" s="1"/>
      <c r="KC7" s="1"/>
      <c r="KD7" s="1"/>
      <c r="KE7" s="1"/>
      <c r="KF7" s="1"/>
      <c r="KG7" s="1"/>
      <c r="KH7" s="1"/>
      <c r="KI7" s="1"/>
      <c r="KJ7" s="1"/>
      <c r="KK7" s="1"/>
      <c r="KL7" s="1"/>
      <c r="KM7" s="1"/>
      <c r="KN7" s="1"/>
      <c r="KO7" s="1"/>
      <c r="KP7" s="1"/>
      <c r="KQ7" s="1"/>
      <c r="KR7" s="1"/>
      <c r="KS7" s="1"/>
      <c r="KT7" s="1"/>
      <c r="KU7" s="1"/>
      <c r="KV7" s="1"/>
      <c r="KW7" s="1"/>
      <c r="KX7" s="1"/>
      <c r="KY7" s="1"/>
      <c r="KZ7" s="1"/>
      <c r="LA7" s="1"/>
      <c r="LB7" s="1"/>
      <c r="LC7" s="1"/>
      <c r="LD7" s="1"/>
      <c r="LE7" s="1"/>
      <c r="LF7" s="1"/>
      <c r="LG7" s="1"/>
      <c r="LH7" s="1"/>
      <c r="LI7" s="1"/>
      <c r="LJ7" s="1"/>
      <c r="LK7" s="1"/>
      <c r="LL7" s="1"/>
      <c r="LM7" s="1"/>
      <c r="LN7" s="1"/>
      <c r="LO7" s="1"/>
      <c r="LP7" s="1"/>
      <c r="LQ7" s="1"/>
      <c r="LR7" s="1"/>
      <c r="LS7" s="1"/>
      <c r="LT7" s="1"/>
      <c r="LU7" s="1"/>
      <c r="LV7" s="1"/>
      <c r="LW7" s="1"/>
      <c r="LX7" s="1"/>
      <c r="LY7" s="1"/>
      <c r="LZ7" s="1"/>
      <c r="MA7" s="1"/>
      <c r="MB7" s="1"/>
      <c r="MC7" s="1"/>
      <c r="MD7" s="1"/>
      <c r="ME7" s="1"/>
      <c r="MF7" s="1"/>
      <c r="MG7" s="1"/>
      <c r="MH7" s="1"/>
      <c r="MI7" s="1"/>
      <c r="MJ7" s="1"/>
      <c r="MK7" s="1"/>
      <c r="ML7" s="1"/>
      <c r="MM7" s="1"/>
      <c r="MN7" s="1"/>
      <c r="MO7" s="1"/>
      <c r="MP7" s="1"/>
      <c r="MQ7" s="1"/>
      <c r="MR7" s="1"/>
      <c r="MS7" s="1"/>
      <c r="MT7" s="1"/>
      <c r="MU7" s="1"/>
      <c r="MV7" s="1"/>
      <c r="MW7" s="1"/>
      <c r="MX7" s="1"/>
      <c r="MY7" s="1"/>
      <c r="MZ7" s="1"/>
      <c r="NA7" s="1"/>
      <c r="NB7" s="1"/>
      <c r="NC7" s="1"/>
      <c r="ND7" s="1"/>
      <c r="NE7" s="1"/>
      <c r="NF7" s="1"/>
      <c r="NG7" s="1"/>
      <c r="NH7" s="1"/>
      <c r="NI7" s="1"/>
      <c r="NJ7" s="1"/>
      <c r="NK7" s="1"/>
      <c r="NL7" s="1"/>
      <c r="NM7" s="1"/>
      <c r="NN7" s="1"/>
      <c r="NO7" s="1"/>
      <c r="NP7" s="1"/>
      <c r="NQ7" s="1"/>
      <c r="NR7" s="1"/>
      <c r="NS7" s="1"/>
      <c r="NT7" s="1"/>
      <c r="NU7" s="1"/>
      <c r="NV7" s="1"/>
      <c r="NW7" s="1"/>
      <c r="NX7" s="1"/>
      <c r="NY7" s="1"/>
      <c r="NZ7" s="1"/>
      <c r="OA7" s="1"/>
      <c r="OB7" s="1"/>
      <c r="OC7" s="1"/>
      <c r="OD7" s="1"/>
      <c r="OE7" s="1"/>
      <c r="OF7" s="1"/>
      <c r="OG7" s="1"/>
      <c r="OH7" s="1"/>
      <c r="OI7" s="1"/>
      <c r="OJ7" s="1"/>
      <c r="OK7" s="1"/>
      <c r="OL7" s="1"/>
      <c r="OM7" s="1"/>
      <c r="ON7" s="1"/>
      <c r="OO7" s="1"/>
      <c r="OP7" s="1"/>
      <c r="OQ7" s="1"/>
      <c r="OR7" s="1"/>
      <c r="OS7" s="1"/>
      <c r="OT7" s="1"/>
      <c r="OU7" s="1"/>
      <c r="OV7" s="1"/>
      <c r="OW7" s="1"/>
      <c r="OX7" s="1"/>
      <c r="OY7" s="1"/>
      <c r="OZ7" s="1"/>
      <c r="PA7" s="1"/>
      <c r="PB7" s="1"/>
      <c r="PC7" s="1"/>
      <c r="PD7" s="1"/>
      <c r="PE7" s="1"/>
      <c r="PF7" s="1"/>
      <c r="PG7" s="1"/>
      <c r="PH7" s="1"/>
      <c r="PI7" s="1"/>
      <c r="PJ7" s="1"/>
      <c r="PK7" s="1"/>
      <c r="PL7" s="1"/>
      <c r="PM7" s="1"/>
      <c r="PN7" s="1"/>
      <c r="PO7" s="1"/>
      <c r="PP7" s="1"/>
      <c r="PQ7" s="1"/>
      <c r="PR7" s="1"/>
      <c r="PS7" s="1"/>
      <c r="PT7" s="1"/>
      <c r="PU7" s="1"/>
      <c r="PV7" s="1"/>
      <c r="PW7" s="1"/>
      <c r="PX7" s="1"/>
      <c r="PY7" s="1"/>
      <c r="PZ7" s="1"/>
      <c r="QA7" s="1"/>
      <c r="QB7" s="1"/>
      <c r="QC7" s="1"/>
      <c r="QD7" s="1"/>
      <c r="QE7" s="1"/>
      <c r="QF7" s="1"/>
      <c r="QG7" s="1"/>
      <c r="QH7" s="1"/>
      <c r="QI7" s="1"/>
      <c r="QJ7" s="1"/>
      <c r="QK7" s="1"/>
      <c r="QL7" s="1"/>
      <c r="QM7" s="1"/>
      <c r="QN7" s="1"/>
      <c r="QO7" s="1"/>
      <c r="QP7" s="1"/>
      <c r="QQ7" s="1"/>
      <c r="QR7" s="1"/>
      <c r="QS7" s="1"/>
      <c r="QT7" s="1"/>
      <c r="QU7" s="1"/>
      <c r="QV7" s="1"/>
      <c r="QW7" s="1"/>
      <c r="QX7" s="1"/>
      <c r="QY7" s="1"/>
      <c r="QZ7" s="1"/>
      <c r="RA7" s="1"/>
      <c r="RB7" s="1"/>
      <c r="RC7" s="1"/>
      <c r="RD7" s="1"/>
      <c r="RE7" s="1"/>
      <c r="RF7" s="1"/>
      <c r="RG7" s="1"/>
      <c r="RH7" s="1"/>
      <c r="RI7" s="1"/>
      <c r="RJ7" s="1"/>
      <c r="RK7" s="1"/>
      <c r="RL7" s="1"/>
      <c r="RM7" s="1"/>
      <c r="RN7" s="1"/>
      <c r="RO7" s="1"/>
      <c r="RP7" s="1"/>
      <c r="RQ7" s="1"/>
      <c r="RR7" s="1"/>
      <c r="RS7" s="1"/>
      <c r="RT7" s="1"/>
      <c r="RU7" s="1"/>
      <c r="RV7" s="1"/>
      <c r="RW7" s="1"/>
      <c r="RX7" s="1"/>
      <c r="RY7" s="1"/>
      <c r="RZ7" s="1"/>
      <c r="SA7" s="1"/>
      <c r="SB7" s="1"/>
      <c r="SC7" s="1"/>
      <c r="SD7" s="1"/>
      <c r="SE7" s="1"/>
      <c r="SF7" s="1"/>
      <c r="SG7" s="1"/>
      <c r="SH7" s="1"/>
      <c r="SI7" s="1"/>
      <c r="SJ7" s="1"/>
      <c r="SK7" s="1"/>
      <c r="SL7" s="1"/>
      <c r="SM7" s="1"/>
      <c r="SN7" s="1"/>
      <c r="SO7" s="1"/>
      <c r="SP7" s="1"/>
      <c r="SQ7" s="1"/>
      <c r="SR7" s="1"/>
      <c r="SS7" s="1"/>
      <c r="ST7" s="1"/>
      <c r="SU7" s="1"/>
      <c r="SV7" s="1"/>
      <c r="SW7" s="1"/>
      <c r="SX7" s="1"/>
      <c r="SY7" s="1"/>
      <c r="SZ7" s="1"/>
      <c r="TA7" s="1"/>
      <c r="TB7" s="1"/>
      <c r="TC7" s="1"/>
      <c r="TD7" s="1"/>
      <c r="TE7" s="1"/>
      <c r="TF7" s="1"/>
      <c r="TG7" s="1"/>
      <c r="TH7" s="1"/>
      <c r="TI7" s="1"/>
      <c r="TJ7" s="1"/>
      <c r="TK7" s="1"/>
      <c r="TL7" s="1"/>
      <c r="TM7" s="1"/>
      <c r="TN7" s="1"/>
      <c r="TO7" s="1"/>
      <c r="TP7" s="1"/>
      <c r="TQ7" s="1"/>
      <c r="TR7" s="1"/>
      <c r="TS7" s="1"/>
      <c r="TT7" s="1"/>
      <c r="TU7" s="1"/>
      <c r="TV7" s="1"/>
      <c r="TW7" s="1"/>
      <c r="TX7" s="1"/>
      <c r="TY7" s="1"/>
      <c r="TZ7" s="1"/>
      <c r="UA7" s="1"/>
      <c r="UB7" s="1"/>
      <c r="UC7" s="1"/>
      <c r="UD7" s="1"/>
      <c r="UE7" s="1"/>
      <c r="UF7" s="1"/>
      <c r="UG7" s="1"/>
      <c r="UH7" s="1"/>
      <c r="UI7" s="1"/>
      <c r="UJ7" s="1"/>
      <c r="UK7" s="1"/>
      <c r="UL7" s="1"/>
      <c r="UM7" s="1"/>
      <c r="UN7" s="1"/>
      <c r="UO7" s="1"/>
      <c r="UP7" s="1"/>
      <c r="UQ7" s="1"/>
      <c r="UR7" s="1"/>
      <c r="US7" s="1"/>
      <c r="UT7" s="1"/>
      <c r="UU7" s="1"/>
      <c r="UV7" s="1"/>
      <c r="UW7" s="1"/>
      <c r="UX7" s="1"/>
      <c r="UY7" s="1"/>
      <c r="UZ7" s="1"/>
      <c r="VA7" s="1"/>
      <c r="VB7" s="1"/>
      <c r="VC7" s="1"/>
      <c r="VD7" s="1"/>
      <c r="VE7" s="1"/>
      <c r="VF7" s="1"/>
      <c r="VG7" s="1"/>
      <c r="VH7" s="1"/>
      <c r="VI7" s="1"/>
      <c r="VJ7" s="1"/>
      <c r="VK7" s="1"/>
      <c r="VL7" s="1"/>
      <c r="VM7" s="1"/>
      <c r="VN7" s="1"/>
      <c r="VO7" s="1"/>
      <c r="VP7" s="1"/>
      <c r="VQ7" s="1"/>
      <c r="VR7" s="1"/>
      <c r="VS7" s="1"/>
      <c r="VT7" s="1"/>
      <c r="VU7" s="1"/>
      <c r="VV7" s="1"/>
      <c r="VW7" s="1"/>
      <c r="VX7" s="1"/>
      <c r="VY7" s="1"/>
      <c r="VZ7" s="1"/>
      <c r="WA7" s="1"/>
      <c r="WB7" s="1"/>
      <c r="WC7" s="1"/>
      <c r="WD7" s="1"/>
      <c r="WE7" s="1"/>
      <c r="WF7" s="1"/>
      <c r="WG7" s="1"/>
      <c r="WH7" s="1"/>
      <c r="WI7" s="1"/>
      <c r="WJ7" s="1"/>
      <c r="WK7" s="1"/>
      <c r="WL7" s="1"/>
      <c r="WM7" s="1"/>
      <c r="WN7" s="1"/>
      <c r="WO7" s="1"/>
      <c r="WP7" s="1"/>
      <c r="WQ7" s="1"/>
      <c r="WR7" s="1"/>
      <c r="WS7" s="1"/>
      <c r="WT7" s="1"/>
      <c r="WU7" s="1"/>
      <c r="WV7" s="1"/>
      <c r="WW7" s="1"/>
      <c r="WX7" s="1"/>
      <c r="WY7" s="1"/>
      <c r="WZ7" s="1"/>
      <c r="XA7" s="1"/>
      <c r="XB7" s="1"/>
      <c r="XC7" s="1"/>
      <c r="XD7" s="1"/>
      <c r="XE7" s="1"/>
      <c r="XF7" s="1"/>
      <c r="XG7" s="1"/>
      <c r="XH7" s="1"/>
      <c r="XI7" s="1"/>
      <c r="XJ7" s="1"/>
      <c r="XK7" s="1"/>
      <c r="XL7" s="1"/>
      <c r="XM7" s="1"/>
      <c r="XN7" s="1"/>
      <c r="XO7" s="1"/>
      <c r="XP7" s="1"/>
      <c r="XQ7" s="1"/>
      <c r="XR7" s="1"/>
      <c r="XS7" s="1"/>
      <c r="XT7" s="1"/>
      <c r="XU7" s="1"/>
      <c r="XV7" s="1"/>
      <c r="XW7" s="1"/>
      <c r="XX7" s="1"/>
      <c r="XY7" s="1"/>
      <c r="XZ7" s="1"/>
      <c r="YA7" s="1"/>
      <c r="YB7" s="1"/>
      <c r="YC7" s="1"/>
      <c r="YD7" s="1"/>
      <c r="YE7" s="1"/>
      <c r="YF7" s="1"/>
      <c r="YG7" s="1"/>
      <c r="YH7" s="1"/>
      <c r="YI7" s="1"/>
      <c r="YJ7" s="1"/>
      <c r="YK7" s="1"/>
      <c r="YL7" s="1"/>
      <c r="YM7" s="1"/>
      <c r="YN7" s="1"/>
      <c r="YO7" s="1"/>
      <c r="YP7" s="1"/>
      <c r="YQ7" s="1"/>
      <c r="YR7" s="1"/>
      <c r="YS7" s="1"/>
      <c r="YT7" s="1"/>
      <c r="YU7" s="1"/>
      <c r="YV7" s="1"/>
      <c r="YW7" s="1"/>
      <c r="YX7" s="1"/>
      <c r="YY7" s="1"/>
      <c r="YZ7" s="1"/>
      <c r="ZA7" s="1"/>
      <c r="ZB7" s="1"/>
      <c r="ZC7" s="1"/>
      <c r="ZD7" s="1"/>
      <c r="ZE7" s="1"/>
      <c r="ZF7" s="1"/>
      <c r="ZG7" s="1"/>
      <c r="ZH7" s="1"/>
      <c r="ZI7" s="1"/>
      <c r="ZJ7" s="1"/>
      <c r="ZK7" s="1"/>
      <c r="ZL7" s="1"/>
      <c r="ZM7" s="1"/>
      <c r="ZN7" s="1"/>
      <c r="ZO7" s="1"/>
      <c r="ZP7" s="1"/>
      <c r="ZQ7" s="1"/>
      <c r="ZR7" s="1"/>
      <c r="ZS7" s="1"/>
      <c r="ZT7" s="1"/>
      <c r="ZU7" s="1"/>
      <c r="ZV7" s="1"/>
      <c r="ZW7" s="1"/>
      <c r="ZX7" s="1"/>
      <c r="ZY7" s="1"/>
      <c r="ZZ7" s="1"/>
      <c r="AAA7" s="1"/>
      <c r="AAB7" s="1"/>
      <c r="AAC7" s="1"/>
      <c r="AAD7" s="1"/>
      <c r="AAE7" s="1"/>
      <c r="AAF7" s="1"/>
      <c r="AAG7" s="1"/>
      <c r="AAH7" s="1"/>
      <c r="AAI7" s="1"/>
      <c r="AAJ7" s="1"/>
      <c r="AAK7" s="1"/>
      <c r="AAL7" s="1"/>
      <c r="AAM7" s="1"/>
      <c r="AAN7" s="1"/>
      <c r="AAO7" s="1"/>
      <c r="AAP7" s="1"/>
      <c r="AAQ7" s="1"/>
      <c r="AAR7" s="1"/>
      <c r="AAS7" s="1"/>
      <c r="AAT7" s="1"/>
      <c r="AAU7" s="1"/>
      <c r="AAV7" s="1"/>
      <c r="AAW7" s="1"/>
      <c r="AAX7" s="1"/>
      <c r="AAY7" s="1"/>
      <c r="AAZ7" s="1"/>
      <c r="ABA7" s="1"/>
      <c r="ABB7" s="1"/>
      <c r="ABC7" s="1"/>
      <c r="ABD7" s="1"/>
      <c r="ABE7" s="1"/>
      <c r="ABF7" s="1"/>
      <c r="ABG7" s="1"/>
      <c r="ABH7" s="1"/>
      <c r="ABI7" s="1"/>
      <c r="ABJ7" s="1"/>
      <c r="ABK7" s="1"/>
      <c r="ABL7" s="1"/>
      <c r="ABM7" s="1"/>
      <c r="ABN7" s="1"/>
      <c r="ABO7" s="1"/>
      <c r="ABP7" s="1"/>
      <c r="ABQ7" s="1"/>
      <c r="ABR7" s="1"/>
      <c r="ABS7" s="1"/>
      <c r="ABT7" s="1"/>
      <c r="ABU7" s="1"/>
      <c r="ABV7" s="1"/>
      <c r="ABW7" s="1"/>
      <c r="ABX7" s="1"/>
      <c r="ABY7" s="1"/>
      <c r="ABZ7" s="1"/>
      <c r="ACA7" s="1"/>
      <c r="ACB7" s="1"/>
      <c r="ACC7" s="1"/>
      <c r="ACD7" s="1"/>
      <c r="ACE7" s="1"/>
      <c r="ACF7" s="1"/>
      <c r="ACG7" s="1"/>
      <c r="ACH7" s="1"/>
      <c r="ACI7" s="1"/>
      <c r="ACJ7" s="1"/>
      <c r="ACK7" s="1"/>
      <c r="ACL7" s="1"/>
      <c r="ACM7" s="1"/>
      <c r="ACN7" s="1"/>
      <c r="ACO7" s="1"/>
      <c r="ACP7" s="1"/>
      <c r="ACQ7" s="1"/>
      <c r="ACR7" s="1"/>
      <c r="ACS7" s="1"/>
      <c r="ACT7" s="1"/>
      <c r="ACU7" s="1"/>
      <c r="ACV7" s="1"/>
      <c r="ACW7" s="1"/>
      <c r="ACX7" s="1"/>
      <c r="ACY7" s="1"/>
      <c r="ACZ7" s="1"/>
      <c r="ADA7" s="1"/>
      <c r="ADB7" s="1"/>
      <c r="ADC7" s="1"/>
      <c r="ADD7" s="1"/>
      <c r="ADE7" s="1"/>
      <c r="ADF7" s="1"/>
      <c r="ADG7" s="1"/>
      <c r="ADH7" s="1"/>
      <c r="ADI7" s="1"/>
      <c r="ADJ7" s="1"/>
      <c r="ADK7" s="1"/>
      <c r="ADL7" s="1"/>
      <c r="ADM7" s="1"/>
      <c r="ADN7" s="1"/>
      <c r="ADO7" s="1"/>
      <c r="ADP7" s="1"/>
      <c r="ADQ7" s="1"/>
      <c r="ADR7" s="1"/>
      <c r="ADS7" s="1"/>
      <c r="ADT7" s="1"/>
      <c r="ADU7" s="1"/>
      <c r="ADV7" s="1"/>
      <c r="ADW7" s="1"/>
      <c r="ADX7" s="1"/>
      <c r="ADY7" s="1"/>
      <c r="ADZ7" s="1"/>
      <c r="AEA7" s="1"/>
      <c r="AEB7" s="1"/>
      <c r="AEC7" s="1"/>
      <c r="AED7" s="1"/>
      <c r="AEE7" s="1"/>
      <c r="AEF7" s="1"/>
      <c r="AEG7" s="1"/>
      <c r="AEH7" s="1"/>
      <c r="AEI7" s="1"/>
      <c r="AEJ7" s="1"/>
      <c r="AEK7" s="1"/>
      <c r="AEL7" s="1"/>
      <c r="AEM7" s="1"/>
      <c r="AEN7" s="1"/>
      <c r="AEO7" s="1"/>
      <c r="AEP7" s="1"/>
      <c r="AEQ7" s="1"/>
      <c r="AER7" s="1"/>
      <c r="AES7" s="1"/>
      <c r="AET7" s="1"/>
      <c r="AEU7" s="1"/>
      <c r="AEV7" s="1"/>
      <c r="AEW7" s="1"/>
      <c r="AEX7" s="1"/>
      <c r="AEY7" s="1"/>
      <c r="AEZ7" s="1"/>
      <c r="AFA7" s="1"/>
      <c r="AFB7" s="1"/>
      <c r="AFC7" s="1"/>
      <c r="AFD7" s="1"/>
      <c r="AFE7" s="1"/>
      <c r="AFF7" s="1"/>
      <c r="AFG7" s="1"/>
      <c r="AFH7" s="1"/>
      <c r="AFI7" s="1"/>
      <c r="AFJ7" s="1"/>
      <c r="AFK7" s="1"/>
      <c r="AFL7" s="1"/>
      <c r="AFM7" s="1"/>
      <c r="AFN7" s="1"/>
      <c r="AFO7" s="1"/>
      <c r="AFP7" s="1"/>
      <c r="AFQ7" s="1"/>
      <c r="AFR7" s="1"/>
      <c r="AFS7" s="1"/>
      <c r="AFT7" s="1"/>
      <c r="AFU7" s="1"/>
      <c r="AFV7" s="1"/>
      <c r="AFW7" s="1"/>
      <c r="AFX7" s="1"/>
      <c r="AFY7" s="1"/>
      <c r="AFZ7" s="1"/>
      <c r="AGA7" s="1"/>
      <c r="AGB7" s="1"/>
      <c r="AGC7" s="1"/>
      <c r="AGD7" s="1"/>
      <c r="AGE7" s="1"/>
      <c r="AGF7" s="1"/>
      <c r="AGG7" s="1"/>
      <c r="AGH7" s="1"/>
      <c r="AGI7" s="1"/>
      <c r="AGJ7" s="1"/>
      <c r="AGK7" s="1"/>
      <c r="AGL7" s="1"/>
      <c r="AGM7" s="1"/>
      <c r="AGN7" s="1"/>
      <c r="AGO7" s="1"/>
      <c r="AGP7" s="1"/>
      <c r="AGQ7" s="1"/>
      <c r="AGR7" s="1"/>
      <c r="AGS7" s="1"/>
      <c r="AGT7" s="1"/>
      <c r="AGU7" s="1"/>
      <c r="AGV7" s="1"/>
      <c r="AGW7" s="1"/>
      <c r="AGX7" s="1"/>
      <c r="AGY7" s="1"/>
      <c r="AGZ7" s="1"/>
      <c r="AHA7" s="1"/>
      <c r="AHB7" s="1"/>
      <c r="AHC7" s="1"/>
      <c r="AHD7" s="1"/>
      <c r="AHE7" s="1"/>
      <c r="AHF7" s="1"/>
      <c r="AHG7" s="1"/>
      <c r="AHH7" s="1"/>
      <c r="AHI7" s="1"/>
      <c r="AHJ7" s="1"/>
      <c r="AHK7" s="1"/>
      <c r="AHL7" s="1"/>
      <c r="AHM7" s="1"/>
      <c r="AHN7" s="1"/>
      <c r="AHO7" s="1"/>
      <c r="AHP7" s="1"/>
      <c r="AHQ7" s="1"/>
      <c r="AHR7" s="1"/>
      <c r="AHS7" s="1"/>
      <c r="AHT7" s="1"/>
      <c r="AHU7" s="1"/>
      <c r="AHV7" s="1"/>
      <c r="AHW7" s="1"/>
      <c r="AHX7" s="1"/>
      <c r="AHY7" s="1"/>
      <c r="AHZ7" s="1"/>
      <c r="AIA7" s="1"/>
      <c r="AIB7" s="1"/>
      <c r="AIC7" s="1"/>
      <c r="AID7" s="1"/>
      <c r="AIE7" s="1"/>
      <c r="AIF7" s="1"/>
      <c r="AIG7" s="1"/>
      <c r="AIH7" s="1"/>
      <c r="AII7" s="1"/>
      <c r="AIJ7" s="1"/>
      <c r="AIK7" s="1"/>
      <c r="AIL7" s="1"/>
      <c r="AIM7" s="1"/>
      <c r="AIN7" s="1"/>
      <c r="AIO7" s="1"/>
      <c r="AIP7" s="1"/>
      <c r="AIQ7" s="1"/>
      <c r="AIR7" s="1"/>
      <c r="AIS7" s="1"/>
      <c r="AIT7" s="1"/>
      <c r="AIU7" s="1"/>
      <c r="AIV7" s="1"/>
      <c r="AIW7" s="1"/>
      <c r="AIX7" s="1"/>
      <c r="AIY7" s="1"/>
      <c r="AIZ7" s="1"/>
      <c r="AJA7" s="1"/>
      <c r="AJB7" s="1"/>
      <c r="AJC7" s="1"/>
      <c r="AJD7" s="1"/>
      <c r="AJE7" s="1"/>
      <c r="AJF7" s="1"/>
      <c r="AJG7" s="1"/>
      <c r="AJH7" s="1"/>
      <c r="AJI7" s="1"/>
      <c r="AJJ7" s="1"/>
      <c r="AJK7" s="1"/>
      <c r="AJL7" s="1"/>
      <c r="AJM7" s="1"/>
      <c r="AJN7" s="1"/>
      <c r="AJO7" s="1"/>
      <c r="AJP7" s="1"/>
      <c r="AJQ7" s="1"/>
      <c r="AJR7" s="1"/>
      <c r="AJS7" s="1"/>
      <c r="AJT7" s="1"/>
      <c r="AJU7" s="1"/>
      <c r="AJV7" s="1"/>
      <c r="AJW7" s="1"/>
      <c r="AJX7" s="1"/>
      <c r="AJY7" s="1"/>
      <c r="AJZ7" s="1"/>
      <c r="AKA7" s="1"/>
      <c r="AKB7" s="1"/>
      <c r="AKC7" s="1"/>
      <c r="AKD7" s="1"/>
      <c r="AKE7" s="1"/>
      <c r="AKF7" s="1"/>
      <c r="AKG7" s="1"/>
      <c r="AKH7" s="1"/>
      <c r="AKI7" s="1"/>
      <c r="AKJ7" s="1"/>
      <c r="AKK7" s="1"/>
      <c r="AKL7" s="1"/>
      <c r="AKM7" s="1"/>
      <c r="AKN7" s="1"/>
      <c r="AKO7" s="1"/>
      <c r="AKP7" s="1"/>
      <c r="AKQ7" s="1"/>
      <c r="AKR7" s="1"/>
      <c r="AKS7" s="1"/>
      <c r="AKT7" s="1"/>
      <c r="AKU7" s="1"/>
      <c r="AKV7" s="1"/>
      <c r="AKW7" s="1"/>
      <c r="AKX7" s="1"/>
      <c r="AKY7" s="1"/>
      <c r="AKZ7" s="1"/>
      <c r="ALA7" s="1"/>
      <c r="ALB7" s="1"/>
      <c r="ALC7" s="1"/>
      <c r="ALD7" s="1"/>
      <c r="ALE7" s="1"/>
      <c r="ALF7" s="1"/>
      <c r="ALG7" s="1"/>
      <c r="ALH7" s="1"/>
      <c r="ALI7" s="1"/>
      <c r="ALJ7" s="1"/>
      <c r="ALK7" s="1"/>
      <c r="ALL7" s="1"/>
      <c r="ALM7" s="1"/>
      <c r="ALN7" s="1"/>
      <c r="ALO7" s="1"/>
      <c r="ALP7" s="1"/>
      <c r="ALQ7" s="1"/>
      <c r="ALR7" s="1"/>
      <c r="ALS7" s="1"/>
      <c r="ALT7" s="1"/>
      <c r="ALU7" s="1"/>
      <c r="ALV7" s="1"/>
      <c r="ALW7" s="1"/>
      <c r="ALX7" s="1"/>
      <c r="ALY7" s="1"/>
      <c r="ALZ7" s="1"/>
      <c r="AMA7" s="1"/>
      <c r="AMB7" s="1"/>
      <c r="AMC7" s="1"/>
      <c r="AMD7" s="1"/>
      <c r="AME7" s="1"/>
      <c r="AMF7" s="1"/>
      <c r="AMG7" s="1"/>
      <c r="AMH7" s="1"/>
      <c r="AMI7" s="1"/>
      <c r="AMJ7" s="1"/>
      <c r="AMK7" s="1"/>
      <c r="AML7" s="1"/>
      <c r="AMM7" s="1"/>
      <c r="AMN7" s="1"/>
      <c r="AMO7" s="1"/>
      <c r="AMP7" s="1"/>
      <c r="AMQ7" s="1"/>
    </row>
    <row r="8" spans="3:1031" ht="19.149999999999999" customHeight="1" x14ac:dyDescent="0.2">
      <c r="C8" s="239"/>
      <c r="D8" s="240"/>
      <c r="E8" s="240"/>
      <c r="F8" s="240"/>
      <c r="G8" s="240"/>
      <c r="H8" s="240"/>
      <c r="I8" s="240"/>
      <c r="J8" s="240"/>
      <c r="K8" s="240"/>
      <c r="L8" s="240"/>
      <c r="M8" s="240"/>
      <c r="N8" s="240"/>
      <c r="O8" s="240"/>
      <c r="P8" s="240"/>
      <c r="Q8" s="240"/>
      <c r="R8" s="240"/>
      <c r="S8" s="240"/>
      <c r="T8" s="240"/>
      <c r="U8" s="240"/>
      <c r="V8" s="240"/>
      <c r="W8" s="240"/>
      <c r="X8" s="240"/>
      <c r="Y8" s="240"/>
      <c r="Z8" s="240"/>
      <c r="AA8" s="240"/>
      <c r="AB8" s="241"/>
      <c r="AC8" s="6"/>
      <c r="AD8" s="6"/>
      <c r="AE8" s="6"/>
      <c r="AF8" s="6"/>
      <c r="AG8" s="6"/>
      <c r="AH8" s="6"/>
      <c r="AI8" s="6"/>
      <c r="AJ8" s="6"/>
      <c r="AK8" s="6"/>
      <c r="AL8" s="6"/>
      <c r="AM8" s="6"/>
      <c r="AN8" s="6"/>
      <c r="AO8" s="6"/>
      <c r="AP8" s="6"/>
      <c r="AQ8" s="6"/>
      <c r="AR8" s="6"/>
      <c r="AS8" s="6"/>
      <c r="AT8" s="6"/>
      <c r="AU8" s="6"/>
      <c r="AV8" s="6"/>
      <c r="AW8" s="6"/>
      <c r="AX8" s="6"/>
      <c r="AY8" s="6"/>
      <c r="AZ8" s="6"/>
      <c r="BA8" s="6"/>
      <c r="BB8" s="6"/>
      <c r="BC8" s="6"/>
      <c r="BD8" s="6"/>
      <c r="BE8" s="6"/>
      <c r="BF8" s="6"/>
      <c r="BG8" s="6"/>
      <c r="BH8" s="6"/>
      <c r="BI8" s="6"/>
      <c r="BJ8" s="6"/>
      <c r="BK8" s="6"/>
      <c r="BL8" s="6"/>
      <c r="BM8" s="6"/>
      <c r="BN8" s="6"/>
      <c r="BO8" s="6"/>
      <c r="BP8" s="6"/>
      <c r="BQ8" s="6"/>
      <c r="BR8" s="7"/>
      <c r="BS8" s="7"/>
      <c r="BT8" s="18"/>
      <c r="BU8" s="6"/>
      <c r="BV8" s="6"/>
      <c r="BW8" s="6"/>
      <c r="BX8" s="6"/>
      <c r="BY8" s="6"/>
      <c r="BZ8" s="6"/>
      <c r="CA8" s="6"/>
      <c r="CB8" s="6"/>
      <c r="CC8" s="14"/>
      <c r="CD8" s="7"/>
      <c r="CE8" s="7"/>
      <c r="CF8" s="7"/>
      <c r="CG8" s="6"/>
      <c r="CH8" s="6"/>
      <c r="CI8" s="14"/>
      <c r="CJ8" s="6"/>
      <c r="CK8" s="6"/>
      <c r="CL8" s="1"/>
      <c r="CM8" s="1"/>
      <c r="CN8" s="1"/>
      <c r="CO8" s="1"/>
      <c r="CP8" s="1"/>
      <c r="CQ8" s="1"/>
      <c r="CR8" s="1"/>
      <c r="CS8" s="1"/>
      <c r="CT8" s="1"/>
      <c r="CU8" s="1"/>
      <c r="CV8" s="1"/>
      <c r="CW8" s="1"/>
      <c r="CX8" s="1"/>
      <c r="CY8" s="1"/>
      <c r="CZ8" s="1"/>
      <c r="DA8" s="1"/>
      <c r="DB8" s="1"/>
      <c r="DC8" s="1"/>
      <c r="DD8" s="1"/>
      <c r="DE8" s="1"/>
      <c r="DF8" s="1"/>
      <c r="DG8" s="1"/>
      <c r="DH8" s="1"/>
      <c r="DI8" s="1"/>
      <c r="DJ8" s="1"/>
      <c r="DK8" s="1"/>
      <c r="DL8" s="1"/>
      <c r="DM8" s="1"/>
      <c r="DN8" s="1"/>
      <c r="DO8" s="1"/>
      <c r="DP8" s="1"/>
      <c r="DQ8" s="1"/>
      <c r="DR8" s="1"/>
      <c r="DS8" s="1"/>
      <c r="DT8" s="1"/>
      <c r="DU8" s="1"/>
      <c r="DV8" s="1"/>
      <c r="DW8" s="1"/>
      <c r="DX8" s="1"/>
      <c r="DY8" s="1"/>
      <c r="DZ8" s="1"/>
      <c r="EA8" s="1"/>
      <c r="EB8" s="1"/>
      <c r="EC8" s="1"/>
      <c r="ED8" s="1"/>
      <c r="EE8" s="1"/>
      <c r="EF8" s="1"/>
      <c r="EG8" s="1"/>
      <c r="EH8" s="1"/>
      <c r="EI8" s="1"/>
      <c r="EJ8" s="1"/>
      <c r="EK8" s="1"/>
      <c r="EL8" s="1"/>
      <c r="EM8" s="1"/>
      <c r="EN8" s="1"/>
      <c r="EO8" s="1"/>
      <c r="EP8" s="1"/>
      <c r="EQ8" s="1"/>
      <c r="ER8" s="1"/>
      <c r="ES8" s="1"/>
      <c r="ET8" s="1"/>
      <c r="EU8" s="1"/>
      <c r="EV8" s="1"/>
      <c r="EW8" s="1"/>
      <c r="EX8" s="1"/>
      <c r="EY8" s="1"/>
      <c r="EZ8" s="1"/>
      <c r="FA8" s="1"/>
      <c r="FB8" s="1"/>
      <c r="FC8" s="1"/>
      <c r="FD8" s="1"/>
      <c r="FE8" s="1"/>
      <c r="FF8" s="1"/>
      <c r="FG8" s="1"/>
      <c r="FH8" s="1"/>
      <c r="FI8" s="1"/>
      <c r="FJ8" s="1"/>
      <c r="FK8" s="1"/>
      <c r="FL8" s="1"/>
      <c r="FM8" s="1"/>
      <c r="FN8" s="1"/>
      <c r="FO8" s="1"/>
      <c r="FP8" s="1"/>
      <c r="FQ8" s="1"/>
      <c r="FR8" s="1"/>
      <c r="FS8" s="1"/>
      <c r="FT8" s="1"/>
      <c r="FU8" s="1"/>
      <c r="FV8" s="1"/>
      <c r="FW8" s="1"/>
      <c r="FX8" s="1"/>
      <c r="FY8" s="1"/>
      <c r="FZ8" s="1"/>
      <c r="GA8" s="1"/>
      <c r="GB8" s="1"/>
      <c r="GC8" s="1"/>
      <c r="GD8" s="1"/>
      <c r="GE8" s="1"/>
      <c r="GF8" s="1"/>
      <c r="GG8" s="1"/>
      <c r="GH8" s="1"/>
      <c r="GI8" s="1"/>
      <c r="GJ8" s="1"/>
      <c r="GK8" s="1"/>
      <c r="GL8" s="1"/>
      <c r="GM8" s="1"/>
      <c r="GN8" s="1"/>
      <c r="GO8" s="1"/>
      <c r="GP8" s="1"/>
      <c r="GQ8" s="1"/>
      <c r="GR8" s="1"/>
      <c r="GS8" s="1"/>
      <c r="GT8" s="1"/>
      <c r="GU8" s="1"/>
      <c r="GV8" s="1"/>
      <c r="GW8" s="1"/>
      <c r="GX8" s="1"/>
      <c r="GY8" s="1"/>
      <c r="GZ8" s="1"/>
      <c r="HA8" s="1"/>
      <c r="HB8" s="1"/>
      <c r="HC8" s="1"/>
      <c r="HD8" s="1"/>
      <c r="HE8" s="1"/>
      <c r="HF8" s="1"/>
      <c r="HG8" s="1"/>
      <c r="HH8" s="1"/>
      <c r="HI8" s="1"/>
      <c r="HJ8" s="1"/>
      <c r="HK8" s="1"/>
      <c r="HL8" s="1"/>
      <c r="HM8" s="1"/>
      <c r="HN8" s="1"/>
      <c r="HO8" s="1"/>
      <c r="HP8" s="1"/>
      <c r="HQ8" s="1"/>
      <c r="HR8" s="1"/>
      <c r="HS8" s="1"/>
      <c r="HT8" s="1"/>
      <c r="HU8" s="1"/>
      <c r="HV8" s="1"/>
      <c r="HW8" s="1"/>
      <c r="HX8" s="1"/>
      <c r="HY8" s="1"/>
      <c r="HZ8" s="1"/>
      <c r="IA8" s="1"/>
      <c r="IB8" s="1"/>
      <c r="IC8" s="1"/>
      <c r="ID8" s="1"/>
      <c r="IE8" s="1"/>
      <c r="IF8" s="1"/>
      <c r="IG8" s="1"/>
      <c r="IH8" s="1"/>
      <c r="II8" s="1"/>
      <c r="IJ8" s="1"/>
      <c r="IK8" s="1"/>
      <c r="IL8" s="1"/>
      <c r="IM8" s="1"/>
      <c r="IN8" s="1"/>
      <c r="IO8" s="1"/>
      <c r="IP8" s="1"/>
      <c r="IQ8" s="1"/>
      <c r="IR8" s="1"/>
      <c r="IS8" s="1"/>
      <c r="IT8" s="1"/>
      <c r="IU8" s="1"/>
      <c r="IV8" s="1"/>
      <c r="IW8" s="1"/>
      <c r="IX8" s="1"/>
      <c r="IY8" s="1"/>
      <c r="IZ8" s="1"/>
      <c r="JA8" s="1"/>
      <c r="JB8" s="1"/>
      <c r="JC8" s="1"/>
      <c r="JD8" s="1"/>
      <c r="JE8" s="1"/>
      <c r="JF8" s="1"/>
      <c r="JG8" s="1"/>
      <c r="JH8" s="1"/>
      <c r="JI8" s="1"/>
      <c r="JJ8" s="1"/>
      <c r="JK8" s="1"/>
      <c r="JL8" s="1"/>
      <c r="JM8" s="1"/>
      <c r="JN8" s="1"/>
      <c r="JO8" s="1"/>
      <c r="JP8" s="1"/>
      <c r="JQ8" s="1"/>
      <c r="JR8" s="1"/>
      <c r="JS8" s="1"/>
      <c r="JT8" s="1"/>
      <c r="JU8" s="1"/>
      <c r="JV8" s="1"/>
      <c r="JW8" s="1"/>
      <c r="JX8" s="1"/>
      <c r="JY8" s="1"/>
      <c r="JZ8" s="1"/>
      <c r="KA8" s="1"/>
      <c r="KB8" s="1"/>
      <c r="KC8" s="1"/>
      <c r="KD8" s="1"/>
      <c r="KE8" s="1"/>
      <c r="KF8" s="1"/>
      <c r="KG8" s="1"/>
      <c r="KH8" s="1"/>
      <c r="KI8" s="1"/>
      <c r="KJ8" s="1"/>
      <c r="KK8" s="1"/>
      <c r="KL8" s="1"/>
      <c r="KM8" s="1"/>
      <c r="KN8" s="1"/>
      <c r="KO8" s="1"/>
      <c r="KP8" s="1"/>
      <c r="KQ8" s="1"/>
      <c r="KR8" s="1"/>
      <c r="KS8" s="1"/>
      <c r="KT8" s="1"/>
      <c r="KU8" s="1"/>
      <c r="KV8" s="1"/>
      <c r="KW8" s="1"/>
      <c r="KX8" s="1"/>
      <c r="KY8" s="1"/>
      <c r="KZ8" s="1"/>
      <c r="LA8" s="1"/>
      <c r="LB8" s="1"/>
      <c r="LC8" s="1"/>
      <c r="LD8" s="1"/>
      <c r="LE8" s="1"/>
      <c r="LF8" s="1"/>
      <c r="LG8" s="1"/>
      <c r="LH8" s="1"/>
      <c r="LI8" s="1"/>
      <c r="LJ8" s="1"/>
      <c r="LK8" s="1"/>
      <c r="LL8" s="1"/>
      <c r="LM8" s="1"/>
      <c r="LN8" s="1"/>
      <c r="LO8" s="1"/>
      <c r="LP8" s="1"/>
      <c r="LQ8" s="1"/>
      <c r="LR8" s="1"/>
      <c r="LS8" s="1"/>
      <c r="LT8" s="1"/>
      <c r="LU8" s="1"/>
      <c r="LV8" s="1"/>
      <c r="LW8" s="1"/>
      <c r="LX8" s="1"/>
      <c r="LY8" s="1"/>
      <c r="LZ8" s="1"/>
      <c r="MA8" s="1"/>
      <c r="MB8" s="1"/>
      <c r="MC8" s="1"/>
      <c r="MD8" s="1"/>
      <c r="ME8" s="1"/>
      <c r="MF8" s="1"/>
      <c r="MG8" s="1"/>
      <c r="MH8" s="1"/>
      <c r="MI8" s="1"/>
      <c r="MJ8" s="1"/>
      <c r="MK8" s="1"/>
      <c r="ML8" s="1"/>
      <c r="MM8" s="1"/>
      <c r="MN8" s="1"/>
      <c r="MO8" s="1"/>
      <c r="MP8" s="1"/>
      <c r="MQ8" s="1"/>
      <c r="MR8" s="1"/>
      <c r="MS8" s="1"/>
      <c r="MT8" s="1"/>
      <c r="MU8" s="1"/>
      <c r="MV8" s="1"/>
      <c r="MW8" s="1"/>
      <c r="MX8" s="1"/>
      <c r="MY8" s="1"/>
      <c r="MZ8" s="1"/>
      <c r="NA8" s="1"/>
      <c r="NB8" s="1"/>
      <c r="NC8" s="1"/>
      <c r="ND8" s="1"/>
      <c r="NE8" s="1"/>
      <c r="NF8" s="1"/>
      <c r="NG8" s="1"/>
      <c r="NH8" s="1"/>
      <c r="NI8" s="1"/>
      <c r="NJ8" s="1"/>
      <c r="NK8" s="1"/>
      <c r="NL8" s="1"/>
      <c r="NM8" s="1"/>
      <c r="NN8" s="1"/>
      <c r="NO8" s="1"/>
      <c r="NP8" s="1"/>
      <c r="NQ8" s="1"/>
      <c r="NR8" s="1"/>
      <c r="NS8" s="1"/>
      <c r="NT8" s="1"/>
      <c r="NU8" s="1"/>
      <c r="NV8" s="1"/>
      <c r="NW8" s="1"/>
      <c r="NX8" s="1"/>
      <c r="NY8" s="1"/>
      <c r="NZ8" s="1"/>
      <c r="OA8" s="1"/>
      <c r="OB8" s="1"/>
      <c r="OC8" s="1"/>
      <c r="OD8" s="1"/>
      <c r="OE8" s="1"/>
      <c r="OF8" s="1"/>
      <c r="OG8" s="1"/>
      <c r="OH8" s="1"/>
      <c r="OI8" s="1"/>
      <c r="OJ8" s="1"/>
      <c r="OK8" s="1"/>
      <c r="OL8" s="1"/>
      <c r="OM8" s="1"/>
      <c r="ON8" s="1"/>
      <c r="OO8" s="1"/>
      <c r="OP8" s="1"/>
      <c r="OQ8" s="1"/>
      <c r="OR8" s="1"/>
      <c r="OS8" s="1"/>
      <c r="OT8" s="1"/>
      <c r="OU8" s="1"/>
      <c r="OV8" s="1"/>
      <c r="OW8" s="1"/>
      <c r="OX8" s="1"/>
      <c r="OY8" s="1"/>
      <c r="OZ8" s="1"/>
      <c r="PA8" s="1"/>
      <c r="PB8" s="1"/>
      <c r="PC8" s="1"/>
      <c r="PD8" s="1"/>
      <c r="PE8" s="1"/>
      <c r="PF8" s="1"/>
      <c r="PG8" s="1"/>
      <c r="PH8" s="1"/>
      <c r="PI8" s="1"/>
      <c r="PJ8" s="1"/>
      <c r="PK8" s="1"/>
      <c r="PL8" s="1"/>
      <c r="PM8" s="1"/>
      <c r="PN8" s="1"/>
      <c r="PO8" s="1"/>
      <c r="PP8" s="1"/>
      <c r="PQ8" s="1"/>
      <c r="PR8" s="1"/>
      <c r="PS8" s="1"/>
      <c r="PT8" s="1"/>
      <c r="PU8" s="1"/>
      <c r="PV8" s="1"/>
      <c r="PW8" s="1"/>
      <c r="PX8" s="1"/>
      <c r="PY8" s="1"/>
      <c r="PZ8" s="1"/>
      <c r="QA8" s="1"/>
      <c r="QB8" s="1"/>
      <c r="QC8" s="1"/>
      <c r="QD8" s="1"/>
      <c r="QE8" s="1"/>
      <c r="QF8" s="1"/>
      <c r="QG8" s="1"/>
      <c r="QH8" s="1"/>
      <c r="QI8" s="1"/>
      <c r="QJ8" s="1"/>
      <c r="QK8" s="1"/>
      <c r="QL8" s="1"/>
      <c r="QM8" s="1"/>
      <c r="QN8" s="1"/>
      <c r="QO8" s="1"/>
      <c r="QP8" s="1"/>
      <c r="QQ8" s="1"/>
      <c r="QR8" s="1"/>
      <c r="QS8" s="1"/>
      <c r="QT8" s="1"/>
      <c r="QU8" s="1"/>
      <c r="QV8" s="1"/>
      <c r="QW8" s="1"/>
      <c r="QX8" s="1"/>
      <c r="QY8" s="1"/>
      <c r="QZ8" s="1"/>
      <c r="RA8" s="1"/>
      <c r="RB8" s="1"/>
      <c r="RC8" s="1"/>
      <c r="RD8" s="1"/>
      <c r="RE8" s="1"/>
      <c r="RF8" s="1"/>
      <c r="RG8" s="1"/>
      <c r="RH8" s="1"/>
      <c r="RI8" s="1"/>
      <c r="RJ8" s="1"/>
      <c r="RK8" s="1"/>
      <c r="RL8" s="1"/>
      <c r="RM8" s="1"/>
      <c r="RN8" s="1"/>
      <c r="RO8" s="1"/>
      <c r="RP8" s="1"/>
      <c r="RQ8" s="1"/>
      <c r="RR8" s="1"/>
      <c r="RS8" s="1"/>
      <c r="RT8" s="1"/>
      <c r="RU8" s="1"/>
      <c r="RV8" s="1"/>
      <c r="RW8" s="1"/>
      <c r="RX8" s="1"/>
      <c r="RY8" s="1"/>
      <c r="RZ8" s="1"/>
      <c r="SA8" s="1"/>
      <c r="SB8" s="1"/>
      <c r="SC8" s="1"/>
      <c r="SD8" s="1"/>
      <c r="SE8" s="1"/>
      <c r="SF8" s="1"/>
      <c r="SG8" s="1"/>
      <c r="SH8" s="1"/>
      <c r="SI8" s="1"/>
      <c r="SJ8" s="1"/>
      <c r="SK8" s="1"/>
      <c r="SL8" s="1"/>
      <c r="SM8" s="1"/>
      <c r="SN8" s="1"/>
      <c r="SO8" s="1"/>
      <c r="SP8" s="1"/>
      <c r="SQ8" s="1"/>
      <c r="SR8" s="1"/>
      <c r="SS8" s="1"/>
      <c r="ST8" s="1"/>
      <c r="SU8" s="1"/>
      <c r="SV8" s="1"/>
      <c r="SW8" s="1"/>
      <c r="SX8" s="1"/>
      <c r="SY8" s="1"/>
      <c r="SZ8" s="1"/>
      <c r="TA8" s="1"/>
      <c r="TB8" s="1"/>
      <c r="TC8" s="1"/>
      <c r="TD8" s="1"/>
      <c r="TE8" s="1"/>
      <c r="TF8" s="1"/>
      <c r="TG8" s="1"/>
      <c r="TH8" s="1"/>
      <c r="TI8" s="1"/>
      <c r="TJ8" s="1"/>
      <c r="TK8" s="1"/>
      <c r="TL8" s="1"/>
      <c r="TM8" s="1"/>
      <c r="TN8" s="1"/>
      <c r="TO8" s="1"/>
      <c r="TP8" s="1"/>
      <c r="TQ8" s="1"/>
      <c r="TR8" s="1"/>
      <c r="TS8" s="1"/>
      <c r="TT8" s="1"/>
      <c r="TU8" s="1"/>
      <c r="TV8" s="1"/>
      <c r="TW8" s="1"/>
      <c r="TX8" s="1"/>
      <c r="TY8" s="1"/>
      <c r="TZ8" s="1"/>
      <c r="UA8" s="1"/>
      <c r="UB8" s="1"/>
      <c r="UC8" s="1"/>
      <c r="UD8" s="1"/>
      <c r="UE8" s="1"/>
      <c r="UF8" s="1"/>
      <c r="UG8" s="1"/>
      <c r="UH8" s="1"/>
      <c r="UI8" s="1"/>
      <c r="UJ8" s="1"/>
      <c r="UK8" s="1"/>
      <c r="UL8" s="1"/>
      <c r="UM8" s="1"/>
      <c r="UN8" s="1"/>
      <c r="UO8" s="1"/>
      <c r="UP8" s="1"/>
      <c r="UQ8" s="1"/>
      <c r="UR8" s="1"/>
      <c r="US8" s="1"/>
      <c r="UT8" s="1"/>
      <c r="UU8" s="1"/>
      <c r="UV8" s="1"/>
      <c r="UW8" s="1"/>
      <c r="UX8" s="1"/>
      <c r="UY8" s="1"/>
      <c r="UZ8" s="1"/>
      <c r="VA8" s="1"/>
      <c r="VB8" s="1"/>
      <c r="VC8" s="1"/>
      <c r="VD8" s="1"/>
      <c r="VE8" s="1"/>
      <c r="VF8" s="1"/>
      <c r="VG8" s="1"/>
      <c r="VH8" s="1"/>
      <c r="VI8" s="1"/>
      <c r="VJ8" s="1"/>
      <c r="VK8" s="1"/>
      <c r="VL8" s="1"/>
      <c r="VM8" s="1"/>
      <c r="VN8" s="1"/>
      <c r="VO8" s="1"/>
      <c r="VP8" s="1"/>
      <c r="VQ8" s="1"/>
      <c r="VR8" s="1"/>
      <c r="VS8" s="1"/>
      <c r="VT8" s="1"/>
      <c r="VU8" s="1"/>
      <c r="VV8" s="1"/>
      <c r="VW8" s="1"/>
      <c r="VX8" s="1"/>
      <c r="VY8" s="1"/>
      <c r="VZ8" s="1"/>
      <c r="WA8" s="1"/>
      <c r="WB8" s="1"/>
      <c r="WC8" s="1"/>
      <c r="WD8" s="1"/>
      <c r="WE8" s="1"/>
      <c r="WF8" s="1"/>
      <c r="WG8" s="1"/>
      <c r="WH8" s="1"/>
      <c r="WI8" s="1"/>
      <c r="WJ8" s="1"/>
      <c r="WK8" s="1"/>
      <c r="WL8" s="1"/>
      <c r="WM8" s="1"/>
      <c r="WN8" s="1"/>
      <c r="WO8" s="1"/>
      <c r="WP8" s="1"/>
      <c r="WQ8" s="1"/>
      <c r="WR8" s="1"/>
      <c r="WS8" s="1"/>
      <c r="WT8" s="1"/>
      <c r="WU8" s="1"/>
      <c r="WV8" s="1"/>
      <c r="WW8" s="1"/>
      <c r="WX8" s="1"/>
      <c r="WY8" s="1"/>
      <c r="WZ8" s="1"/>
      <c r="XA8" s="1"/>
      <c r="XB8" s="1"/>
      <c r="XC8" s="1"/>
      <c r="XD8" s="1"/>
      <c r="XE8" s="1"/>
      <c r="XF8" s="1"/>
      <c r="XG8" s="1"/>
      <c r="XH8" s="1"/>
      <c r="XI8" s="1"/>
      <c r="XJ8" s="1"/>
      <c r="XK8" s="1"/>
      <c r="XL8" s="1"/>
      <c r="XM8" s="1"/>
      <c r="XN8" s="1"/>
      <c r="XO8" s="1"/>
      <c r="XP8" s="1"/>
      <c r="XQ8" s="1"/>
      <c r="XR8" s="1"/>
      <c r="XS8" s="1"/>
      <c r="XT8" s="1"/>
      <c r="XU8" s="1"/>
      <c r="XV8" s="1"/>
      <c r="XW8" s="1"/>
      <c r="XX8" s="1"/>
      <c r="XY8" s="1"/>
      <c r="XZ8" s="1"/>
      <c r="YA8" s="1"/>
      <c r="YB8" s="1"/>
      <c r="YC8" s="1"/>
      <c r="YD8" s="1"/>
      <c r="YE8" s="1"/>
      <c r="YF8" s="1"/>
      <c r="YG8" s="1"/>
      <c r="YH8" s="1"/>
      <c r="YI8" s="1"/>
      <c r="YJ8" s="1"/>
      <c r="YK8" s="1"/>
      <c r="YL8" s="1"/>
      <c r="YM8" s="1"/>
      <c r="YN8" s="1"/>
      <c r="YO8" s="1"/>
      <c r="YP8" s="1"/>
      <c r="YQ8" s="1"/>
      <c r="YR8" s="1"/>
      <c r="YS8" s="1"/>
      <c r="YT8" s="1"/>
      <c r="YU8" s="1"/>
      <c r="YV8" s="1"/>
      <c r="YW8" s="1"/>
      <c r="YX8" s="1"/>
      <c r="YY8" s="1"/>
      <c r="YZ8" s="1"/>
      <c r="ZA8" s="1"/>
      <c r="ZB8" s="1"/>
      <c r="ZC8" s="1"/>
      <c r="ZD8" s="1"/>
      <c r="ZE8" s="1"/>
      <c r="ZF8" s="1"/>
      <c r="ZG8" s="1"/>
      <c r="ZH8" s="1"/>
      <c r="ZI8" s="1"/>
      <c r="ZJ8" s="1"/>
      <c r="ZK8" s="1"/>
      <c r="ZL8" s="1"/>
      <c r="ZM8" s="1"/>
      <c r="ZN8" s="1"/>
      <c r="ZO8" s="1"/>
      <c r="ZP8" s="1"/>
      <c r="ZQ8" s="1"/>
      <c r="ZR8" s="1"/>
      <c r="ZS8" s="1"/>
      <c r="ZT8" s="1"/>
      <c r="ZU8" s="1"/>
      <c r="ZV8" s="1"/>
      <c r="ZW8" s="1"/>
      <c r="ZX8" s="1"/>
      <c r="ZY8" s="1"/>
      <c r="ZZ8" s="1"/>
      <c r="AAA8" s="1"/>
      <c r="AAB8" s="1"/>
      <c r="AAC8" s="1"/>
      <c r="AAD8" s="1"/>
      <c r="AAE8" s="1"/>
      <c r="AAF8" s="1"/>
      <c r="AAG8" s="1"/>
      <c r="AAH8" s="1"/>
      <c r="AAI8" s="1"/>
      <c r="AAJ8" s="1"/>
      <c r="AAK8" s="1"/>
      <c r="AAL8" s="1"/>
      <c r="AAM8" s="1"/>
      <c r="AAN8" s="1"/>
      <c r="AAO8" s="1"/>
      <c r="AAP8" s="1"/>
      <c r="AAQ8" s="1"/>
      <c r="AAR8" s="1"/>
      <c r="AAS8" s="1"/>
      <c r="AAT8" s="1"/>
      <c r="AAU8" s="1"/>
      <c r="AAV8" s="1"/>
      <c r="AAW8" s="1"/>
      <c r="AAX8" s="1"/>
      <c r="AAY8" s="1"/>
      <c r="AAZ8" s="1"/>
      <c r="ABA8" s="1"/>
      <c r="ABB8" s="1"/>
      <c r="ABC8" s="1"/>
      <c r="ABD8" s="1"/>
      <c r="ABE8" s="1"/>
      <c r="ABF8" s="1"/>
      <c r="ABG8" s="1"/>
      <c r="ABH8" s="1"/>
      <c r="ABI8" s="1"/>
      <c r="ABJ8" s="1"/>
      <c r="ABK8" s="1"/>
      <c r="ABL8" s="1"/>
      <c r="ABM8" s="1"/>
      <c r="ABN8" s="1"/>
      <c r="ABO8" s="1"/>
      <c r="ABP8" s="1"/>
      <c r="ABQ8" s="1"/>
      <c r="ABR8" s="1"/>
      <c r="ABS8" s="1"/>
      <c r="ABT8" s="1"/>
      <c r="ABU8" s="1"/>
      <c r="ABV8" s="1"/>
      <c r="ABW8" s="1"/>
      <c r="ABX8" s="1"/>
      <c r="ABY8" s="1"/>
      <c r="ABZ8" s="1"/>
      <c r="ACA8" s="1"/>
      <c r="ACB8" s="1"/>
      <c r="ACC8" s="1"/>
      <c r="ACD8" s="1"/>
      <c r="ACE8" s="1"/>
      <c r="ACF8" s="1"/>
      <c r="ACG8" s="1"/>
      <c r="ACH8" s="1"/>
      <c r="ACI8" s="1"/>
      <c r="ACJ8" s="1"/>
      <c r="ACK8" s="1"/>
      <c r="ACL8" s="1"/>
      <c r="ACM8" s="1"/>
      <c r="ACN8" s="1"/>
      <c r="ACO8" s="1"/>
      <c r="ACP8" s="1"/>
      <c r="ACQ8" s="1"/>
      <c r="ACR8" s="1"/>
      <c r="ACS8" s="1"/>
      <c r="ACT8" s="1"/>
      <c r="ACU8" s="1"/>
      <c r="ACV8" s="1"/>
      <c r="ACW8" s="1"/>
      <c r="ACX8" s="1"/>
      <c r="ACY8" s="1"/>
      <c r="ACZ8" s="1"/>
      <c r="ADA8" s="1"/>
      <c r="ADB8" s="1"/>
      <c r="ADC8" s="1"/>
      <c r="ADD8" s="1"/>
      <c r="ADE8" s="1"/>
      <c r="ADF8" s="1"/>
      <c r="ADG8" s="1"/>
      <c r="ADH8" s="1"/>
      <c r="ADI8" s="1"/>
      <c r="ADJ8" s="1"/>
      <c r="ADK8" s="1"/>
      <c r="ADL8" s="1"/>
      <c r="ADM8" s="1"/>
      <c r="ADN8" s="1"/>
      <c r="ADO8" s="1"/>
      <c r="ADP8" s="1"/>
      <c r="ADQ8" s="1"/>
      <c r="ADR8" s="1"/>
      <c r="ADS8" s="1"/>
      <c r="ADT8" s="1"/>
      <c r="ADU8" s="1"/>
      <c r="ADV8" s="1"/>
      <c r="ADW8" s="1"/>
      <c r="ADX8" s="1"/>
      <c r="ADY8" s="1"/>
      <c r="ADZ8" s="1"/>
      <c r="AEA8" s="1"/>
      <c r="AEB8" s="1"/>
      <c r="AEC8" s="1"/>
      <c r="AED8" s="1"/>
      <c r="AEE8" s="1"/>
      <c r="AEF8" s="1"/>
      <c r="AEG8" s="1"/>
      <c r="AEH8" s="1"/>
      <c r="AEI8" s="1"/>
      <c r="AEJ8" s="1"/>
      <c r="AEK8" s="1"/>
      <c r="AEL8" s="1"/>
      <c r="AEM8" s="1"/>
      <c r="AEN8" s="1"/>
      <c r="AEO8" s="1"/>
      <c r="AEP8" s="1"/>
      <c r="AEQ8" s="1"/>
      <c r="AER8" s="1"/>
      <c r="AES8" s="1"/>
      <c r="AET8" s="1"/>
      <c r="AEU8" s="1"/>
      <c r="AEV8" s="1"/>
      <c r="AEW8" s="1"/>
      <c r="AEX8" s="1"/>
      <c r="AEY8" s="1"/>
      <c r="AEZ8" s="1"/>
      <c r="AFA8" s="1"/>
      <c r="AFB8" s="1"/>
      <c r="AFC8" s="1"/>
      <c r="AFD8" s="1"/>
      <c r="AFE8" s="1"/>
      <c r="AFF8" s="1"/>
      <c r="AFG8" s="1"/>
      <c r="AFH8" s="1"/>
      <c r="AFI8" s="1"/>
      <c r="AFJ8" s="1"/>
      <c r="AFK8" s="1"/>
      <c r="AFL8" s="1"/>
      <c r="AFM8" s="1"/>
      <c r="AFN8" s="1"/>
      <c r="AFO8" s="1"/>
      <c r="AFP8" s="1"/>
      <c r="AFQ8" s="1"/>
      <c r="AFR8" s="1"/>
      <c r="AFS8" s="1"/>
      <c r="AFT8" s="1"/>
      <c r="AFU8" s="1"/>
      <c r="AFV8" s="1"/>
      <c r="AFW8" s="1"/>
      <c r="AFX8" s="1"/>
      <c r="AFY8" s="1"/>
      <c r="AFZ8" s="1"/>
      <c r="AGA8" s="1"/>
      <c r="AGB8" s="1"/>
      <c r="AGC8" s="1"/>
      <c r="AGD8" s="1"/>
      <c r="AGE8" s="1"/>
      <c r="AGF8" s="1"/>
      <c r="AGG8" s="1"/>
      <c r="AGH8" s="1"/>
      <c r="AGI8" s="1"/>
      <c r="AGJ8" s="1"/>
      <c r="AGK8" s="1"/>
      <c r="AGL8" s="1"/>
      <c r="AGM8" s="1"/>
      <c r="AGN8" s="1"/>
      <c r="AGO8" s="1"/>
      <c r="AGP8" s="1"/>
      <c r="AGQ8" s="1"/>
      <c r="AGR8" s="1"/>
      <c r="AGS8" s="1"/>
      <c r="AGT8" s="1"/>
      <c r="AGU8" s="1"/>
      <c r="AGV8" s="1"/>
      <c r="AGW8" s="1"/>
      <c r="AGX8" s="1"/>
      <c r="AGY8" s="1"/>
      <c r="AGZ8" s="1"/>
      <c r="AHA8" s="1"/>
      <c r="AHB8" s="1"/>
      <c r="AHC8" s="1"/>
      <c r="AHD8" s="1"/>
      <c r="AHE8" s="1"/>
      <c r="AHF8" s="1"/>
      <c r="AHG8" s="1"/>
      <c r="AHH8" s="1"/>
      <c r="AHI8" s="1"/>
      <c r="AHJ8" s="1"/>
      <c r="AHK8" s="1"/>
      <c r="AHL8" s="1"/>
      <c r="AHM8" s="1"/>
      <c r="AHN8" s="1"/>
      <c r="AHO8" s="1"/>
      <c r="AHP8" s="1"/>
      <c r="AHQ8" s="1"/>
      <c r="AHR8" s="1"/>
      <c r="AHS8" s="1"/>
      <c r="AHT8" s="1"/>
      <c r="AHU8" s="1"/>
      <c r="AHV8" s="1"/>
      <c r="AHW8" s="1"/>
      <c r="AHX8" s="1"/>
      <c r="AHY8" s="1"/>
      <c r="AHZ8" s="1"/>
      <c r="AIA8" s="1"/>
      <c r="AIB8" s="1"/>
      <c r="AIC8" s="1"/>
      <c r="AID8" s="1"/>
      <c r="AIE8" s="1"/>
      <c r="AIF8" s="1"/>
      <c r="AIG8" s="1"/>
      <c r="AIH8" s="1"/>
      <c r="AII8" s="1"/>
      <c r="AIJ8" s="1"/>
      <c r="AIK8" s="1"/>
      <c r="AIL8" s="1"/>
      <c r="AIM8" s="1"/>
      <c r="AIN8" s="1"/>
      <c r="AIO8" s="1"/>
      <c r="AIP8" s="1"/>
      <c r="AIQ8" s="1"/>
      <c r="AIR8" s="1"/>
      <c r="AIS8" s="1"/>
      <c r="AIT8" s="1"/>
      <c r="AIU8" s="1"/>
      <c r="AIV8" s="1"/>
      <c r="AIW8" s="1"/>
      <c r="AIX8" s="1"/>
      <c r="AIY8" s="1"/>
      <c r="AIZ8" s="1"/>
      <c r="AJA8" s="1"/>
      <c r="AJB8" s="1"/>
      <c r="AJC8" s="1"/>
      <c r="AJD8" s="1"/>
      <c r="AJE8" s="1"/>
      <c r="AJF8" s="1"/>
      <c r="AJG8" s="1"/>
      <c r="AJH8" s="1"/>
      <c r="AJI8" s="1"/>
      <c r="AJJ8" s="1"/>
      <c r="AJK8" s="1"/>
      <c r="AJL8" s="1"/>
      <c r="AJM8" s="1"/>
      <c r="AJN8" s="1"/>
      <c r="AJO8" s="1"/>
      <c r="AJP8" s="1"/>
      <c r="AJQ8" s="1"/>
      <c r="AJR8" s="1"/>
      <c r="AJS8" s="1"/>
      <c r="AJT8" s="1"/>
      <c r="AJU8" s="1"/>
      <c r="AJV8" s="1"/>
      <c r="AJW8" s="1"/>
      <c r="AJX8" s="1"/>
      <c r="AJY8" s="1"/>
      <c r="AJZ8" s="1"/>
      <c r="AKA8" s="1"/>
      <c r="AKB8" s="1"/>
      <c r="AKC8" s="1"/>
      <c r="AKD8" s="1"/>
      <c r="AKE8" s="1"/>
      <c r="AKF8" s="1"/>
      <c r="AKG8" s="1"/>
      <c r="AKH8" s="1"/>
      <c r="AKI8" s="1"/>
      <c r="AKJ8" s="1"/>
      <c r="AKK8" s="1"/>
      <c r="AKL8" s="1"/>
      <c r="AKM8" s="1"/>
      <c r="AKN8" s="1"/>
      <c r="AKO8" s="1"/>
      <c r="AKP8" s="1"/>
      <c r="AKQ8" s="1"/>
      <c r="AKR8" s="1"/>
      <c r="AKS8" s="1"/>
      <c r="AKT8" s="1"/>
      <c r="AKU8" s="1"/>
      <c r="AKV8" s="1"/>
      <c r="AKW8" s="1"/>
      <c r="AKX8" s="1"/>
      <c r="AKY8" s="1"/>
      <c r="AKZ8" s="1"/>
      <c r="ALA8" s="1"/>
      <c r="ALB8" s="1"/>
      <c r="ALC8" s="1"/>
      <c r="ALD8" s="1"/>
      <c r="ALE8" s="1"/>
      <c r="ALF8" s="1"/>
      <c r="ALG8" s="1"/>
      <c r="ALH8" s="1"/>
      <c r="ALI8" s="1"/>
      <c r="ALJ8" s="1"/>
      <c r="ALK8" s="1"/>
      <c r="ALL8" s="1"/>
      <c r="ALM8" s="1"/>
      <c r="ALN8" s="1"/>
      <c r="ALO8" s="1"/>
      <c r="ALP8" s="1"/>
      <c r="ALQ8" s="1"/>
      <c r="ALR8" s="1"/>
      <c r="ALS8" s="1"/>
      <c r="ALT8" s="1"/>
      <c r="ALU8" s="1"/>
      <c r="ALV8" s="1"/>
      <c r="ALW8" s="1"/>
      <c r="ALX8" s="1"/>
      <c r="ALY8" s="1"/>
      <c r="ALZ8" s="1"/>
      <c r="AMA8" s="1"/>
      <c r="AMB8" s="1"/>
      <c r="AMC8" s="1"/>
      <c r="AMD8" s="1"/>
      <c r="AME8" s="1"/>
      <c r="AMF8" s="1"/>
      <c r="AMG8" s="1"/>
      <c r="AMH8" s="1"/>
      <c r="AMI8" s="1"/>
      <c r="AMJ8" s="1"/>
      <c r="AMK8" s="1"/>
      <c r="AML8" s="1"/>
      <c r="AMM8" s="1"/>
      <c r="AMN8" s="1"/>
      <c r="AMO8" s="1"/>
      <c r="AMP8" s="1"/>
      <c r="AMQ8" s="1"/>
    </row>
    <row r="9" spans="3:1031" ht="19.149999999999999" customHeight="1" x14ac:dyDescent="0.2">
      <c r="C9" s="239"/>
      <c r="D9" s="240"/>
      <c r="E9" s="240"/>
      <c r="F9" s="240"/>
      <c r="G9" s="240"/>
      <c r="H9" s="240"/>
      <c r="I9" s="240"/>
      <c r="J9" s="240"/>
      <c r="K9" s="240"/>
      <c r="L9" s="240"/>
      <c r="M9" s="240"/>
      <c r="N9" s="240"/>
      <c r="O9" s="240"/>
      <c r="P9" s="240"/>
      <c r="Q9" s="240"/>
      <c r="R9" s="240"/>
      <c r="S9" s="240"/>
      <c r="T9" s="240"/>
      <c r="U9" s="240"/>
      <c r="V9" s="240"/>
      <c r="W9" s="240"/>
      <c r="X9" s="240"/>
      <c r="Y9" s="240"/>
      <c r="Z9" s="240"/>
      <c r="AA9" s="240"/>
      <c r="AB9" s="241"/>
      <c r="AC9" s="6"/>
      <c r="AD9" s="6"/>
      <c r="AE9" s="6"/>
      <c r="AF9" s="6"/>
      <c r="AG9" s="6"/>
      <c r="AH9" s="6"/>
      <c r="AI9" s="6"/>
      <c r="AJ9" s="6"/>
      <c r="AK9" s="6"/>
      <c r="AL9" s="6"/>
      <c r="AM9" s="6"/>
      <c r="AN9" s="6"/>
      <c r="AO9" s="6"/>
      <c r="AP9" s="6"/>
      <c r="AQ9" s="6"/>
      <c r="AR9" s="6"/>
      <c r="AS9" s="6"/>
      <c r="AT9" s="6"/>
      <c r="AU9" s="6"/>
      <c r="AV9" s="6"/>
      <c r="AW9" s="6"/>
      <c r="AX9" s="6"/>
      <c r="AY9" s="6"/>
      <c r="AZ9" s="6"/>
      <c r="BA9" s="6"/>
      <c r="BB9" s="6"/>
      <c r="BC9" s="6"/>
      <c r="BD9" s="6"/>
      <c r="BE9" s="6"/>
      <c r="BF9" s="6"/>
      <c r="BG9" s="6"/>
      <c r="BH9" s="6"/>
      <c r="BI9" s="6"/>
      <c r="BJ9" s="6"/>
      <c r="BK9" s="6"/>
      <c r="BL9" s="6"/>
      <c r="BM9" s="6"/>
      <c r="BN9" s="6"/>
      <c r="BO9" s="6"/>
      <c r="BP9" s="6"/>
      <c r="BQ9" s="6"/>
      <c r="BR9" s="7"/>
      <c r="BS9" s="7"/>
      <c r="BT9" s="18"/>
      <c r="BU9" s="6"/>
      <c r="BV9" s="6"/>
      <c r="BW9" s="6"/>
      <c r="BX9" s="6"/>
      <c r="BY9" s="6"/>
      <c r="BZ9" s="6"/>
      <c r="CA9" s="6"/>
      <c r="CB9" s="6"/>
      <c r="CC9" s="14"/>
      <c r="CD9" s="7"/>
      <c r="CE9" s="7"/>
      <c r="CF9" s="7"/>
      <c r="CG9" s="6"/>
      <c r="CH9" s="6"/>
      <c r="CI9" s="14"/>
      <c r="CJ9" s="6"/>
      <c r="CK9" s="6"/>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
      <c r="DP9" s="1"/>
      <c r="DQ9" s="1"/>
      <c r="DR9" s="1"/>
      <c r="DS9" s="1"/>
      <c r="DT9" s="1"/>
      <c r="DU9" s="1"/>
      <c r="DV9" s="1"/>
      <c r="DW9" s="1"/>
      <c r="DX9" s="1"/>
      <c r="DY9" s="1"/>
      <c r="DZ9" s="1"/>
      <c r="EA9" s="1"/>
      <c r="EB9" s="1"/>
      <c r="EC9" s="1"/>
      <c r="ED9" s="1"/>
      <c r="EE9" s="1"/>
      <c r="EF9" s="1"/>
      <c r="EG9" s="1"/>
      <c r="EH9" s="1"/>
      <c r="EI9" s="1"/>
      <c r="EJ9" s="1"/>
      <c r="EK9" s="1"/>
      <c r="EL9" s="1"/>
      <c r="EM9" s="1"/>
      <c r="EN9" s="1"/>
      <c r="EO9" s="1"/>
      <c r="EP9" s="1"/>
      <c r="EQ9" s="1"/>
      <c r="ER9" s="1"/>
      <c r="ES9" s="1"/>
      <c r="ET9" s="1"/>
      <c r="EU9" s="1"/>
      <c r="EV9" s="1"/>
      <c r="EW9" s="1"/>
      <c r="EX9" s="1"/>
      <c r="EY9" s="1"/>
      <c r="EZ9" s="1"/>
      <c r="FA9" s="1"/>
      <c r="FB9" s="1"/>
      <c r="FC9" s="1"/>
      <c r="FD9" s="1"/>
      <c r="FE9" s="1"/>
      <c r="FF9" s="1"/>
      <c r="FG9" s="1"/>
      <c r="FH9" s="1"/>
      <c r="FI9" s="1"/>
      <c r="FJ9" s="1"/>
      <c r="FK9" s="1"/>
      <c r="FL9" s="1"/>
      <c r="FM9" s="1"/>
      <c r="FN9" s="1"/>
      <c r="FO9" s="1"/>
      <c r="FP9" s="1"/>
      <c r="FQ9" s="1"/>
      <c r="FR9" s="1"/>
      <c r="FS9" s="1"/>
      <c r="FT9" s="1"/>
      <c r="FU9" s="1"/>
      <c r="FV9" s="1"/>
      <c r="FW9" s="1"/>
      <c r="FX9" s="1"/>
      <c r="FY9" s="1"/>
      <c r="FZ9" s="1"/>
      <c r="GA9" s="1"/>
      <c r="GB9" s="1"/>
      <c r="GC9" s="1"/>
      <c r="GD9" s="1"/>
      <c r="GE9" s="1"/>
      <c r="GF9" s="1"/>
      <c r="GG9" s="1"/>
      <c r="GH9" s="1"/>
      <c r="GI9" s="1"/>
      <c r="GJ9" s="1"/>
      <c r="GK9" s="1"/>
      <c r="GL9" s="1"/>
      <c r="GM9" s="1"/>
      <c r="GN9" s="1"/>
      <c r="GO9" s="1"/>
      <c r="GP9" s="1"/>
      <c r="GQ9" s="1"/>
      <c r="GR9" s="1"/>
      <c r="GS9" s="1"/>
      <c r="GT9" s="1"/>
      <c r="GU9" s="1"/>
      <c r="GV9" s="1"/>
      <c r="GW9" s="1"/>
      <c r="GX9" s="1"/>
      <c r="GY9" s="1"/>
      <c r="GZ9" s="1"/>
      <c r="HA9" s="1"/>
      <c r="HB9" s="1"/>
      <c r="HC9" s="1"/>
      <c r="HD9" s="1"/>
      <c r="HE9" s="1"/>
      <c r="HF9" s="1"/>
      <c r="HG9" s="1"/>
      <c r="HH9" s="1"/>
      <c r="HI9" s="1"/>
      <c r="HJ9" s="1"/>
      <c r="HK9" s="1"/>
      <c r="HL9" s="1"/>
      <c r="HM9" s="1"/>
      <c r="HN9" s="1"/>
      <c r="HO9" s="1"/>
      <c r="HP9" s="1"/>
      <c r="HQ9" s="1"/>
      <c r="HR9" s="1"/>
      <c r="HS9" s="1"/>
      <c r="HT9" s="1"/>
      <c r="HU9" s="1"/>
      <c r="HV9" s="1"/>
      <c r="HW9" s="1"/>
      <c r="HX9" s="1"/>
      <c r="HY9" s="1"/>
      <c r="HZ9" s="1"/>
      <c r="IA9" s="1"/>
      <c r="IB9" s="1"/>
      <c r="IC9" s="1"/>
      <c r="ID9" s="1"/>
      <c r="IE9" s="1"/>
      <c r="IF9" s="1"/>
      <c r="IG9" s="1"/>
      <c r="IH9" s="1"/>
      <c r="II9" s="1"/>
      <c r="IJ9" s="1"/>
      <c r="IK9" s="1"/>
      <c r="IL9" s="1"/>
      <c r="IM9" s="1"/>
      <c r="IN9" s="1"/>
      <c r="IO9" s="1"/>
      <c r="IP9" s="1"/>
      <c r="IQ9" s="1"/>
      <c r="IR9" s="1"/>
      <c r="IS9" s="1"/>
      <c r="IT9" s="1"/>
      <c r="IU9" s="1"/>
      <c r="IV9" s="1"/>
      <c r="IW9" s="1"/>
      <c r="IX9" s="1"/>
      <c r="IY9" s="1"/>
      <c r="IZ9" s="1"/>
      <c r="JA9" s="1"/>
      <c r="JB9" s="1"/>
      <c r="JC9" s="1"/>
      <c r="JD9" s="1"/>
      <c r="JE9" s="1"/>
      <c r="JF9" s="1"/>
      <c r="JG9" s="1"/>
      <c r="JH9" s="1"/>
      <c r="JI9" s="1"/>
      <c r="JJ9" s="1"/>
      <c r="JK9" s="1"/>
      <c r="JL9" s="1"/>
      <c r="JM9" s="1"/>
      <c r="JN9" s="1"/>
      <c r="JO9" s="1"/>
      <c r="JP9" s="1"/>
      <c r="JQ9" s="1"/>
      <c r="JR9" s="1"/>
      <c r="JS9" s="1"/>
      <c r="JT9" s="1"/>
      <c r="JU9" s="1"/>
      <c r="JV9" s="1"/>
      <c r="JW9" s="1"/>
      <c r="JX9" s="1"/>
      <c r="JY9" s="1"/>
      <c r="JZ9" s="1"/>
      <c r="KA9" s="1"/>
      <c r="KB9" s="1"/>
      <c r="KC9" s="1"/>
      <c r="KD9" s="1"/>
      <c r="KE9" s="1"/>
      <c r="KF9" s="1"/>
      <c r="KG9" s="1"/>
      <c r="KH9" s="1"/>
      <c r="KI9" s="1"/>
      <c r="KJ9" s="1"/>
      <c r="KK9" s="1"/>
      <c r="KL9" s="1"/>
      <c r="KM9" s="1"/>
      <c r="KN9" s="1"/>
      <c r="KO9" s="1"/>
      <c r="KP9" s="1"/>
      <c r="KQ9" s="1"/>
      <c r="KR9" s="1"/>
      <c r="KS9" s="1"/>
      <c r="KT9" s="1"/>
      <c r="KU9" s="1"/>
      <c r="KV9" s="1"/>
      <c r="KW9" s="1"/>
      <c r="KX9" s="1"/>
      <c r="KY9" s="1"/>
      <c r="KZ9" s="1"/>
      <c r="LA9" s="1"/>
      <c r="LB9" s="1"/>
      <c r="LC9" s="1"/>
      <c r="LD9" s="1"/>
      <c r="LE9" s="1"/>
      <c r="LF9" s="1"/>
      <c r="LG9" s="1"/>
      <c r="LH9" s="1"/>
      <c r="LI9" s="1"/>
      <c r="LJ9" s="1"/>
      <c r="LK9" s="1"/>
      <c r="LL9" s="1"/>
      <c r="LM9" s="1"/>
      <c r="LN9" s="1"/>
      <c r="LO9" s="1"/>
      <c r="LP9" s="1"/>
      <c r="LQ9" s="1"/>
      <c r="LR9" s="1"/>
      <c r="LS9" s="1"/>
      <c r="LT9" s="1"/>
      <c r="LU9" s="1"/>
      <c r="LV9" s="1"/>
      <c r="LW9" s="1"/>
      <c r="LX9" s="1"/>
      <c r="LY9" s="1"/>
      <c r="LZ9" s="1"/>
      <c r="MA9" s="1"/>
      <c r="MB9" s="1"/>
      <c r="MC9" s="1"/>
      <c r="MD9" s="1"/>
      <c r="ME9" s="1"/>
      <c r="MF9" s="1"/>
      <c r="MG9" s="1"/>
      <c r="MH9" s="1"/>
      <c r="MI9" s="1"/>
      <c r="MJ9" s="1"/>
      <c r="MK9" s="1"/>
      <c r="ML9" s="1"/>
      <c r="MM9" s="1"/>
      <c r="MN9" s="1"/>
      <c r="MO9" s="1"/>
      <c r="MP9" s="1"/>
      <c r="MQ9" s="1"/>
      <c r="MR9" s="1"/>
      <c r="MS9" s="1"/>
      <c r="MT9" s="1"/>
      <c r="MU9" s="1"/>
      <c r="MV9" s="1"/>
      <c r="MW9" s="1"/>
      <c r="MX9" s="1"/>
      <c r="MY9" s="1"/>
      <c r="MZ9" s="1"/>
      <c r="NA9" s="1"/>
      <c r="NB9" s="1"/>
      <c r="NC9" s="1"/>
      <c r="ND9" s="1"/>
      <c r="NE9" s="1"/>
      <c r="NF9" s="1"/>
      <c r="NG9" s="1"/>
      <c r="NH9" s="1"/>
      <c r="NI9" s="1"/>
      <c r="NJ9" s="1"/>
      <c r="NK9" s="1"/>
      <c r="NL9" s="1"/>
      <c r="NM9" s="1"/>
      <c r="NN9" s="1"/>
      <c r="NO9" s="1"/>
      <c r="NP9" s="1"/>
      <c r="NQ9" s="1"/>
      <c r="NR9" s="1"/>
      <c r="NS9" s="1"/>
      <c r="NT9" s="1"/>
      <c r="NU9" s="1"/>
      <c r="NV9" s="1"/>
      <c r="NW9" s="1"/>
      <c r="NX9" s="1"/>
      <c r="NY9" s="1"/>
      <c r="NZ9" s="1"/>
      <c r="OA9" s="1"/>
      <c r="OB9" s="1"/>
      <c r="OC9" s="1"/>
      <c r="OD9" s="1"/>
      <c r="OE9" s="1"/>
      <c r="OF9" s="1"/>
      <c r="OG9" s="1"/>
      <c r="OH9" s="1"/>
      <c r="OI9" s="1"/>
      <c r="OJ9" s="1"/>
      <c r="OK9" s="1"/>
      <c r="OL9" s="1"/>
      <c r="OM9" s="1"/>
      <c r="ON9" s="1"/>
      <c r="OO9" s="1"/>
      <c r="OP9" s="1"/>
      <c r="OQ9" s="1"/>
      <c r="OR9" s="1"/>
      <c r="OS9" s="1"/>
      <c r="OT9" s="1"/>
      <c r="OU9" s="1"/>
      <c r="OV9" s="1"/>
      <c r="OW9" s="1"/>
      <c r="OX9" s="1"/>
      <c r="OY9" s="1"/>
      <c r="OZ9" s="1"/>
      <c r="PA9" s="1"/>
      <c r="PB9" s="1"/>
      <c r="PC9" s="1"/>
      <c r="PD9" s="1"/>
      <c r="PE9" s="1"/>
      <c r="PF9" s="1"/>
      <c r="PG9" s="1"/>
      <c r="PH9" s="1"/>
      <c r="PI9" s="1"/>
      <c r="PJ9" s="1"/>
      <c r="PK9" s="1"/>
      <c r="PL9" s="1"/>
      <c r="PM9" s="1"/>
      <c r="PN9" s="1"/>
      <c r="PO9" s="1"/>
      <c r="PP9" s="1"/>
      <c r="PQ9" s="1"/>
      <c r="PR9" s="1"/>
      <c r="PS9" s="1"/>
      <c r="PT9" s="1"/>
      <c r="PU9" s="1"/>
      <c r="PV9" s="1"/>
      <c r="PW9" s="1"/>
      <c r="PX9" s="1"/>
      <c r="PY9" s="1"/>
      <c r="PZ9" s="1"/>
      <c r="QA9" s="1"/>
      <c r="QB9" s="1"/>
      <c r="QC9" s="1"/>
      <c r="QD9" s="1"/>
      <c r="QE9" s="1"/>
      <c r="QF9" s="1"/>
      <c r="QG9" s="1"/>
      <c r="QH9" s="1"/>
      <c r="QI9" s="1"/>
      <c r="QJ9" s="1"/>
      <c r="QK9" s="1"/>
      <c r="QL9" s="1"/>
      <c r="QM9" s="1"/>
      <c r="QN9" s="1"/>
      <c r="QO9" s="1"/>
      <c r="QP9" s="1"/>
      <c r="QQ9" s="1"/>
      <c r="QR9" s="1"/>
      <c r="QS9" s="1"/>
      <c r="QT9" s="1"/>
      <c r="QU9" s="1"/>
      <c r="QV9" s="1"/>
      <c r="QW9" s="1"/>
      <c r="QX9" s="1"/>
      <c r="QY9" s="1"/>
      <c r="QZ9" s="1"/>
      <c r="RA9" s="1"/>
      <c r="RB9" s="1"/>
      <c r="RC9" s="1"/>
      <c r="RD9" s="1"/>
      <c r="RE9" s="1"/>
      <c r="RF9" s="1"/>
      <c r="RG9" s="1"/>
      <c r="RH9" s="1"/>
      <c r="RI9" s="1"/>
      <c r="RJ9" s="1"/>
      <c r="RK9" s="1"/>
      <c r="RL9" s="1"/>
      <c r="RM9" s="1"/>
      <c r="RN9" s="1"/>
      <c r="RO9" s="1"/>
      <c r="RP9" s="1"/>
      <c r="RQ9" s="1"/>
      <c r="RR9" s="1"/>
      <c r="RS9" s="1"/>
      <c r="RT9" s="1"/>
      <c r="RU9" s="1"/>
      <c r="RV9" s="1"/>
      <c r="RW9" s="1"/>
      <c r="RX9" s="1"/>
      <c r="RY9" s="1"/>
      <c r="RZ9" s="1"/>
      <c r="SA9" s="1"/>
      <c r="SB9" s="1"/>
      <c r="SC9" s="1"/>
      <c r="SD9" s="1"/>
      <c r="SE9" s="1"/>
      <c r="SF9" s="1"/>
      <c r="SG9" s="1"/>
      <c r="SH9" s="1"/>
      <c r="SI9" s="1"/>
      <c r="SJ9" s="1"/>
      <c r="SK9" s="1"/>
      <c r="SL9" s="1"/>
      <c r="SM9" s="1"/>
      <c r="SN9" s="1"/>
      <c r="SO9" s="1"/>
      <c r="SP9" s="1"/>
      <c r="SQ9" s="1"/>
      <c r="SR9" s="1"/>
      <c r="SS9" s="1"/>
      <c r="ST9" s="1"/>
      <c r="SU9" s="1"/>
      <c r="SV9" s="1"/>
      <c r="SW9" s="1"/>
      <c r="SX9" s="1"/>
      <c r="SY9" s="1"/>
      <c r="SZ9" s="1"/>
      <c r="TA9" s="1"/>
      <c r="TB9" s="1"/>
      <c r="TC9" s="1"/>
      <c r="TD9" s="1"/>
      <c r="TE9" s="1"/>
      <c r="TF9" s="1"/>
      <c r="TG9" s="1"/>
      <c r="TH9" s="1"/>
      <c r="TI9" s="1"/>
      <c r="TJ9" s="1"/>
      <c r="TK9" s="1"/>
      <c r="TL9" s="1"/>
      <c r="TM9" s="1"/>
      <c r="TN9" s="1"/>
      <c r="TO9" s="1"/>
      <c r="TP9" s="1"/>
      <c r="TQ9" s="1"/>
      <c r="TR9" s="1"/>
      <c r="TS9" s="1"/>
      <c r="TT9" s="1"/>
      <c r="TU9" s="1"/>
      <c r="TV9" s="1"/>
      <c r="TW9" s="1"/>
      <c r="TX9" s="1"/>
      <c r="TY9" s="1"/>
      <c r="TZ9" s="1"/>
      <c r="UA9" s="1"/>
      <c r="UB9" s="1"/>
      <c r="UC9" s="1"/>
      <c r="UD9" s="1"/>
      <c r="UE9" s="1"/>
      <c r="UF9" s="1"/>
      <c r="UG9" s="1"/>
      <c r="UH9" s="1"/>
      <c r="UI9" s="1"/>
      <c r="UJ9" s="1"/>
      <c r="UK9" s="1"/>
      <c r="UL9" s="1"/>
      <c r="UM9" s="1"/>
      <c r="UN9" s="1"/>
      <c r="UO9" s="1"/>
      <c r="UP9" s="1"/>
      <c r="UQ9" s="1"/>
      <c r="UR9" s="1"/>
      <c r="US9" s="1"/>
      <c r="UT9" s="1"/>
      <c r="UU9" s="1"/>
      <c r="UV9" s="1"/>
      <c r="UW9" s="1"/>
      <c r="UX9" s="1"/>
      <c r="UY9" s="1"/>
      <c r="UZ9" s="1"/>
      <c r="VA9" s="1"/>
      <c r="VB9" s="1"/>
      <c r="VC9" s="1"/>
      <c r="VD9" s="1"/>
      <c r="VE9" s="1"/>
      <c r="VF9" s="1"/>
      <c r="VG9" s="1"/>
      <c r="VH9" s="1"/>
      <c r="VI9" s="1"/>
      <c r="VJ9" s="1"/>
      <c r="VK9" s="1"/>
      <c r="VL9" s="1"/>
      <c r="VM9" s="1"/>
      <c r="VN9" s="1"/>
      <c r="VO9" s="1"/>
      <c r="VP9" s="1"/>
      <c r="VQ9" s="1"/>
      <c r="VR9" s="1"/>
      <c r="VS9" s="1"/>
      <c r="VT9" s="1"/>
      <c r="VU9" s="1"/>
      <c r="VV9" s="1"/>
      <c r="VW9" s="1"/>
      <c r="VX9" s="1"/>
      <c r="VY9" s="1"/>
      <c r="VZ9" s="1"/>
      <c r="WA9" s="1"/>
      <c r="WB9" s="1"/>
      <c r="WC9" s="1"/>
      <c r="WD9" s="1"/>
      <c r="WE9" s="1"/>
      <c r="WF9" s="1"/>
      <c r="WG9" s="1"/>
      <c r="WH9" s="1"/>
      <c r="WI9" s="1"/>
      <c r="WJ9" s="1"/>
      <c r="WK9" s="1"/>
      <c r="WL9" s="1"/>
      <c r="WM9" s="1"/>
      <c r="WN9" s="1"/>
      <c r="WO9" s="1"/>
      <c r="WP9" s="1"/>
      <c r="WQ9" s="1"/>
      <c r="WR9" s="1"/>
      <c r="WS9" s="1"/>
      <c r="WT9" s="1"/>
      <c r="WU9" s="1"/>
      <c r="WV9" s="1"/>
      <c r="WW9" s="1"/>
      <c r="WX9" s="1"/>
      <c r="WY9" s="1"/>
      <c r="WZ9" s="1"/>
      <c r="XA9" s="1"/>
      <c r="XB9" s="1"/>
      <c r="XC9" s="1"/>
      <c r="XD9" s="1"/>
      <c r="XE9" s="1"/>
      <c r="XF9" s="1"/>
      <c r="XG9" s="1"/>
      <c r="XH9" s="1"/>
      <c r="XI9" s="1"/>
      <c r="XJ9" s="1"/>
      <c r="XK9" s="1"/>
      <c r="XL9" s="1"/>
      <c r="XM9" s="1"/>
      <c r="XN9" s="1"/>
      <c r="XO9" s="1"/>
      <c r="XP9" s="1"/>
      <c r="XQ9" s="1"/>
      <c r="XR9" s="1"/>
      <c r="XS9" s="1"/>
      <c r="XT9" s="1"/>
      <c r="XU9" s="1"/>
      <c r="XV9" s="1"/>
      <c r="XW9" s="1"/>
      <c r="XX9" s="1"/>
      <c r="XY9" s="1"/>
      <c r="XZ9" s="1"/>
      <c r="YA9" s="1"/>
      <c r="YB9" s="1"/>
      <c r="YC9" s="1"/>
      <c r="YD9" s="1"/>
      <c r="YE9" s="1"/>
      <c r="YF9" s="1"/>
      <c r="YG9" s="1"/>
      <c r="YH9" s="1"/>
      <c r="YI9" s="1"/>
      <c r="YJ9" s="1"/>
      <c r="YK9" s="1"/>
      <c r="YL9" s="1"/>
      <c r="YM9" s="1"/>
      <c r="YN9" s="1"/>
      <c r="YO9" s="1"/>
      <c r="YP9" s="1"/>
      <c r="YQ9" s="1"/>
      <c r="YR9" s="1"/>
      <c r="YS9" s="1"/>
      <c r="YT9" s="1"/>
      <c r="YU9" s="1"/>
      <c r="YV9" s="1"/>
      <c r="YW9" s="1"/>
      <c r="YX9" s="1"/>
      <c r="YY9" s="1"/>
      <c r="YZ9" s="1"/>
      <c r="ZA9" s="1"/>
      <c r="ZB9" s="1"/>
      <c r="ZC9" s="1"/>
      <c r="ZD9" s="1"/>
      <c r="ZE9" s="1"/>
      <c r="ZF9" s="1"/>
      <c r="ZG9" s="1"/>
      <c r="ZH9" s="1"/>
      <c r="ZI9" s="1"/>
      <c r="ZJ9" s="1"/>
      <c r="ZK9" s="1"/>
      <c r="ZL9" s="1"/>
      <c r="ZM9" s="1"/>
      <c r="ZN9" s="1"/>
      <c r="ZO9" s="1"/>
      <c r="ZP9" s="1"/>
      <c r="ZQ9" s="1"/>
      <c r="ZR9" s="1"/>
      <c r="ZS9" s="1"/>
      <c r="ZT9" s="1"/>
      <c r="ZU9" s="1"/>
      <c r="ZV9" s="1"/>
      <c r="ZW9" s="1"/>
      <c r="ZX9" s="1"/>
      <c r="ZY9" s="1"/>
      <c r="ZZ9" s="1"/>
      <c r="AAA9" s="1"/>
      <c r="AAB9" s="1"/>
      <c r="AAC9" s="1"/>
      <c r="AAD9" s="1"/>
      <c r="AAE9" s="1"/>
      <c r="AAF9" s="1"/>
      <c r="AAG9" s="1"/>
      <c r="AAH9" s="1"/>
      <c r="AAI9" s="1"/>
      <c r="AAJ9" s="1"/>
      <c r="AAK9" s="1"/>
      <c r="AAL9" s="1"/>
      <c r="AAM9" s="1"/>
      <c r="AAN9" s="1"/>
      <c r="AAO9" s="1"/>
      <c r="AAP9" s="1"/>
      <c r="AAQ9" s="1"/>
      <c r="AAR9" s="1"/>
      <c r="AAS9" s="1"/>
      <c r="AAT9" s="1"/>
      <c r="AAU9" s="1"/>
      <c r="AAV9" s="1"/>
      <c r="AAW9" s="1"/>
      <c r="AAX9" s="1"/>
      <c r="AAY9" s="1"/>
      <c r="AAZ9" s="1"/>
      <c r="ABA9" s="1"/>
      <c r="ABB9" s="1"/>
      <c r="ABC9" s="1"/>
      <c r="ABD9" s="1"/>
      <c r="ABE9" s="1"/>
      <c r="ABF9" s="1"/>
      <c r="ABG9" s="1"/>
      <c r="ABH9" s="1"/>
      <c r="ABI9" s="1"/>
      <c r="ABJ9" s="1"/>
      <c r="ABK9" s="1"/>
      <c r="ABL9" s="1"/>
      <c r="ABM9" s="1"/>
      <c r="ABN9" s="1"/>
      <c r="ABO9" s="1"/>
      <c r="ABP9" s="1"/>
      <c r="ABQ9" s="1"/>
      <c r="ABR9" s="1"/>
      <c r="ABS9" s="1"/>
      <c r="ABT9" s="1"/>
      <c r="ABU9" s="1"/>
      <c r="ABV9" s="1"/>
      <c r="ABW9" s="1"/>
      <c r="ABX9" s="1"/>
      <c r="ABY9" s="1"/>
      <c r="ABZ9" s="1"/>
      <c r="ACA9" s="1"/>
      <c r="ACB9" s="1"/>
      <c r="ACC9" s="1"/>
      <c r="ACD9" s="1"/>
      <c r="ACE9" s="1"/>
      <c r="ACF9" s="1"/>
      <c r="ACG9" s="1"/>
      <c r="ACH9" s="1"/>
      <c r="ACI9" s="1"/>
      <c r="ACJ9" s="1"/>
      <c r="ACK9" s="1"/>
      <c r="ACL9" s="1"/>
      <c r="ACM9" s="1"/>
      <c r="ACN9" s="1"/>
      <c r="ACO9" s="1"/>
      <c r="ACP9" s="1"/>
      <c r="ACQ9" s="1"/>
      <c r="ACR9" s="1"/>
      <c r="ACS9" s="1"/>
      <c r="ACT9" s="1"/>
      <c r="ACU9" s="1"/>
      <c r="ACV9" s="1"/>
      <c r="ACW9" s="1"/>
      <c r="ACX9" s="1"/>
      <c r="ACY9" s="1"/>
      <c r="ACZ9" s="1"/>
      <c r="ADA9" s="1"/>
      <c r="ADB9" s="1"/>
      <c r="ADC9" s="1"/>
      <c r="ADD9" s="1"/>
      <c r="ADE9" s="1"/>
      <c r="ADF9" s="1"/>
      <c r="ADG9" s="1"/>
      <c r="ADH9" s="1"/>
      <c r="ADI9" s="1"/>
      <c r="ADJ9" s="1"/>
      <c r="ADK9" s="1"/>
      <c r="ADL9" s="1"/>
      <c r="ADM9" s="1"/>
      <c r="ADN9" s="1"/>
      <c r="ADO9" s="1"/>
      <c r="ADP9" s="1"/>
      <c r="ADQ9" s="1"/>
      <c r="ADR9" s="1"/>
      <c r="ADS9" s="1"/>
      <c r="ADT9" s="1"/>
      <c r="ADU9" s="1"/>
      <c r="ADV9" s="1"/>
      <c r="ADW9" s="1"/>
      <c r="ADX9" s="1"/>
      <c r="ADY9" s="1"/>
      <c r="ADZ9" s="1"/>
      <c r="AEA9" s="1"/>
      <c r="AEB9" s="1"/>
      <c r="AEC9" s="1"/>
      <c r="AED9" s="1"/>
      <c r="AEE9" s="1"/>
      <c r="AEF9" s="1"/>
      <c r="AEG9" s="1"/>
      <c r="AEH9" s="1"/>
      <c r="AEI9" s="1"/>
      <c r="AEJ9" s="1"/>
      <c r="AEK9" s="1"/>
      <c r="AEL9" s="1"/>
      <c r="AEM9" s="1"/>
      <c r="AEN9" s="1"/>
      <c r="AEO9" s="1"/>
      <c r="AEP9" s="1"/>
      <c r="AEQ9" s="1"/>
      <c r="AER9" s="1"/>
      <c r="AES9" s="1"/>
      <c r="AET9" s="1"/>
      <c r="AEU9" s="1"/>
      <c r="AEV9" s="1"/>
      <c r="AEW9" s="1"/>
      <c r="AEX9" s="1"/>
      <c r="AEY9" s="1"/>
      <c r="AEZ9" s="1"/>
      <c r="AFA9" s="1"/>
      <c r="AFB9" s="1"/>
      <c r="AFC9" s="1"/>
      <c r="AFD9" s="1"/>
      <c r="AFE9" s="1"/>
      <c r="AFF9" s="1"/>
      <c r="AFG9" s="1"/>
      <c r="AFH9" s="1"/>
      <c r="AFI9" s="1"/>
      <c r="AFJ9" s="1"/>
      <c r="AFK9" s="1"/>
      <c r="AFL9" s="1"/>
      <c r="AFM9" s="1"/>
      <c r="AFN9" s="1"/>
      <c r="AFO9" s="1"/>
      <c r="AFP9" s="1"/>
      <c r="AFQ9" s="1"/>
      <c r="AFR9" s="1"/>
      <c r="AFS9" s="1"/>
      <c r="AFT9" s="1"/>
      <c r="AFU9" s="1"/>
      <c r="AFV9" s="1"/>
      <c r="AFW9" s="1"/>
      <c r="AFX9" s="1"/>
      <c r="AFY9" s="1"/>
      <c r="AFZ9" s="1"/>
      <c r="AGA9" s="1"/>
      <c r="AGB9" s="1"/>
      <c r="AGC9" s="1"/>
      <c r="AGD9" s="1"/>
      <c r="AGE9" s="1"/>
      <c r="AGF9" s="1"/>
      <c r="AGG9" s="1"/>
      <c r="AGH9" s="1"/>
      <c r="AGI9" s="1"/>
      <c r="AGJ9" s="1"/>
      <c r="AGK9" s="1"/>
      <c r="AGL9" s="1"/>
      <c r="AGM9" s="1"/>
      <c r="AGN9" s="1"/>
      <c r="AGO9" s="1"/>
      <c r="AGP9" s="1"/>
      <c r="AGQ9" s="1"/>
      <c r="AGR9" s="1"/>
      <c r="AGS9" s="1"/>
      <c r="AGT9" s="1"/>
      <c r="AGU9" s="1"/>
      <c r="AGV9" s="1"/>
      <c r="AGW9" s="1"/>
      <c r="AGX9" s="1"/>
      <c r="AGY9" s="1"/>
      <c r="AGZ9" s="1"/>
      <c r="AHA9" s="1"/>
      <c r="AHB9" s="1"/>
      <c r="AHC9" s="1"/>
      <c r="AHD9" s="1"/>
      <c r="AHE9" s="1"/>
      <c r="AHF9" s="1"/>
      <c r="AHG9" s="1"/>
      <c r="AHH9" s="1"/>
      <c r="AHI9" s="1"/>
      <c r="AHJ9" s="1"/>
      <c r="AHK9" s="1"/>
      <c r="AHL9" s="1"/>
      <c r="AHM9" s="1"/>
      <c r="AHN9" s="1"/>
      <c r="AHO9" s="1"/>
      <c r="AHP9" s="1"/>
      <c r="AHQ9" s="1"/>
      <c r="AHR9" s="1"/>
      <c r="AHS9" s="1"/>
      <c r="AHT9" s="1"/>
      <c r="AHU9" s="1"/>
      <c r="AHV9" s="1"/>
      <c r="AHW9" s="1"/>
      <c r="AHX9" s="1"/>
      <c r="AHY9" s="1"/>
      <c r="AHZ9" s="1"/>
      <c r="AIA9" s="1"/>
      <c r="AIB9" s="1"/>
      <c r="AIC9" s="1"/>
      <c r="AID9" s="1"/>
      <c r="AIE9" s="1"/>
      <c r="AIF9" s="1"/>
      <c r="AIG9" s="1"/>
      <c r="AIH9" s="1"/>
      <c r="AII9" s="1"/>
      <c r="AIJ9" s="1"/>
      <c r="AIK9" s="1"/>
      <c r="AIL9" s="1"/>
      <c r="AIM9" s="1"/>
      <c r="AIN9" s="1"/>
      <c r="AIO9" s="1"/>
      <c r="AIP9" s="1"/>
      <c r="AIQ9" s="1"/>
      <c r="AIR9" s="1"/>
      <c r="AIS9" s="1"/>
      <c r="AIT9" s="1"/>
      <c r="AIU9" s="1"/>
      <c r="AIV9" s="1"/>
      <c r="AIW9" s="1"/>
      <c r="AIX9" s="1"/>
      <c r="AIY9" s="1"/>
      <c r="AIZ9" s="1"/>
      <c r="AJA9" s="1"/>
      <c r="AJB9" s="1"/>
      <c r="AJC9" s="1"/>
      <c r="AJD9" s="1"/>
      <c r="AJE9" s="1"/>
      <c r="AJF9" s="1"/>
      <c r="AJG9" s="1"/>
      <c r="AJH9" s="1"/>
      <c r="AJI9" s="1"/>
      <c r="AJJ9" s="1"/>
      <c r="AJK9" s="1"/>
      <c r="AJL9" s="1"/>
      <c r="AJM9" s="1"/>
      <c r="AJN9" s="1"/>
      <c r="AJO9" s="1"/>
      <c r="AJP9" s="1"/>
      <c r="AJQ9" s="1"/>
      <c r="AJR9" s="1"/>
      <c r="AJS9" s="1"/>
      <c r="AJT9" s="1"/>
      <c r="AJU9" s="1"/>
      <c r="AJV9" s="1"/>
      <c r="AJW9" s="1"/>
      <c r="AJX9" s="1"/>
      <c r="AJY9" s="1"/>
      <c r="AJZ9" s="1"/>
      <c r="AKA9" s="1"/>
      <c r="AKB9" s="1"/>
      <c r="AKC9" s="1"/>
      <c r="AKD9" s="1"/>
      <c r="AKE9" s="1"/>
      <c r="AKF9" s="1"/>
      <c r="AKG9" s="1"/>
      <c r="AKH9" s="1"/>
      <c r="AKI9" s="1"/>
      <c r="AKJ9" s="1"/>
      <c r="AKK9" s="1"/>
      <c r="AKL9" s="1"/>
      <c r="AKM9" s="1"/>
      <c r="AKN9" s="1"/>
      <c r="AKO9" s="1"/>
      <c r="AKP9" s="1"/>
      <c r="AKQ9" s="1"/>
      <c r="AKR9" s="1"/>
      <c r="AKS9" s="1"/>
      <c r="AKT9" s="1"/>
      <c r="AKU9" s="1"/>
      <c r="AKV9" s="1"/>
      <c r="AKW9" s="1"/>
      <c r="AKX9" s="1"/>
      <c r="AKY9" s="1"/>
      <c r="AKZ9" s="1"/>
      <c r="ALA9" s="1"/>
      <c r="ALB9" s="1"/>
      <c r="ALC9" s="1"/>
      <c r="ALD9" s="1"/>
      <c r="ALE9" s="1"/>
      <c r="ALF9" s="1"/>
      <c r="ALG9" s="1"/>
      <c r="ALH9" s="1"/>
      <c r="ALI9" s="1"/>
      <c r="ALJ9" s="1"/>
      <c r="ALK9" s="1"/>
      <c r="ALL9" s="1"/>
      <c r="ALM9" s="1"/>
      <c r="ALN9" s="1"/>
      <c r="ALO9" s="1"/>
      <c r="ALP9" s="1"/>
      <c r="ALQ9" s="1"/>
      <c r="ALR9" s="1"/>
      <c r="ALS9" s="1"/>
      <c r="ALT9" s="1"/>
      <c r="ALU9" s="1"/>
      <c r="ALV9" s="1"/>
      <c r="ALW9" s="1"/>
      <c r="ALX9" s="1"/>
      <c r="ALY9" s="1"/>
      <c r="ALZ9" s="1"/>
      <c r="AMA9" s="1"/>
      <c r="AMB9" s="1"/>
      <c r="AMC9" s="1"/>
      <c r="AMD9" s="1"/>
      <c r="AME9" s="1"/>
      <c r="AMF9" s="1"/>
      <c r="AMG9" s="1"/>
      <c r="AMH9" s="1"/>
      <c r="AMI9" s="1"/>
      <c r="AMJ9" s="1"/>
      <c r="AMK9" s="1"/>
      <c r="AML9" s="1"/>
      <c r="AMM9" s="1"/>
      <c r="AMN9" s="1"/>
      <c r="AMO9" s="1"/>
      <c r="AMP9" s="1"/>
      <c r="AMQ9" s="1"/>
    </row>
    <row r="10" spans="3:1031" ht="33.75" customHeight="1" x14ac:dyDescent="0.2">
      <c r="C10" s="239"/>
      <c r="D10" s="240"/>
      <c r="E10" s="240"/>
      <c r="F10" s="240"/>
      <c r="G10" s="240"/>
      <c r="H10" s="240"/>
      <c r="I10" s="240"/>
      <c r="J10" s="240"/>
      <c r="K10" s="240"/>
      <c r="L10" s="240"/>
      <c r="M10" s="240"/>
      <c r="N10" s="240"/>
      <c r="O10" s="240"/>
      <c r="P10" s="240"/>
      <c r="Q10" s="240"/>
      <c r="R10" s="240"/>
      <c r="S10" s="240"/>
      <c r="T10" s="240"/>
      <c r="U10" s="240"/>
      <c r="V10" s="240"/>
      <c r="W10" s="240"/>
      <c r="X10" s="240"/>
      <c r="Y10" s="240"/>
      <c r="Z10" s="240"/>
      <c r="AA10" s="240"/>
      <c r="AB10" s="241"/>
      <c r="AC10" s="6"/>
      <c r="AD10" s="6"/>
      <c r="AE10" s="6"/>
      <c r="AF10" s="6"/>
      <c r="AG10" s="6"/>
      <c r="AH10" s="6"/>
      <c r="AI10" s="6"/>
      <c r="AJ10" s="6"/>
      <c r="AK10" s="6"/>
      <c r="AL10" s="6"/>
      <c r="AM10" s="6"/>
      <c r="AN10" s="6"/>
      <c r="AO10" s="6"/>
      <c r="AP10" s="6"/>
      <c r="AQ10" s="6"/>
      <c r="AR10" s="6"/>
      <c r="AS10" s="6"/>
      <c r="AT10" s="6"/>
      <c r="AU10" s="6"/>
      <c r="AV10" s="6"/>
      <c r="AW10" s="6"/>
      <c r="AX10" s="6"/>
      <c r="AY10" s="6"/>
      <c r="AZ10" s="6"/>
      <c r="BA10" s="6"/>
      <c r="BB10" s="6"/>
      <c r="BC10" s="6"/>
      <c r="BD10" s="6"/>
      <c r="BE10" s="6"/>
      <c r="BF10" s="6"/>
      <c r="BG10" s="6"/>
      <c r="BH10" s="6"/>
      <c r="BI10" s="6"/>
      <c r="BJ10" s="6"/>
      <c r="BK10" s="6"/>
      <c r="BL10" s="6"/>
      <c r="BM10" s="6"/>
      <c r="BN10" s="6"/>
      <c r="BO10" s="6"/>
      <c r="BP10" s="6"/>
      <c r="BQ10" s="6"/>
      <c r="BR10" s="7"/>
      <c r="BS10" s="7"/>
      <c r="BT10" s="18"/>
      <c r="BU10" s="6"/>
      <c r="BV10" s="6"/>
      <c r="BW10" s="6"/>
      <c r="BX10" s="6"/>
      <c r="BY10" s="6"/>
      <c r="BZ10" s="6"/>
      <c r="CA10" s="6"/>
      <c r="CB10" s="6"/>
      <c r="CC10" s="14"/>
      <c r="CD10" s="7"/>
      <c r="CE10" s="7"/>
      <c r="CF10" s="7"/>
      <c r="CG10" s="6"/>
      <c r="CH10" s="6"/>
      <c r="CI10" s="14"/>
      <c r="CJ10" s="6"/>
      <c r="CK10" s="6"/>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c r="FU10" s="1"/>
      <c r="FV10" s="1"/>
      <c r="FW10" s="1"/>
      <c r="FX10" s="1"/>
      <c r="FY10" s="1"/>
      <c r="FZ10" s="1"/>
      <c r="GA10" s="1"/>
      <c r="GB10" s="1"/>
      <c r="GC10" s="1"/>
      <c r="GD10" s="1"/>
      <c r="GE10" s="1"/>
      <c r="GF10" s="1"/>
      <c r="GG10" s="1"/>
      <c r="GH10" s="1"/>
      <c r="GI10" s="1"/>
      <c r="GJ10" s="1"/>
      <c r="GK10" s="1"/>
      <c r="GL10" s="1"/>
      <c r="GM10" s="1"/>
      <c r="GN10" s="1"/>
      <c r="GO10" s="1"/>
      <c r="GP10" s="1"/>
      <c r="GQ10" s="1"/>
      <c r="GR10" s="1"/>
      <c r="GS10" s="1"/>
      <c r="GT10" s="1"/>
      <c r="GU10" s="1"/>
      <c r="GV10" s="1"/>
      <c r="GW10" s="1"/>
      <c r="GX10" s="1"/>
      <c r="GY10" s="1"/>
      <c r="GZ10" s="1"/>
      <c r="HA10" s="1"/>
      <c r="HB10" s="1"/>
      <c r="HC10" s="1"/>
      <c r="HD10" s="1"/>
      <c r="HE10" s="1"/>
      <c r="HF10" s="1"/>
      <c r="HG10" s="1"/>
      <c r="HH10" s="1"/>
      <c r="HI10" s="1"/>
      <c r="HJ10" s="1"/>
      <c r="HK10" s="1"/>
      <c r="HL10" s="1"/>
      <c r="HM10" s="1"/>
      <c r="HN10" s="1"/>
      <c r="HO10" s="1"/>
      <c r="HP10" s="1"/>
      <c r="HQ10" s="1"/>
      <c r="HR10" s="1"/>
      <c r="HS10" s="1"/>
      <c r="HT10" s="1"/>
      <c r="HU10" s="1"/>
      <c r="HV10" s="1"/>
      <c r="HW10" s="1"/>
      <c r="HX10" s="1"/>
      <c r="HY10" s="1"/>
      <c r="HZ10" s="1"/>
      <c r="IA10" s="1"/>
      <c r="IB10" s="1"/>
      <c r="IC10" s="1"/>
      <c r="ID10" s="1"/>
      <c r="IE10" s="1"/>
      <c r="IF10" s="1"/>
      <c r="IG10" s="1"/>
      <c r="IH10" s="1"/>
      <c r="II10" s="1"/>
      <c r="IJ10" s="1"/>
      <c r="IK10" s="1"/>
      <c r="IL10" s="1"/>
      <c r="IM10" s="1"/>
      <c r="IN10" s="1"/>
      <c r="IO10" s="1"/>
      <c r="IP10" s="1"/>
      <c r="IQ10" s="1"/>
      <c r="IR10" s="1"/>
      <c r="IS10" s="1"/>
      <c r="IT10" s="1"/>
      <c r="IU10" s="1"/>
      <c r="IV10" s="1"/>
      <c r="IW10" s="1"/>
      <c r="IX10" s="1"/>
      <c r="IY10" s="1"/>
      <c r="IZ10" s="1"/>
      <c r="JA10" s="1"/>
      <c r="JB10" s="1"/>
      <c r="JC10" s="1"/>
      <c r="JD10" s="1"/>
      <c r="JE10" s="1"/>
      <c r="JF10" s="1"/>
      <c r="JG10" s="1"/>
      <c r="JH10" s="1"/>
      <c r="JI10" s="1"/>
      <c r="JJ10" s="1"/>
      <c r="JK10" s="1"/>
      <c r="JL10" s="1"/>
      <c r="JM10" s="1"/>
      <c r="JN10" s="1"/>
      <c r="JO10" s="1"/>
      <c r="JP10" s="1"/>
      <c r="JQ10" s="1"/>
      <c r="JR10" s="1"/>
      <c r="JS10" s="1"/>
      <c r="JT10" s="1"/>
      <c r="JU10" s="1"/>
      <c r="JV10" s="1"/>
      <c r="JW10" s="1"/>
      <c r="JX10" s="1"/>
      <c r="JY10" s="1"/>
      <c r="JZ10" s="1"/>
      <c r="KA10" s="1"/>
      <c r="KB10" s="1"/>
      <c r="KC10" s="1"/>
      <c r="KD10" s="1"/>
      <c r="KE10" s="1"/>
      <c r="KF10" s="1"/>
      <c r="KG10" s="1"/>
      <c r="KH10" s="1"/>
      <c r="KI10" s="1"/>
      <c r="KJ10" s="1"/>
      <c r="KK10" s="1"/>
      <c r="KL10" s="1"/>
      <c r="KM10" s="1"/>
      <c r="KN10" s="1"/>
      <c r="KO10" s="1"/>
      <c r="KP10" s="1"/>
      <c r="KQ10" s="1"/>
      <c r="KR10" s="1"/>
      <c r="KS10" s="1"/>
      <c r="KT10" s="1"/>
      <c r="KU10" s="1"/>
      <c r="KV10" s="1"/>
      <c r="KW10" s="1"/>
      <c r="KX10" s="1"/>
      <c r="KY10" s="1"/>
      <c r="KZ10" s="1"/>
      <c r="LA10" s="1"/>
      <c r="LB10" s="1"/>
      <c r="LC10" s="1"/>
      <c r="LD10" s="1"/>
      <c r="LE10" s="1"/>
      <c r="LF10" s="1"/>
      <c r="LG10" s="1"/>
      <c r="LH10" s="1"/>
      <c r="LI10" s="1"/>
      <c r="LJ10" s="1"/>
      <c r="LK10" s="1"/>
      <c r="LL10" s="1"/>
      <c r="LM10" s="1"/>
      <c r="LN10" s="1"/>
      <c r="LO10" s="1"/>
      <c r="LP10" s="1"/>
      <c r="LQ10" s="1"/>
      <c r="LR10" s="1"/>
      <c r="LS10" s="1"/>
      <c r="LT10" s="1"/>
      <c r="LU10" s="1"/>
      <c r="LV10" s="1"/>
      <c r="LW10" s="1"/>
      <c r="LX10" s="1"/>
      <c r="LY10" s="1"/>
      <c r="LZ10" s="1"/>
      <c r="MA10" s="1"/>
      <c r="MB10" s="1"/>
      <c r="MC10" s="1"/>
      <c r="MD10" s="1"/>
      <c r="ME10" s="1"/>
      <c r="MF10" s="1"/>
      <c r="MG10" s="1"/>
      <c r="MH10" s="1"/>
      <c r="MI10" s="1"/>
      <c r="MJ10" s="1"/>
      <c r="MK10" s="1"/>
      <c r="ML10" s="1"/>
      <c r="MM10" s="1"/>
      <c r="MN10" s="1"/>
      <c r="MO10" s="1"/>
      <c r="MP10" s="1"/>
      <c r="MQ10" s="1"/>
      <c r="MR10" s="1"/>
      <c r="MS10" s="1"/>
      <c r="MT10" s="1"/>
      <c r="MU10" s="1"/>
      <c r="MV10" s="1"/>
      <c r="MW10" s="1"/>
      <c r="MX10" s="1"/>
      <c r="MY10" s="1"/>
      <c r="MZ10" s="1"/>
      <c r="NA10" s="1"/>
      <c r="NB10" s="1"/>
      <c r="NC10" s="1"/>
      <c r="ND10" s="1"/>
      <c r="NE10" s="1"/>
      <c r="NF10" s="1"/>
      <c r="NG10" s="1"/>
      <c r="NH10" s="1"/>
      <c r="NI10" s="1"/>
      <c r="NJ10" s="1"/>
      <c r="NK10" s="1"/>
      <c r="NL10" s="1"/>
      <c r="NM10" s="1"/>
      <c r="NN10" s="1"/>
      <c r="NO10" s="1"/>
      <c r="NP10" s="1"/>
      <c r="NQ10" s="1"/>
      <c r="NR10" s="1"/>
      <c r="NS10" s="1"/>
      <c r="NT10" s="1"/>
      <c r="NU10" s="1"/>
      <c r="NV10" s="1"/>
      <c r="NW10" s="1"/>
      <c r="NX10" s="1"/>
      <c r="NY10" s="1"/>
      <c r="NZ10" s="1"/>
      <c r="OA10" s="1"/>
      <c r="OB10" s="1"/>
      <c r="OC10" s="1"/>
      <c r="OD10" s="1"/>
      <c r="OE10" s="1"/>
      <c r="OF10" s="1"/>
      <c r="OG10" s="1"/>
      <c r="OH10" s="1"/>
      <c r="OI10" s="1"/>
      <c r="OJ10" s="1"/>
      <c r="OK10" s="1"/>
      <c r="OL10" s="1"/>
      <c r="OM10" s="1"/>
      <c r="ON10" s="1"/>
      <c r="OO10" s="1"/>
      <c r="OP10" s="1"/>
      <c r="OQ10" s="1"/>
      <c r="OR10" s="1"/>
      <c r="OS10" s="1"/>
      <c r="OT10" s="1"/>
      <c r="OU10" s="1"/>
      <c r="OV10" s="1"/>
      <c r="OW10" s="1"/>
      <c r="OX10" s="1"/>
      <c r="OY10" s="1"/>
      <c r="OZ10" s="1"/>
      <c r="PA10" s="1"/>
      <c r="PB10" s="1"/>
      <c r="PC10" s="1"/>
      <c r="PD10" s="1"/>
      <c r="PE10" s="1"/>
      <c r="PF10" s="1"/>
      <c r="PG10" s="1"/>
      <c r="PH10" s="1"/>
      <c r="PI10" s="1"/>
      <c r="PJ10" s="1"/>
      <c r="PK10" s="1"/>
      <c r="PL10" s="1"/>
      <c r="PM10" s="1"/>
      <c r="PN10" s="1"/>
      <c r="PO10" s="1"/>
      <c r="PP10" s="1"/>
      <c r="PQ10" s="1"/>
      <c r="PR10" s="1"/>
      <c r="PS10" s="1"/>
      <c r="PT10" s="1"/>
      <c r="PU10" s="1"/>
      <c r="PV10" s="1"/>
      <c r="PW10" s="1"/>
      <c r="PX10" s="1"/>
      <c r="PY10" s="1"/>
      <c r="PZ10" s="1"/>
      <c r="QA10" s="1"/>
      <c r="QB10" s="1"/>
      <c r="QC10" s="1"/>
      <c r="QD10" s="1"/>
      <c r="QE10" s="1"/>
      <c r="QF10" s="1"/>
      <c r="QG10" s="1"/>
      <c r="QH10" s="1"/>
      <c r="QI10" s="1"/>
      <c r="QJ10" s="1"/>
      <c r="QK10" s="1"/>
      <c r="QL10" s="1"/>
      <c r="QM10" s="1"/>
      <c r="QN10" s="1"/>
      <c r="QO10" s="1"/>
      <c r="QP10" s="1"/>
      <c r="QQ10" s="1"/>
      <c r="QR10" s="1"/>
      <c r="QS10" s="1"/>
      <c r="QT10" s="1"/>
      <c r="QU10" s="1"/>
      <c r="QV10" s="1"/>
      <c r="QW10" s="1"/>
      <c r="QX10" s="1"/>
      <c r="QY10" s="1"/>
      <c r="QZ10" s="1"/>
      <c r="RA10" s="1"/>
      <c r="RB10" s="1"/>
      <c r="RC10" s="1"/>
      <c r="RD10" s="1"/>
      <c r="RE10" s="1"/>
      <c r="RF10" s="1"/>
      <c r="RG10" s="1"/>
      <c r="RH10" s="1"/>
      <c r="RI10" s="1"/>
      <c r="RJ10" s="1"/>
      <c r="RK10" s="1"/>
      <c r="RL10" s="1"/>
      <c r="RM10" s="1"/>
      <c r="RN10" s="1"/>
      <c r="RO10" s="1"/>
      <c r="RP10" s="1"/>
      <c r="RQ10" s="1"/>
      <c r="RR10" s="1"/>
      <c r="RS10" s="1"/>
      <c r="RT10" s="1"/>
      <c r="RU10" s="1"/>
      <c r="RV10" s="1"/>
      <c r="RW10" s="1"/>
      <c r="RX10" s="1"/>
      <c r="RY10" s="1"/>
      <c r="RZ10" s="1"/>
      <c r="SA10" s="1"/>
      <c r="SB10" s="1"/>
      <c r="SC10" s="1"/>
      <c r="SD10" s="1"/>
      <c r="SE10" s="1"/>
      <c r="SF10" s="1"/>
      <c r="SG10" s="1"/>
      <c r="SH10" s="1"/>
      <c r="SI10" s="1"/>
      <c r="SJ10" s="1"/>
      <c r="SK10" s="1"/>
      <c r="SL10" s="1"/>
      <c r="SM10" s="1"/>
      <c r="SN10" s="1"/>
      <c r="SO10" s="1"/>
      <c r="SP10" s="1"/>
      <c r="SQ10" s="1"/>
      <c r="SR10" s="1"/>
      <c r="SS10" s="1"/>
      <c r="ST10" s="1"/>
      <c r="SU10" s="1"/>
      <c r="SV10" s="1"/>
      <c r="SW10" s="1"/>
      <c r="SX10" s="1"/>
      <c r="SY10" s="1"/>
      <c r="SZ10" s="1"/>
      <c r="TA10" s="1"/>
      <c r="TB10" s="1"/>
      <c r="TC10" s="1"/>
      <c r="TD10" s="1"/>
      <c r="TE10" s="1"/>
      <c r="TF10" s="1"/>
      <c r="TG10" s="1"/>
      <c r="TH10" s="1"/>
      <c r="TI10" s="1"/>
      <c r="TJ10" s="1"/>
      <c r="TK10" s="1"/>
      <c r="TL10" s="1"/>
      <c r="TM10" s="1"/>
      <c r="TN10" s="1"/>
      <c r="TO10" s="1"/>
      <c r="TP10" s="1"/>
      <c r="TQ10" s="1"/>
      <c r="TR10" s="1"/>
      <c r="TS10" s="1"/>
      <c r="TT10" s="1"/>
      <c r="TU10" s="1"/>
      <c r="TV10" s="1"/>
      <c r="TW10" s="1"/>
      <c r="TX10" s="1"/>
      <c r="TY10" s="1"/>
      <c r="TZ10" s="1"/>
      <c r="UA10" s="1"/>
      <c r="UB10" s="1"/>
      <c r="UC10" s="1"/>
      <c r="UD10" s="1"/>
      <c r="UE10" s="1"/>
      <c r="UF10" s="1"/>
      <c r="UG10" s="1"/>
      <c r="UH10" s="1"/>
      <c r="UI10" s="1"/>
      <c r="UJ10" s="1"/>
      <c r="UK10" s="1"/>
      <c r="UL10" s="1"/>
      <c r="UM10" s="1"/>
      <c r="UN10" s="1"/>
      <c r="UO10" s="1"/>
      <c r="UP10" s="1"/>
      <c r="UQ10" s="1"/>
      <c r="UR10" s="1"/>
      <c r="US10" s="1"/>
      <c r="UT10" s="1"/>
      <c r="UU10" s="1"/>
      <c r="UV10" s="1"/>
      <c r="UW10" s="1"/>
      <c r="UX10" s="1"/>
      <c r="UY10" s="1"/>
      <c r="UZ10" s="1"/>
      <c r="VA10" s="1"/>
      <c r="VB10" s="1"/>
      <c r="VC10" s="1"/>
      <c r="VD10" s="1"/>
      <c r="VE10" s="1"/>
      <c r="VF10" s="1"/>
      <c r="VG10" s="1"/>
      <c r="VH10" s="1"/>
      <c r="VI10" s="1"/>
      <c r="VJ10" s="1"/>
      <c r="VK10" s="1"/>
      <c r="VL10" s="1"/>
      <c r="VM10" s="1"/>
      <c r="VN10" s="1"/>
      <c r="VO10" s="1"/>
      <c r="VP10" s="1"/>
      <c r="VQ10" s="1"/>
      <c r="VR10" s="1"/>
      <c r="VS10" s="1"/>
      <c r="VT10" s="1"/>
      <c r="VU10" s="1"/>
      <c r="VV10" s="1"/>
      <c r="VW10" s="1"/>
      <c r="VX10" s="1"/>
      <c r="VY10" s="1"/>
      <c r="VZ10" s="1"/>
      <c r="WA10" s="1"/>
      <c r="WB10" s="1"/>
      <c r="WC10" s="1"/>
      <c r="WD10" s="1"/>
      <c r="WE10" s="1"/>
      <c r="WF10" s="1"/>
      <c r="WG10" s="1"/>
      <c r="WH10" s="1"/>
      <c r="WI10" s="1"/>
      <c r="WJ10" s="1"/>
      <c r="WK10" s="1"/>
      <c r="WL10" s="1"/>
      <c r="WM10" s="1"/>
      <c r="WN10" s="1"/>
      <c r="WO10" s="1"/>
      <c r="WP10" s="1"/>
      <c r="WQ10" s="1"/>
      <c r="WR10" s="1"/>
      <c r="WS10" s="1"/>
      <c r="WT10" s="1"/>
      <c r="WU10" s="1"/>
      <c r="WV10" s="1"/>
      <c r="WW10" s="1"/>
      <c r="WX10" s="1"/>
      <c r="WY10" s="1"/>
      <c r="WZ10" s="1"/>
      <c r="XA10" s="1"/>
      <c r="XB10" s="1"/>
      <c r="XC10" s="1"/>
      <c r="XD10" s="1"/>
      <c r="XE10" s="1"/>
      <c r="XF10" s="1"/>
      <c r="XG10" s="1"/>
      <c r="XH10" s="1"/>
      <c r="XI10" s="1"/>
      <c r="XJ10" s="1"/>
      <c r="XK10" s="1"/>
      <c r="XL10" s="1"/>
      <c r="XM10" s="1"/>
      <c r="XN10" s="1"/>
      <c r="XO10" s="1"/>
      <c r="XP10" s="1"/>
      <c r="XQ10" s="1"/>
      <c r="XR10" s="1"/>
      <c r="XS10" s="1"/>
      <c r="XT10" s="1"/>
      <c r="XU10" s="1"/>
      <c r="XV10" s="1"/>
      <c r="XW10" s="1"/>
      <c r="XX10" s="1"/>
      <c r="XY10" s="1"/>
      <c r="XZ10" s="1"/>
      <c r="YA10" s="1"/>
      <c r="YB10" s="1"/>
      <c r="YC10" s="1"/>
      <c r="YD10" s="1"/>
      <c r="YE10" s="1"/>
      <c r="YF10" s="1"/>
      <c r="YG10" s="1"/>
      <c r="YH10" s="1"/>
      <c r="YI10" s="1"/>
      <c r="YJ10" s="1"/>
      <c r="YK10" s="1"/>
      <c r="YL10" s="1"/>
      <c r="YM10" s="1"/>
      <c r="YN10" s="1"/>
      <c r="YO10" s="1"/>
      <c r="YP10" s="1"/>
      <c r="YQ10" s="1"/>
      <c r="YR10" s="1"/>
      <c r="YS10" s="1"/>
      <c r="YT10" s="1"/>
      <c r="YU10" s="1"/>
      <c r="YV10" s="1"/>
      <c r="YW10" s="1"/>
      <c r="YX10" s="1"/>
      <c r="YY10" s="1"/>
      <c r="YZ10" s="1"/>
      <c r="ZA10" s="1"/>
      <c r="ZB10" s="1"/>
      <c r="ZC10" s="1"/>
      <c r="ZD10" s="1"/>
      <c r="ZE10" s="1"/>
      <c r="ZF10" s="1"/>
      <c r="ZG10" s="1"/>
      <c r="ZH10" s="1"/>
      <c r="ZI10" s="1"/>
      <c r="ZJ10" s="1"/>
      <c r="ZK10" s="1"/>
      <c r="ZL10" s="1"/>
      <c r="ZM10" s="1"/>
      <c r="ZN10" s="1"/>
      <c r="ZO10" s="1"/>
      <c r="ZP10" s="1"/>
      <c r="ZQ10" s="1"/>
      <c r="ZR10" s="1"/>
      <c r="ZS10" s="1"/>
      <c r="ZT10" s="1"/>
      <c r="ZU10" s="1"/>
      <c r="ZV10" s="1"/>
      <c r="ZW10" s="1"/>
      <c r="ZX10" s="1"/>
      <c r="ZY10" s="1"/>
      <c r="ZZ10" s="1"/>
      <c r="AAA10" s="1"/>
      <c r="AAB10" s="1"/>
      <c r="AAC10" s="1"/>
      <c r="AAD10" s="1"/>
      <c r="AAE10" s="1"/>
      <c r="AAF10" s="1"/>
      <c r="AAG10" s="1"/>
      <c r="AAH10" s="1"/>
      <c r="AAI10" s="1"/>
      <c r="AAJ10" s="1"/>
      <c r="AAK10" s="1"/>
      <c r="AAL10" s="1"/>
      <c r="AAM10" s="1"/>
      <c r="AAN10" s="1"/>
      <c r="AAO10" s="1"/>
      <c r="AAP10" s="1"/>
      <c r="AAQ10" s="1"/>
      <c r="AAR10" s="1"/>
      <c r="AAS10" s="1"/>
      <c r="AAT10" s="1"/>
      <c r="AAU10" s="1"/>
      <c r="AAV10" s="1"/>
      <c r="AAW10" s="1"/>
      <c r="AAX10" s="1"/>
      <c r="AAY10" s="1"/>
      <c r="AAZ10" s="1"/>
      <c r="ABA10" s="1"/>
      <c r="ABB10" s="1"/>
      <c r="ABC10" s="1"/>
      <c r="ABD10" s="1"/>
      <c r="ABE10" s="1"/>
      <c r="ABF10" s="1"/>
      <c r="ABG10" s="1"/>
      <c r="ABH10" s="1"/>
      <c r="ABI10" s="1"/>
      <c r="ABJ10" s="1"/>
      <c r="ABK10" s="1"/>
      <c r="ABL10" s="1"/>
      <c r="ABM10" s="1"/>
      <c r="ABN10" s="1"/>
      <c r="ABO10" s="1"/>
      <c r="ABP10" s="1"/>
      <c r="ABQ10" s="1"/>
      <c r="ABR10" s="1"/>
      <c r="ABS10" s="1"/>
      <c r="ABT10" s="1"/>
      <c r="ABU10" s="1"/>
      <c r="ABV10" s="1"/>
      <c r="ABW10" s="1"/>
      <c r="ABX10" s="1"/>
      <c r="ABY10" s="1"/>
      <c r="ABZ10" s="1"/>
      <c r="ACA10" s="1"/>
      <c r="ACB10" s="1"/>
      <c r="ACC10" s="1"/>
      <c r="ACD10" s="1"/>
      <c r="ACE10" s="1"/>
      <c r="ACF10" s="1"/>
      <c r="ACG10" s="1"/>
      <c r="ACH10" s="1"/>
      <c r="ACI10" s="1"/>
      <c r="ACJ10" s="1"/>
      <c r="ACK10" s="1"/>
      <c r="ACL10" s="1"/>
      <c r="ACM10" s="1"/>
      <c r="ACN10" s="1"/>
      <c r="ACO10" s="1"/>
      <c r="ACP10" s="1"/>
      <c r="ACQ10" s="1"/>
      <c r="ACR10" s="1"/>
      <c r="ACS10" s="1"/>
      <c r="ACT10" s="1"/>
      <c r="ACU10" s="1"/>
      <c r="ACV10" s="1"/>
      <c r="ACW10" s="1"/>
      <c r="ACX10" s="1"/>
      <c r="ACY10" s="1"/>
      <c r="ACZ10" s="1"/>
      <c r="ADA10" s="1"/>
      <c r="ADB10" s="1"/>
      <c r="ADC10" s="1"/>
      <c r="ADD10" s="1"/>
      <c r="ADE10" s="1"/>
      <c r="ADF10" s="1"/>
      <c r="ADG10" s="1"/>
      <c r="ADH10" s="1"/>
      <c r="ADI10" s="1"/>
      <c r="ADJ10" s="1"/>
      <c r="ADK10" s="1"/>
      <c r="ADL10" s="1"/>
      <c r="ADM10" s="1"/>
      <c r="ADN10" s="1"/>
      <c r="ADO10" s="1"/>
      <c r="ADP10" s="1"/>
      <c r="ADQ10" s="1"/>
      <c r="ADR10" s="1"/>
      <c r="ADS10" s="1"/>
      <c r="ADT10" s="1"/>
      <c r="ADU10" s="1"/>
      <c r="ADV10" s="1"/>
      <c r="ADW10" s="1"/>
      <c r="ADX10" s="1"/>
      <c r="ADY10" s="1"/>
      <c r="ADZ10" s="1"/>
      <c r="AEA10" s="1"/>
      <c r="AEB10" s="1"/>
      <c r="AEC10" s="1"/>
      <c r="AED10" s="1"/>
      <c r="AEE10" s="1"/>
      <c r="AEF10" s="1"/>
      <c r="AEG10" s="1"/>
      <c r="AEH10" s="1"/>
      <c r="AEI10" s="1"/>
      <c r="AEJ10" s="1"/>
      <c r="AEK10" s="1"/>
      <c r="AEL10" s="1"/>
      <c r="AEM10" s="1"/>
      <c r="AEN10" s="1"/>
      <c r="AEO10" s="1"/>
      <c r="AEP10" s="1"/>
      <c r="AEQ10" s="1"/>
      <c r="AER10" s="1"/>
      <c r="AES10" s="1"/>
      <c r="AET10" s="1"/>
      <c r="AEU10" s="1"/>
      <c r="AEV10" s="1"/>
      <c r="AEW10" s="1"/>
      <c r="AEX10" s="1"/>
      <c r="AEY10" s="1"/>
      <c r="AEZ10" s="1"/>
      <c r="AFA10" s="1"/>
      <c r="AFB10" s="1"/>
      <c r="AFC10" s="1"/>
      <c r="AFD10" s="1"/>
      <c r="AFE10" s="1"/>
      <c r="AFF10" s="1"/>
      <c r="AFG10" s="1"/>
      <c r="AFH10" s="1"/>
      <c r="AFI10" s="1"/>
      <c r="AFJ10" s="1"/>
      <c r="AFK10" s="1"/>
      <c r="AFL10" s="1"/>
      <c r="AFM10" s="1"/>
      <c r="AFN10" s="1"/>
      <c r="AFO10" s="1"/>
      <c r="AFP10" s="1"/>
      <c r="AFQ10" s="1"/>
      <c r="AFR10" s="1"/>
      <c r="AFS10" s="1"/>
      <c r="AFT10" s="1"/>
      <c r="AFU10" s="1"/>
      <c r="AFV10" s="1"/>
      <c r="AFW10" s="1"/>
      <c r="AFX10" s="1"/>
      <c r="AFY10" s="1"/>
      <c r="AFZ10" s="1"/>
      <c r="AGA10" s="1"/>
      <c r="AGB10" s="1"/>
      <c r="AGC10" s="1"/>
      <c r="AGD10" s="1"/>
      <c r="AGE10" s="1"/>
      <c r="AGF10" s="1"/>
      <c r="AGG10" s="1"/>
      <c r="AGH10" s="1"/>
      <c r="AGI10" s="1"/>
      <c r="AGJ10" s="1"/>
      <c r="AGK10" s="1"/>
      <c r="AGL10" s="1"/>
      <c r="AGM10" s="1"/>
      <c r="AGN10" s="1"/>
      <c r="AGO10" s="1"/>
      <c r="AGP10" s="1"/>
      <c r="AGQ10" s="1"/>
      <c r="AGR10" s="1"/>
      <c r="AGS10" s="1"/>
      <c r="AGT10" s="1"/>
      <c r="AGU10" s="1"/>
      <c r="AGV10" s="1"/>
      <c r="AGW10" s="1"/>
      <c r="AGX10" s="1"/>
      <c r="AGY10" s="1"/>
      <c r="AGZ10" s="1"/>
      <c r="AHA10" s="1"/>
      <c r="AHB10" s="1"/>
      <c r="AHC10" s="1"/>
      <c r="AHD10" s="1"/>
      <c r="AHE10" s="1"/>
      <c r="AHF10" s="1"/>
      <c r="AHG10" s="1"/>
      <c r="AHH10" s="1"/>
      <c r="AHI10" s="1"/>
      <c r="AHJ10" s="1"/>
      <c r="AHK10" s="1"/>
      <c r="AHL10" s="1"/>
      <c r="AHM10" s="1"/>
      <c r="AHN10" s="1"/>
      <c r="AHO10" s="1"/>
      <c r="AHP10" s="1"/>
      <c r="AHQ10" s="1"/>
      <c r="AHR10" s="1"/>
      <c r="AHS10" s="1"/>
      <c r="AHT10" s="1"/>
      <c r="AHU10" s="1"/>
      <c r="AHV10" s="1"/>
      <c r="AHW10" s="1"/>
      <c r="AHX10" s="1"/>
      <c r="AHY10" s="1"/>
      <c r="AHZ10" s="1"/>
      <c r="AIA10" s="1"/>
      <c r="AIB10" s="1"/>
      <c r="AIC10" s="1"/>
      <c r="AID10" s="1"/>
      <c r="AIE10" s="1"/>
      <c r="AIF10" s="1"/>
      <c r="AIG10" s="1"/>
      <c r="AIH10" s="1"/>
      <c r="AII10" s="1"/>
      <c r="AIJ10" s="1"/>
      <c r="AIK10" s="1"/>
      <c r="AIL10" s="1"/>
      <c r="AIM10" s="1"/>
      <c r="AIN10" s="1"/>
      <c r="AIO10" s="1"/>
      <c r="AIP10" s="1"/>
      <c r="AIQ10" s="1"/>
      <c r="AIR10" s="1"/>
      <c r="AIS10" s="1"/>
      <c r="AIT10" s="1"/>
      <c r="AIU10" s="1"/>
      <c r="AIV10" s="1"/>
      <c r="AIW10" s="1"/>
      <c r="AIX10" s="1"/>
      <c r="AIY10" s="1"/>
      <c r="AIZ10" s="1"/>
      <c r="AJA10" s="1"/>
      <c r="AJB10" s="1"/>
      <c r="AJC10" s="1"/>
      <c r="AJD10" s="1"/>
      <c r="AJE10" s="1"/>
      <c r="AJF10" s="1"/>
      <c r="AJG10" s="1"/>
      <c r="AJH10" s="1"/>
      <c r="AJI10" s="1"/>
      <c r="AJJ10" s="1"/>
      <c r="AJK10" s="1"/>
      <c r="AJL10" s="1"/>
      <c r="AJM10" s="1"/>
      <c r="AJN10" s="1"/>
      <c r="AJO10" s="1"/>
      <c r="AJP10" s="1"/>
      <c r="AJQ10" s="1"/>
      <c r="AJR10" s="1"/>
      <c r="AJS10" s="1"/>
      <c r="AJT10" s="1"/>
      <c r="AJU10" s="1"/>
      <c r="AJV10" s="1"/>
      <c r="AJW10" s="1"/>
      <c r="AJX10" s="1"/>
      <c r="AJY10" s="1"/>
      <c r="AJZ10" s="1"/>
      <c r="AKA10" s="1"/>
      <c r="AKB10" s="1"/>
      <c r="AKC10" s="1"/>
      <c r="AKD10" s="1"/>
      <c r="AKE10" s="1"/>
      <c r="AKF10" s="1"/>
      <c r="AKG10" s="1"/>
      <c r="AKH10" s="1"/>
      <c r="AKI10" s="1"/>
      <c r="AKJ10" s="1"/>
      <c r="AKK10" s="1"/>
      <c r="AKL10" s="1"/>
      <c r="AKM10" s="1"/>
      <c r="AKN10" s="1"/>
      <c r="AKO10" s="1"/>
      <c r="AKP10" s="1"/>
      <c r="AKQ10" s="1"/>
      <c r="AKR10" s="1"/>
      <c r="AKS10" s="1"/>
      <c r="AKT10" s="1"/>
      <c r="AKU10" s="1"/>
      <c r="AKV10" s="1"/>
      <c r="AKW10" s="1"/>
      <c r="AKX10" s="1"/>
      <c r="AKY10" s="1"/>
      <c r="AKZ10" s="1"/>
      <c r="ALA10" s="1"/>
      <c r="ALB10" s="1"/>
      <c r="ALC10" s="1"/>
      <c r="ALD10" s="1"/>
      <c r="ALE10" s="1"/>
      <c r="ALF10" s="1"/>
      <c r="ALG10" s="1"/>
      <c r="ALH10" s="1"/>
      <c r="ALI10" s="1"/>
      <c r="ALJ10" s="1"/>
      <c r="ALK10" s="1"/>
      <c r="ALL10" s="1"/>
      <c r="ALM10" s="1"/>
      <c r="ALN10" s="1"/>
      <c r="ALO10" s="1"/>
      <c r="ALP10" s="1"/>
      <c r="ALQ10" s="1"/>
      <c r="ALR10" s="1"/>
      <c r="ALS10" s="1"/>
      <c r="ALT10" s="1"/>
      <c r="ALU10" s="1"/>
      <c r="ALV10" s="1"/>
      <c r="ALW10" s="1"/>
      <c r="ALX10" s="1"/>
      <c r="ALY10" s="1"/>
      <c r="ALZ10" s="1"/>
      <c r="AMA10" s="1"/>
      <c r="AMB10" s="1"/>
      <c r="AMC10" s="1"/>
      <c r="AMD10" s="1"/>
      <c r="AME10" s="1"/>
      <c r="AMF10" s="1"/>
      <c r="AMG10" s="1"/>
      <c r="AMH10" s="1"/>
      <c r="AMI10" s="1"/>
      <c r="AMJ10" s="1"/>
      <c r="AMK10" s="1"/>
      <c r="AML10" s="1"/>
      <c r="AMM10" s="1"/>
      <c r="AMN10" s="1"/>
      <c r="AMO10" s="1"/>
      <c r="AMP10" s="1"/>
      <c r="AMQ10" s="1"/>
    </row>
    <row r="11" spans="3:1031" ht="32.25" customHeight="1" x14ac:dyDescent="0.2">
      <c r="C11" s="239"/>
      <c r="D11" s="240"/>
      <c r="E11" s="240"/>
      <c r="F11" s="240"/>
      <c r="G11" s="240"/>
      <c r="H11" s="240"/>
      <c r="I11" s="240"/>
      <c r="J11" s="240"/>
      <c r="K11" s="240"/>
      <c r="L11" s="240"/>
      <c r="M11" s="240"/>
      <c r="N11" s="240"/>
      <c r="O11" s="240"/>
      <c r="P11" s="240"/>
      <c r="Q11" s="240"/>
      <c r="R11" s="240"/>
      <c r="S11" s="240"/>
      <c r="T11" s="240"/>
      <c r="U11" s="240"/>
      <c r="V11" s="240"/>
      <c r="W11" s="240"/>
      <c r="X11" s="240"/>
      <c r="Y11" s="240"/>
      <c r="Z11" s="240"/>
      <c r="AA11" s="240"/>
      <c r="AB11" s="241"/>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6"/>
      <c r="BQ11" s="6"/>
      <c r="BR11" s="7"/>
      <c r="BS11" s="7"/>
      <c r="BT11" s="18"/>
      <c r="BU11" s="6"/>
      <c r="BV11" s="6"/>
      <c r="BW11" s="6"/>
      <c r="BX11" s="6"/>
      <c r="BY11" s="6"/>
      <c r="BZ11" s="6"/>
      <c r="CA11" s="6"/>
      <c r="CB11" s="6"/>
      <c r="CC11" s="14"/>
      <c r="CD11" s="7"/>
      <c r="CE11" s="7"/>
      <c r="CF11" s="7"/>
      <c r="CG11" s="6"/>
      <c r="CH11" s="6"/>
      <c r="CI11" s="14"/>
      <c r="CJ11" s="6"/>
      <c r="CK11" s="6"/>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c r="GN11" s="1"/>
      <c r="GO11" s="1"/>
      <c r="GP11" s="1"/>
      <c r="GQ11" s="1"/>
      <c r="GR11" s="1"/>
      <c r="GS11" s="1"/>
      <c r="GT11" s="1"/>
      <c r="GU11" s="1"/>
      <c r="GV11" s="1"/>
      <c r="GW11" s="1"/>
      <c r="GX11" s="1"/>
      <c r="GY11" s="1"/>
      <c r="GZ11" s="1"/>
      <c r="HA11" s="1"/>
      <c r="HB11" s="1"/>
      <c r="HC11" s="1"/>
      <c r="HD11" s="1"/>
      <c r="HE11" s="1"/>
      <c r="HF11" s="1"/>
      <c r="HG11" s="1"/>
      <c r="HH11" s="1"/>
      <c r="HI11" s="1"/>
      <c r="HJ11" s="1"/>
      <c r="HK11" s="1"/>
      <c r="HL11" s="1"/>
      <c r="HM11" s="1"/>
      <c r="HN11" s="1"/>
      <c r="HO11" s="1"/>
      <c r="HP11" s="1"/>
      <c r="HQ11" s="1"/>
      <c r="HR11" s="1"/>
      <c r="HS11" s="1"/>
      <c r="HT11" s="1"/>
      <c r="HU11" s="1"/>
      <c r="HV11" s="1"/>
      <c r="HW11" s="1"/>
      <c r="HX11" s="1"/>
      <c r="HY11" s="1"/>
      <c r="HZ11" s="1"/>
      <c r="IA11" s="1"/>
      <c r="IB11" s="1"/>
      <c r="IC11" s="1"/>
      <c r="ID11" s="1"/>
      <c r="IE11" s="1"/>
      <c r="IF11" s="1"/>
      <c r="IG11" s="1"/>
      <c r="IH11" s="1"/>
      <c r="II11" s="1"/>
      <c r="IJ11" s="1"/>
      <c r="IK11" s="1"/>
      <c r="IL11" s="1"/>
      <c r="IM11" s="1"/>
      <c r="IN11" s="1"/>
      <c r="IO11" s="1"/>
      <c r="IP11" s="1"/>
      <c r="IQ11" s="1"/>
      <c r="IR11" s="1"/>
      <c r="IS11" s="1"/>
      <c r="IT11" s="1"/>
      <c r="IU11" s="1"/>
      <c r="IV11" s="1"/>
      <c r="IW11" s="1"/>
      <c r="IX11" s="1"/>
      <c r="IY11" s="1"/>
      <c r="IZ11" s="1"/>
      <c r="JA11" s="1"/>
      <c r="JB11" s="1"/>
      <c r="JC11" s="1"/>
      <c r="JD11" s="1"/>
      <c r="JE11" s="1"/>
      <c r="JF11" s="1"/>
      <c r="JG11" s="1"/>
      <c r="JH11" s="1"/>
      <c r="JI11" s="1"/>
      <c r="JJ11" s="1"/>
      <c r="JK11" s="1"/>
      <c r="JL11" s="1"/>
      <c r="JM11" s="1"/>
      <c r="JN11" s="1"/>
      <c r="JO11" s="1"/>
      <c r="JP11" s="1"/>
      <c r="JQ11" s="1"/>
      <c r="JR11" s="1"/>
      <c r="JS11" s="1"/>
      <c r="JT11" s="1"/>
      <c r="JU11" s="1"/>
      <c r="JV11" s="1"/>
      <c r="JW11" s="1"/>
      <c r="JX11" s="1"/>
      <c r="JY11" s="1"/>
      <c r="JZ11" s="1"/>
      <c r="KA11" s="1"/>
      <c r="KB11" s="1"/>
      <c r="KC11" s="1"/>
      <c r="KD11" s="1"/>
      <c r="KE11" s="1"/>
      <c r="KF11" s="1"/>
      <c r="KG11" s="1"/>
      <c r="KH11" s="1"/>
      <c r="KI11" s="1"/>
      <c r="KJ11" s="1"/>
      <c r="KK11" s="1"/>
      <c r="KL11" s="1"/>
      <c r="KM11" s="1"/>
      <c r="KN11" s="1"/>
      <c r="KO11" s="1"/>
      <c r="KP11" s="1"/>
      <c r="KQ11" s="1"/>
      <c r="KR11" s="1"/>
      <c r="KS11" s="1"/>
      <c r="KT11" s="1"/>
      <c r="KU11" s="1"/>
      <c r="KV11" s="1"/>
      <c r="KW11" s="1"/>
      <c r="KX11" s="1"/>
      <c r="KY11" s="1"/>
      <c r="KZ11" s="1"/>
      <c r="LA11" s="1"/>
      <c r="LB11" s="1"/>
      <c r="LC11" s="1"/>
      <c r="LD11" s="1"/>
      <c r="LE11" s="1"/>
      <c r="LF11" s="1"/>
      <c r="LG11" s="1"/>
      <c r="LH11" s="1"/>
      <c r="LI11" s="1"/>
      <c r="LJ11" s="1"/>
      <c r="LK11" s="1"/>
      <c r="LL11" s="1"/>
      <c r="LM11" s="1"/>
      <c r="LN11" s="1"/>
      <c r="LO11" s="1"/>
      <c r="LP11" s="1"/>
      <c r="LQ11" s="1"/>
      <c r="LR11" s="1"/>
      <c r="LS11" s="1"/>
      <c r="LT11" s="1"/>
      <c r="LU11" s="1"/>
      <c r="LV11" s="1"/>
      <c r="LW11" s="1"/>
      <c r="LX11" s="1"/>
      <c r="LY11" s="1"/>
      <c r="LZ11" s="1"/>
      <c r="MA11" s="1"/>
      <c r="MB11" s="1"/>
      <c r="MC11" s="1"/>
      <c r="MD11" s="1"/>
      <c r="ME11" s="1"/>
      <c r="MF11" s="1"/>
      <c r="MG11" s="1"/>
      <c r="MH11" s="1"/>
      <c r="MI11" s="1"/>
      <c r="MJ11" s="1"/>
      <c r="MK11" s="1"/>
      <c r="ML11" s="1"/>
      <c r="MM11" s="1"/>
      <c r="MN11" s="1"/>
      <c r="MO11" s="1"/>
      <c r="MP11" s="1"/>
      <c r="MQ11" s="1"/>
      <c r="MR11" s="1"/>
      <c r="MS11" s="1"/>
      <c r="MT11" s="1"/>
      <c r="MU11" s="1"/>
      <c r="MV11" s="1"/>
      <c r="MW11" s="1"/>
      <c r="MX11" s="1"/>
      <c r="MY11" s="1"/>
      <c r="MZ11" s="1"/>
      <c r="NA11" s="1"/>
      <c r="NB11" s="1"/>
      <c r="NC11" s="1"/>
      <c r="ND11" s="1"/>
      <c r="NE11" s="1"/>
      <c r="NF11" s="1"/>
      <c r="NG11" s="1"/>
      <c r="NH11" s="1"/>
      <c r="NI11" s="1"/>
      <c r="NJ11" s="1"/>
      <c r="NK11" s="1"/>
      <c r="NL11" s="1"/>
      <c r="NM11" s="1"/>
      <c r="NN11" s="1"/>
      <c r="NO11" s="1"/>
      <c r="NP11" s="1"/>
      <c r="NQ11" s="1"/>
      <c r="NR11" s="1"/>
      <c r="NS11" s="1"/>
      <c r="NT11" s="1"/>
      <c r="NU11" s="1"/>
      <c r="NV11" s="1"/>
      <c r="NW11" s="1"/>
      <c r="NX11" s="1"/>
      <c r="NY11" s="1"/>
      <c r="NZ11" s="1"/>
      <c r="OA11" s="1"/>
      <c r="OB11" s="1"/>
      <c r="OC11" s="1"/>
      <c r="OD11" s="1"/>
      <c r="OE11" s="1"/>
      <c r="OF11" s="1"/>
      <c r="OG11" s="1"/>
      <c r="OH11" s="1"/>
      <c r="OI11" s="1"/>
      <c r="OJ11" s="1"/>
      <c r="OK11" s="1"/>
      <c r="OL11" s="1"/>
      <c r="OM11" s="1"/>
      <c r="ON11" s="1"/>
      <c r="OO11" s="1"/>
      <c r="OP11" s="1"/>
      <c r="OQ11" s="1"/>
      <c r="OR11" s="1"/>
      <c r="OS11" s="1"/>
      <c r="OT11" s="1"/>
      <c r="OU11" s="1"/>
      <c r="OV11" s="1"/>
      <c r="OW11" s="1"/>
      <c r="OX11" s="1"/>
      <c r="OY11" s="1"/>
      <c r="OZ11" s="1"/>
      <c r="PA11" s="1"/>
      <c r="PB11" s="1"/>
      <c r="PC11" s="1"/>
      <c r="PD11" s="1"/>
      <c r="PE11" s="1"/>
      <c r="PF11" s="1"/>
      <c r="PG11" s="1"/>
      <c r="PH11" s="1"/>
      <c r="PI11" s="1"/>
      <c r="PJ11" s="1"/>
      <c r="PK11" s="1"/>
      <c r="PL11" s="1"/>
      <c r="PM11" s="1"/>
      <c r="PN11" s="1"/>
      <c r="PO11" s="1"/>
      <c r="PP11" s="1"/>
      <c r="PQ11" s="1"/>
      <c r="PR11" s="1"/>
      <c r="PS11" s="1"/>
      <c r="PT11" s="1"/>
      <c r="PU11" s="1"/>
      <c r="PV11" s="1"/>
      <c r="PW11" s="1"/>
      <c r="PX11" s="1"/>
      <c r="PY11" s="1"/>
      <c r="PZ11" s="1"/>
      <c r="QA11" s="1"/>
      <c r="QB11" s="1"/>
      <c r="QC11" s="1"/>
      <c r="QD11" s="1"/>
      <c r="QE11" s="1"/>
      <c r="QF11" s="1"/>
      <c r="QG11" s="1"/>
      <c r="QH11" s="1"/>
      <c r="QI11" s="1"/>
      <c r="QJ11" s="1"/>
      <c r="QK11" s="1"/>
      <c r="QL11" s="1"/>
      <c r="QM11" s="1"/>
      <c r="QN11" s="1"/>
      <c r="QO11" s="1"/>
      <c r="QP11" s="1"/>
      <c r="QQ11" s="1"/>
      <c r="QR11" s="1"/>
      <c r="QS11" s="1"/>
      <c r="QT11" s="1"/>
      <c r="QU11" s="1"/>
      <c r="QV11" s="1"/>
      <c r="QW11" s="1"/>
      <c r="QX11" s="1"/>
      <c r="QY11" s="1"/>
      <c r="QZ11" s="1"/>
      <c r="RA11" s="1"/>
      <c r="RB11" s="1"/>
      <c r="RC11" s="1"/>
      <c r="RD11" s="1"/>
      <c r="RE11" s="1"/>
      <c r="RF11" s="1"/>
      <c r="RG11" s="1"/>
      <c r="RH11" s="1"/>
      <c r="RI11" s="1"/>
      <c r="RJ11" s="1"/>
      <c r="RK11" s="1"/>
      <c r="RL11" s="1"/>
      <c r="RM11" s="1"/>
      <c r="RN11" s="1"/>
      <c r="RO11" s="1"/>
      <c r="RP11" s="1"/>
      <c r="RQ11" s="1"/>
      <c r="RR11" s="1"/>
      <c r="RS11" s="1"/>
      <c r="RT11" s="1"/>
      <c r="RU11" s="1"/>
      <c r="RV11" s="1"/>
      <c r="RW11" s="1"/>
      <c r="RX11" s="1"/>
      <c r="RY11" s="1"/>
      <c r="RZ11" s="1"/>
      <c r="SA11" s="1"/>
      <c r="SB11" s="1"/>
      <c r="SC11" s="1"/>
      <c r="SD11" s="1"/>
      <c r="SE11" s="1"/>
      <c r="SF11" s="1"/>
      <c r="SG11" s="1"/>
      <c r="SH11" s="1"/>
      <c r="SI11" s="1"/>
      <c r="SJ11" s="1"/>
      <c r="SK11" s="1"/>
      <c r="SL11" s="1"/>
      <c r="SM11" s="1"/>
      <c r="SN11" s="1"/>
      <c r="SO11" s="1"/>
      <c r="SP11" s="1"/>
      <c r="SQ11" s="1"/>
      <c r="SR11" s="1"/>
      <c r="SS11" s="1"/>
      <c r="ST11" s="1"/>
      <c r="SU11" s="1"/>
      <c r="SV11" s="1"/>
      <c r="SW11" s="1"/>
      <c r="SX11" s="1"/>
      <c r="SY11" s="1"/>
      <c r="SZ11" s="1"/>
      <c r="TA11" s="1"/>
      <c r="TB11" s="1"/>
      <c r="TC11" s="1"/>
      <c r="TD11" s="1"/>
      <c r="TE11" s="1"/>
      <c r="TF11" s="1"/>
      <c r="TG11" s="1"/>
      <c r="TH11" s="1"/>
      <c r="TI11" s="1"/>
      <c r="TJ11" s="1"/>
      <c r="TK11" s="1"/>
      <c r="TL11" s="1"/>
      <c r="TM11" s="1"/>
      <c r="TN11" s="1"/>
      <c r="TO11" s="1"/>
      <c r="TP11" s="1"/>
      <c r="TQ11" s="1"/>
      <c r="TR11" s="1"/>
      <c r="TS11" s="1"/>
      <c r="TT11" s="1"/>
      <c r="TU11" s="1"/>
      <c r="TV11" s="1"/>
      <c r="TW11" s="1"/>
      <c r="TX11" s="1"/>
      <c r="TY11" s="1"/>
      <c r="TZ11" s="1"/>
      <c r="UA11" s="1"/>
      <c r="UB11" s="1"/>
      <c r="UC11" s="1"/>
      <c r="UD11" s="1"/>
      <c r="UE11" s="1"/>
      <c r="UF11" s="1"/>
      <c r="UG11" s="1"/>
      <c r="UH11" s="1"/>
      <c r="UI11" s="1"/>
      <c r="UJ11" s="1"/>
      <c r="UK11" s="1"/>
      <c r="UL11" s="1"/>
      <c r="UM11" s="1"/>
      <c r="UN11" s="1"/>
      <c r="UO11" s="1"/>
      <c r="UP11" s="1"/>
      <c r="UQ11" s="1"/>
      <c r="UR11" s="1"/>
      <c r="US11" s="1"/>
      <c r="UT11" s="1"/>
      <c r="UU11" s="1"/>
      <c r="UV11" s="1"/>
      <c r="UW11" s="1"/>
      <c r="UX11" s="1"/>
      <c r="UY11" s="1"/>
      <c r="UZ11" s="1"/>
      <c r="VA11" s="1"/>
      <c r="VB11" s="1"/>
      <c r="VC11" s="1"/>
      <c r="VD11" s="1"/>
      <c r="VE11" s="1"/>
      <c r="VF11" s="1"/>
      <c r="VG11" s="1"/>
      <c r="VH11" s="1"/>
      <c r="VI11" s="1"/>
      <c r="VJ11" s="1"/>
      <c r="VK11" s="1"/>
      <c r="VL11" s="1"/>
      <c r="VM11" s="1"/>
      <c r="VN11" s="1"/>
      <c r="VO11" s="1"/>
      <c r="VP11" s="1"/>
      <c r="VQ11" s="1"/>
      <c r="VR11" s="1"/>
      <c r="VS11" s="1"/>
      <c r="VT11" s="1"/>
      <c r="VU11" s="1"/>
      <c r="VV11" s="1"/>
      <c r="VW11" s="1"/>
      <c r="VX11" s="1"/>
      <c r="VY11" s="1"/>
      <c r="VZ11" s="1"/>
      <c r="WA11" s="1"/>
      <c r="WB11" s="1"/>
      <c r="WC11" s="1"/>
      <c r="WD11" s="1"/>
      <c r="WE11" s="1"/>
      <c r="WF11" s="1"/>
      <c r="WG11" s="1"/>
      <c r="WH11" s="1"/>
      <c r="WI11" s="1"/>
      <c r="WJ11" s="1"/>
      <c r="WK11" s="1"/>
      <c r="WL11" s="1"/>
      <c r="WM11" s="1"/>
      <c r="WN11" s="1"/>
      <c r="WO11" s="1"/>
      <c r="WP11" s="1"/>
      <c r="WQ11" s="1"/>
      <c r="WR11" s="1"/>
      <c r="WS11" s="1"/>
      <c r="WT11" s="1"/>
      <c r="WU11" s="1"/>
      <c r="WV11" s="1"/>
      <c r="WW11" s="1"/>
      <c r="WX11" s="1"/>
      <c r="WY11" s="1"/>
      <c r="WZ11" s="1"/>
      <c r="XA11" s="1"/>
      <c r="XB11" s="1"/>
      <c r="XC11" s="1"/>
      <c r="XD11" s="1"/>
      <c r="XE11" s="1"/>
      <c r="XF11" s="1"/>
      <c r="XG11" s="1"/>
      <c r="XH11" s="1"/>
      <c r="XI11" s="1"/>
      <c r="XJ11" s="1"/>
      <c r="XK11" s="1"/>
      <c r="XL11" s="1"/>
      <c r="XM11" s="1"/>
      <c r="XN11" s="1"/>
      <c r="XO11" s="1"/>
      <c r="XP11" s="1"/>
      <c r="XQ11" s="1"/>
      <c r="XR11" s="1"/>
      <c r="XS11" s="1"/>
      <c r="XT11" s="1"/>
      <c r="XU11" s="1"/>
      <c r="XV11" s="1"/>
      <c r="XW11" s="1"/>
      <c r="XX11" s="1"/>
      <c r="XY11" s="1"/>
      <c r="XZ11" s="1"/>
      <c r="YA11" s="1"/>
      <c r="YB11" s="1"/>
      <c r="YC11" s="1"/>
      <c r="YD11" s="1"/>
      <c r="YE11" s="1"/>
      <c r="YF11" s="1"/>
      <c r="YG11" s="1"/>
      <c r="YH11" s="1"/>
      <c r="YI11" s="1"/>
      <c r="YJ11" s="1"/>
      <c r="YK11" s="1"/>
      <c r="YL11" s="1"/>
      <c r="YM11" s="1"/>
      <c r="YN11" s="1"/>
      <c r="YO11" s="1"/>
      <c r="YP11" s="1"/>
      <c r="YQ11" s="1"/>
      <c r="YR11" s="1"/>
      <c r="YS11" s="1"/>
      <c r="YT11" s="1"/>
      <c r="YU11" s="1"/>
      <c r="YV11" s="1"/>
      <c r="YW11" s="1"/>
      <c r="YX11" s="1"/>
      <c r="YY11" s="1"/>
      <c r="YZ11" s="1"/>
      <c r="ZA11" s="1"/>
      <c r="ZB11" s="1"/>
      <c r="ZC11" s="1"/>
      <c r="ZD11" s="1"/>
      <c r="ZE11" s="1"/>
      <c r="ZF11" s="1"/>
      <c r="ZG11" s="1"/>
      <c r="ZH11" s="1"/>
      <c r="ZI11" s="1"/>
      <c r="ZJ11" s="1"/>
      <c r="ZK11" s="1"/>
      <c r="ZL11" s="1"/>
      <c r="ZM11" s="1"/>
      <c r="ZN11" s="1"/>
      <c r="ZO11" s="1"/>
      <c r="ZP11" s="1"/>
      <c r="ZQ11" s="1"/>
      <c r="ZR11" s="1"/>
      <c r="ZS11" s="1"/>
      <c r="ZT11" s="1"/>
      <c r="ZU11" s="1"/>
      <c r="ZV11" s="1"/>
      <c r="ZW11" s="1"/>
      <c r="ZX11" s="1"/>
      <c r="ZY11" s="1"/>
      <c r="ZZ11" s="1"/>
      <c r="AAA11" s="1"/>
      <c r="AAB11" s="1"/>
      <c r="AAC11" s="1"/>
      <c r="AAD11" s="1"/>
      <c r="AAE11" s="1"/>
      <c r="AAF11" s="1"/>
      <c r="AAG11" s="1"/>
      <c r="AAH11" s="1"/>
      <c r="AAI11" s="1"/>
      <c r="AAJ11" s="1"/>
      <c r="AAK11" s="1"/>
      <c r="AAL11" s="1"/>
      <c r="AAM11" s="1"/>
      <c r="AAN11" s="1"/>
      <c r="AAO11" s="1"/>
      <c r="AAP11" s="1"/>
      <c r="AAQ11" s="1"/>
      <c r="AAR11" s="1"/>
      <c r="AAS11" s="1"/>
      <c r="AAT11" s="1"/>
      <c r="AAU11" s="1"/>
      <c r="AAV11" s="1"/>
      <c r="AAW11" s="1"/>
      <c r="AAX11" s="1"/>
      <c r="AAY11" s="1"/>
      <c r="AAZ11" s="1"/>
      <c r="ABA11" s="1"/>
      <c r="ABB11" s="1"/>
      <c r="ABC11" s="1"/>
      <c r="ABD11" s="1"/>
      <c r="ABE11" s="1"/>
      <c r="ABF11" s="1"/>
      <c r="ABG11" s="1"/>
      <c r="ABH11" s="1"/>
      <c r="ABI11" s="1"/>
      <c r="ABJ11" s="1"/>
      <c r="ABK11" s="1"/>
      <c r="ABL11" s="1"/>
      <c r="ABM11" s="1"/>
      <c r="ABN11" s="1"/>
      <c r="ABO11" s="1"/>
      <c r="ABP11" s="1"/>
      <c r="ABQ11" s="1"/>
      <c r="ABR11" s="1"/>
      <c r="ABS11" s="1"/>
      <c r="ABT11" s="1"/>
      <c r="ABU11" s="1"/>
      <c r="ABV11" s="1"/>
      <c r="ABW11" s="1"/>
      <c r="ABX11" s="1"/>
      <c r="ABY11" s="1"/>
      <c r="ABZ11" s="1"/>
      <c r="ACA11" s="1"/>
      <c r="ACB11" s="1"/>
      <c r="ACC11" s="1"/>
      <c r="ACD11" s="1"/>
      <c r="ACE11" s="1"/>
      <c r="ACF11" s="1"/>
      <c r="ACG11" s="1"/>
      <c r="ACH11" s="1"/>
      <c r="ACI11" s="1"/>
      <c r="ACJ11" s="1"/>
      <c r="ACK11" s="1"/>
      <c r="ACL11" s="1"/>
      <c r="ACM11" s="1"/>
      <c r="ACN11" s="1"/>
      <c r="ACO11" s="1"/>
      <c r="ACP11" s="1"/>
      <c r="ACQ11" s="1"/>
      <c r="ACR11" s="1"/>
      <c r="ACS11" s="1"/>
      <c r="ACT11" s="1"/>
      <c r="ACU11" s="1"/>
      <c r="ACV11" s="1"/>
      <c r="ACW11" s="1"/>
      <c r="ACX11" s="1"/>
      <c r="ACY11" s="1"/>
      <c r="ACZ11" s="1"/>
      <c r="ADA11" s="1"/>
      <c r="ADB11" s="1"/>
      <c r="ADC11" s="1"/>
      <c r="ADD11" s="1"/>
      <c r="ADE11" s="1"/>
      <c r="ADF11" s="1"/>
      <c r="ADG11" s="1"/>
      <c r="ADH11" s="1"/>
      <c r="ADI11" s="1"/>
      <c r="ADJ11" s="1"/>
      <c r="ADK11" s="1"/>
      <c r="ADL11" s="1"/>
      <c r="ADM11" s="1"/>
      <c r="ADN11" s="1"/>
      <c r="ADO11" s="1"/>
      <c r="ADP11" s="1"/>
      <c r="ADQ11" s="1"/>
      <c r="ADR11" s="1"/>
      <c r="ADS11" s="1"/>
      <c r="ADT11" s="1"/>
      <c r="ADU11" s="1"/>
      <c r="ADV11" s="1"/>
      <c r="ADW11" s="1"/>
      <c r="ADX11" s="1"/>
      <c r="ADY11" s="1"/>
      <c r="ADZ11" s="1"/>
      <c r="AEA11" s="1"/>
      <c r="AEB11" s="1"/>
      <c r="AEC11" s="1"/>
      <c r="AED11" s="1"/>
      <c r="AEE11" s="1"/>
      <c r="AEF11" s="1"/>
      <c r="AEG11" s="1"/>
      <c r="AEH11" s="1"/>
      <c r="AEI11" s="1"/>
      <c r="AEJ11" s="1"/>
      <c r="AEK11" s="1"/>
      <c r="AEL11" s="1"/>
      <c r="AEM11" s="1"/>
      <c r="AEN11" s="1"/>
      <c r="AEO11" s="1"/>
      <c r="AEP11" s="1"/>
      <c r="AEQ11" s="1"/>
      <c r="AER11" s="1"/>
      <c r="AES11" s="1"/>
      <c r="AET11" s="1"/>
      <c r="AEU11" s="1"/>
      <c r="AEV11" s="1"/>
      <c r="AEW11" s="1"/>
      <c r="AEX11" s="1"/>
      <c r="AEY11" s="1"/>
      <c r="AEZ11" s="1"/>
      <c r="AFA11" s="1"/>
      <c r="AFB11" s="1"/>
      <c r="AFC11" s="1"/>
      <c r="AFD11" s="1"/>
      <c r="AFE11" s="1"/>
      <c r="AFF11" s="1"/>
      <c r="AFG11" s="1"/>
      <c r="AFH11" s="1"/>
      <c r="AFI11" s="1"/>
      <c r="AFJ11" s="1"/>
      <c r="AFK11" s="1"/>
      <c r="AFL11" s="1"/>
      <c r="AFM11" s="1"/>
      <c r="AFN11" s="1"/>
      <c r="AFO11" s="1"/>
      <c r="AFP11" s="1"/>
      <c r="AFQ11" s="1"/>
      <c r="AFR11" s="1"/>
      <c r="AFS11" s="1"/>
      <c r="AFT11" s="1"/>
      <c r="AFU11" s="1"/>
      <c r="AFV11" s="1"/>
      <c r="AFW11" s="1"/>
      <c r="AFX11" s="1"/>
      <c r="AFY11" s="1"/>
      <c r="AFZ11" s="1"/>
      <c r="AGA11" s="1"/>
      <c r="AGB11" s="1"/>
      <c r="AGC11" s="1"/>
      <c r="AGD11" s="1"/>
      <c r="AGE11" s="1"/>
      <c r="AGF11" s="1"/>
      <c r="AGG11" s="1"/>
      <c r="AGH11" s="1"/>
      <c r="AGI11" s="1"/>
      <c r="AGJ11" s="1"/>
      <c r="AGK11" s="1"/>
      <c r="AGL11" s="1"/>
      <c r="AGM11" s="1"/>
      <c r="AGN11" s="1"/>
      <c r="AGO11" s="1"/>
      <c r="AGP11" s="1"/>
      <c r="AGQ11" s="1"/>
      <c r="AGR11" s="1"/>
      <c r="AGS11" s="1"/>
      <c r="AGT11" s="1"/>
      <c r="AGU11" s="1"/>
      <c r="AGV11" s="1"/>
      <c r="AGW11" s="1"/>
      <c r="AGX11" s="1"/>
      <c r="AGY11" s="1"/>
      <c r="AGZ11" s="1"/>
      <c r="AHA11" s="1"/>
      <c r="AHB11" s="1"/>
      <c r="AHC11" s="1"/>
      <c r="AHD11" s="1"/>
      <c r="AHE11" s="1"/>
      <c r="AHF11" s="1"/>
      <c r="AHG11" s="1"/>
      <c r="AHH11" s="1"/>
      <c r="AHI11" s="1"/>
      <c r="AHJ11" s="1"/>
      <c r="AHK11" s="1"/>
      <c r="AHL11" s="1"/>
      <c r="AHM11" s="1"/>
      <c r="AHN11" s="1"/>
      <c r="AHO11" s="1"/>
      <c r="AHP11" s="1"/>
      <c r="AHQ11" s="1"/>
      <c r="AHR11" s="1"/>
      <c r="AHS11" s="1"/>
      <c r="AHT11" s="1"/>
      <c r="AHU11" s="1"/>
      <c r="AHV11" s="1"/>
      <c r="AHW11" s="1"/>
      <c r="AHX11" s="1"/>
      <c r="AHY11" s="1"/>
      <c r="AHZ11" s="1"/>
      <c r="AIA11" s="1"/>
      <c r="AIB11" s="1"/>
      <c r="AIC11" s="1"/>
      <c r="AID11" s="1"/>
      <c r="AIE11" s="1"/>
      <c r="AIF11" s="1"/>
      <c r="AIG11" s="1"/>
      <c r="AIH11" s="1"/>
      <c r="AII11" s="1"/>
      <c r="AIJ11" s="1"/>
      <c r="AIK11" s="1"/>
      <c r="AIL11" s="1"/>
      <c r="AIM11" s="1"/>
      <c r="AIN11" s="1"/>
      <c r="AIO11" s="1"/>
      <c r="AIP11" s="1"/>
      <c r="AIQ11" s="1"/>
      <c r="AIR11" s="1"/>
      <c r="AIS11" s="1"/>
      <c r="AIT11" s="1"/>
      <c r="AIU11" s="1"/>
      <c r="AIV11" s="1"/>
      <c r="AIW11" s="1"/>
      <c r="AIX11" s="1"/>
      <c r="AIY11" s="1"/>
      <c r="AIZ11" s="1"/>
      <c r="AJA11" s="1"/>
      <c r="AJB11" s="1"/>
      <c r="AJC11" s="1"/>
      <c r="AJD11" s="1"/>
      <c r="AJE11" s="1"/>
      <c r="AJF11" s="1"/>
      <c r="AJG11" s="1"/>
      <c r="AJH11" s="1"/>
      <c r="AJI11" s="1"/>
      <c r="AJJ11" s="1"/>
      <c r="AJK11" s="1"/>
      <c r="AJL11" s="1"/>
      <c r="AJM11" s="1"/>
      <c r="AJN11" s="1"/>
      <c r="AJO11" s="1"/>
      <c r="AJP11" s="1"/>
      <c r="AJQ11" s="1"/>
      <c r="AJR11" s="1"/>
      <c r="AJS11" s="1"/>
      <c r="AJT11" s="1"/>
      <c r="AJU11" s="1"/>
      <c r="AJV11" s="1"/>
      <c r="AJW11" s="1"/>
      <c r="AJX11" s="1"/>
      <c r="AJY11" s="1"/>
      <c r="AJZ11" s="1"/>
      <c r="AKA11" s="1"/>
      <c r="AKB11" s="1"/>
      <c r="AKC11" s="1"/>
      <c r="AKD11" s="1"/>
      <c r="AKE11" s="1"/>
      <c r="AKF11" s="1"/>
      <c r="AKG11" s="1"/>
      <c r="AKH11" s="1"/>
      <c r="AKI11" s="1"/>
      <c r="AKJ11" s="1"/>
      <c r="AKK11" s="1"/>
      <c r="AKL11" s="1"/>
      <c r="AKM11" s="1"/>
      <c r="AKN11" s="1"/>
      <c r="AKO11" s="1"/>
      <c r="AKP11" s="1"/>
      <c r="AKQ11" s="1"/>
      <c r="AKR11" s="1"/>
      <c r="AKS11" s="1"/>
      <c r="AKT11" s="1"/>
      <c r="AKU11" s="1"/>
      <c r="AKV11" s="1"/>
      <c r="AKW11" s="1"/>
      <c r="AKX11" s="1"/>
      <c r="AKY11" s="1"/>
      <c r="AKZ11" s="1"/>
      <c r="ALA11" s="1"/>
      <c r="ALB11" s="1"/>
      <c r="ALC11" s="1"/>
      <c r="ALD11" s="1"/>
      <c r="ALE11" s="1"/>
      <c r="ALF11" s="1"/>
      <c r="ALG11" s="1"/>
      <c r="ALH11" s="1"/>
      <c r="ALI11" s="1"/>
      <c r="ALJ11" s="1"/>
      <c r="ALK11" s="1"/>
      <c r="ALL11" s="1"/>
      <c r="ALM11" s="1"/>
      <c r="ALN11" s="1"/>
      <c r="ALO11" s="1"/>
      <c r="ALP11" s="1"/>
      <c r="ALQ11" s="1"/>
      <c r="ALR11" s="1"/>
      <c r="ALS11" s="1"/>
      <c r="ALT11" s="1"/>
      <c r="ALU11" s="1"/>
      <c r="ALV11" s="1"/>
      <c r="ALW11" s="1"/>
      <c r="ALX11" s="1"/>
      <c r="ALY11" s="1"/>
      <c r="ALZ11" s="1"/>
      <c r="AMA11" s="1"/>
      <c r="AMB11" s="1"/>
      <c r="AMC11" s="1"/>
      <c r="AMD11" s="1"/>
      <c r="AME11" s="1"/>
      <c r="AMF11" s="1"/>
      <c r="AMG11" s="1"/>
      <c r="AMH11" s="1"/>
      <c r="AMI11" s="1"/>
      <c r="AMJ11" s="1"/>
      <c r="AMK11" s="1"/>
      <c r="AML11" s="1"/>
      <c r="AMM11" s="1"/>
      <c r="AMN11" s="1"/>
      <c r="AMO11" s="1"/>
      <c r="AMP11" s="1"/>
      <c r="AMQ11" s="1"/>
    </row>
    <row r="12" spans="3:1031" ht="37.5" customHeight="1" x14ac:dyDescent="0.2">
      <c r="C12" s="239"/>
      <c r="D12" s="240"/>
      <c r="E12" s="240"/>
      <c r="F12" s="240"/>
      <c r="G12" s="240"/>
      <c r="H12" s="240"/>
      <c r="I12" s="240"/>
      <c r="J12" s="240"/>
      <c r="K12" s="240"/>
      <c r="L12" s="240"/>
      <c r="M12" s="240"/>
      <c r="N12" s="240"/>
      <c r="O12" s="240"/>
      <c r="P12" s="240"/>
      <c r="Q12" s="240"/>
      <c r="R12" s="240"/>
      <c r="S12" s="240"/>
      <c r="T12" s="240"/>
      <c r="U12" s="240"/>
      <c r="V12" s="240"/>
      <c r="W12" s="240"/>
      <c r="X12" s="240"/>
      <c r="Y12" s="240"/>
      <c r="Z12" s="240"/>
      <c r="AA12" s="240"/>
      <c r="AB12" s="241"/>
      <c r="AC12" s="3"/>
      <c r="AD12" s="3"/>
      <c r="AE12" s="3"/>
      <c r="AF12" s="3"/>
      <c r="AG12" s="3"/>
      <c r="AH12" s="3"/>
      <c r="AI12" s="3"/>
      <c r="AJ12" s="3"/>
      <c r="AK12" s="3"/>
      <c r="AL12" s="3"/>
      <c r="AM12" s="3"/>
      <c r="AN12" s="3"/>
      <c r="AO12" s="3"/>
      <c r="AP12" s="3"/>
      <c r="AQ12" s="3"/>
      <c r="AR12" s="3"/>
      <c r="AS12" s="3"/>
      <c r="AT12" s="3"/>
      <c r="AU12" s="3"/>
      <c r="AV12" s="3"/>
      <c r="AW12" s="3"/>
      <c r="AX12" s="3"/>
      <c r="AY12" s="3"/>
      <c r="AZ12" s="3"/>
      <c r="BA12" s="3"/>
      <c r="BB12" s="3"/>
      <c r="BC12" s="3"/>
      <c r="BD12" s="3"/>
      <c r="BE12" s="3"/>
      <c r="BF12" s="3"/>
      <c r="BG12" s="3"/>
      <c r="BH12" s="3"/>
      <c r="BI12" s="3"/>
      <c r="BJ12" s="3"/>
      <c r="BK12" s="3"/>
      <c r="BL12" s="3"/>
      <c r="BM12" s="3"/>
      <c r="BN12" s="3"/>
      <c r="BO12" s="3"/>
      <c r="BP12" s="3"/>
      <c r="BQ12" s="8"/>
      <c r="BR12" s="9"/>
      <c r="BS12" s="9"/>
      <c r="BT12" s="19"/>
      <c r="BU12" s="8"/>
      <c r="BV12" s="8"/>
      <c r="BW12" s="8"/>
      <c r="BX12" s="8"/>
      <c r="BY12" s="8"/>
      <c r="BZ12" s="8"/>
      <c r="CA12" s="3"/>
      <c r="CB12" s="3"/>
      <c r="CC12" s="12"/>
      <c r="CD12" s="4"/>
      <c r="CE12" s="4"/>
      <c r="CF12" s="4"/>
      <c r="CG12" s="4"/>
      <c r="CH12" s="4"/>
      <c r="CI12" s="12"/>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c r="GM12" s="1"/>
      <c r="GN12" s="1"/>
      <c r="GO12" s="1"/>
      <c r="GP12" s="1"/>
      <c r="GQ12" s="1"/>
      <c r="GR12" s="1"/>
      <c r="GS12" s="1"/>
      <c r="GT12" s="1"/>
      <c r="GU12" s="1"/>
      <c r="GV12" s="1"/>
      <c r="GW12" s="1"/>
      <c r="GX12" s="1"/>
      <c r="GY12" s="1"/>
      <c r="GZ12" s="1"/>
      <c r="HA12" s="1"/>
      <c r="HB12" s="1"/>
      <c r="HC12" s="1"/>
      <c r="HD12" s="1"/>
      <c r="HE12" s="1"/>
      <c r="HF12" s="1"/>
      <c r="HG12" s="1"/>
      <c r="HH12" s="1"/>
      <c r="HI12" s="1"/>
      <c r="HJ12" s="1"/>
      <c r="HK12" s="1"/>
      <c r="HL12" s="1"/>
      <c r="HM12" s="1"/>
      <c r="HN12" s="1"/>
      <c r="HO12" s="1"/>
      <c r="HP12" s="1"/>
      <c r="HQ12" s="1"/>
      <c r="HR12" s="1"/>
      <c r="HS12" s="1"/>
      <c r="HT12" s="1"/>
      <c r="HU12" s="1"/>
      <c r="HV12" s="1"/>
      <c r="HW12" s="1"/>
      <c r="HX12" s="1"/>
      <c r="HY12" s="1"/>
      <c r="HZ12" s="1"/>
      <c r="IA12" s="1"/>
      <c r="IB12" s="1"/>
      <c r="IC12" s="1"/>
      <c r="ID12" s="1"/>
      <c r="IE12" s="1"/>
      <c r="IF12" s="1"/>
      <c r="IG12" s="1"/>
      <c r="IH12" s="1"/>
      <c r="II12" s="1"/>
      <c r="IJ12" s="1"/>
      <c r="IK12" s="1"/>
      <c r="IL12" s="1"/>
      <c r="IM12" s="1"/>
      <c r="IN12" s="1"/>
      <c r="IO12" s="1"/>
      <c r="IP12" s="1"/>
      <c r="IQ12" s="1"/>
      <c r="IR12" s="1"/>
      <c r="IS12" s="1"/>
      <c r="IT12" s="1"/>
      <c r="IU12" s="1"/>
      <c r="IV12" s="1"/>
      <c r="IW12" s="1"/>
      <c r="IX12" s="1"/>
      <c r="IY12" s="1"/>
      <c r="IZ12" s="1"/>
      <c r="JA12" s="1"/>
      <c r="JB12" s="1"/>
      <c r="JC12" s="1"/>
      <c r="JD12" s="1"/>
      <c r="JE12" s="1"/>
      <c r="JF12" s="1"/>
      <c r="JG12" s="1"/>
      <c r="JH12" s="1"/>
      <c r="JI12" s="1"/>
      <c r="JJ12" s="1"/>
      <c r="JK12" s="1"/>
      <c r="JL12" s="1"/>
      <c r="JM12" s="1"/>
      <c r="JN12" s="1"/>
      <c r="JO12" s="1"/>
      <c r="JP12" s="1"/>
      <c r="JQ12" s="1"/>
      <c r="JR12" s="1"/>
      <c r="JS12" s="1"/>
      <c r="JT12" s="1"/>
      <c r="JU12" s="1"/>
      <c r="JV12" s="1"/>
      <c r="JW12" s="1"/>
      <c r="JX12" s="1"/>
      <c r="JY12" s="1"/>
      <c r="JZ12" s="1"/>
      <c r="KA12" s="1"/>
      <c r="KB12" s="1"/>
      <c r="KC12" s="1"/>
      <c r="KD12" s="1"/>
      <c r="KE12" s="1"/>
      <c r="KF12" s="1"/>
      <c r="KG12" s="1"/>
      <c r="KH12" s="1"/>
      <c r="KI12" s="1"/>
      <c r="KJ12" s="1"/>
      <c r="KK12" s="1"/>
      <c r="KL12" s="1"/>
      <c r="KM12" s="1"/>
      <c r="KN12" s="1"/>
      <c r="KO12" s="1"/>
      <c r="KP12" s="1"/>
      <c r="KQ12" s="1"/>
      <c r="KR12" s="1"/>
      <c r="KS12" s="1"/>
      <c r="KT12" s="1"/>
      <c r="KU12" s="1"/>
      <c r="KV12" s="1"/>
      <c r="KW12" s="1"/>
      <c r="KX12" s="1"/>
      <c r="KY12" s="1"/>
      <c r="KZ12" s="1"/>
      <c r="LA12" s="1"/>
      <c r="LB12" s="1"/>
      <c r="LC12" s="1"/>
      <c r="LD12" s="1"/>
      <c r="LE12" s="1"/>
      <c r="LF12" s="1"/>
      <c r="LG12" s="1"/>
      <c r="LH12" s="1"/>
      <c r="LI12" s="1"/>
      <c r="LJ12" s="1"/>
      <c r="LK12" s="1"/>
      <c r="LL12" s="1"/>
      <c r="LM12" s="1"/>
      <c r="LN12" s="1"/>
      <c r="LO12" s="1"/>
      <c r="LP12" s="1"/>
      <c r="LQ12" s="1"/>
      <c r="LR12" s="1"/>
      <c r="LS12" s="1"/>
      <c r="LT12" s="1"/>
      <c r="LU12" s="1"/>
      <c r="LV12" s="1"/>
      <c r="LW12" s="1"/>
      <c r="LX12" s="1"/>
      <c r="LY12" s="1"/>
      <c r="LZ12" s="1"/>
      <c r="MA12" s="1"/>
      <c r="MB12" s="1"/>
      <c r="MC12" s="1"/>
      <c r="MD12" s="1"/>
      <c r="ME12" s="1"/>
      <c r="MF12" s="1"/>
      <c r="MG12" s="1"/>
      <c r="MH12" s="1"/>
      <c r="MI12" s="1"/>
      <c r="MJ12" s="1"/>
      <c r="MK12" s="1"/>
      <c r="ML12" s="1"/>
      <c r="MM12" s="1"/>
      <c r="MN12" s="1"/>
      <c r="MO12" s="1"/>
      <c r="MP12" s="1"/>
      <c r="MQ12" s="1"/>
      <c r="MR12" s="1"/>
      <c r="MS12" s="1"/>
      <c r="MT12" s="1"/>
      <c r="MU12" s="1"/>
      <c r="MV12" s="1"/>
      <c r="MW12" s="1"/>
      <c r="MX12" s="1"/>
      <c r="MY12" s="1"/>
      <c r="MZ12" s="1"/>
      <c r="NA12" s="1"/>
      <c r="NB12" s="1"/>
      <c r="NC12" s="1"/>
      <c r="ND12" s="1"/>
      <c r="NE12" s="1"/>
      <c r="NF12" s="1"/>
      <c r="NG12" s="1"/>
      <c r="NH12" s="1"/>
      <c r="NI12" s="1"/>
      <c r="NJ12" s="1"/>
      <c r="NK12" s="1"/>
      <c r="NL12" s="1"/>
      <c r="NM12" s="1"/>
      <c r="NN12" s="1"/>
      <c r="NO12" s="1"/>
      <c r="NP12" s="1"/>
      <c r="NQ12" s="1"/>
      <c r="NR12" s="1"/>
      <c r="NS12" s="1"/>
      <c r="NT12" s="1"/>
      <c r="NU12" s="1"/>
      <c r="NV12" s="1"/>
      <c r="NW12" s="1"/>
      <c r="NX12" s="1"/>
      <c r="NY12" s="1"/>
      <c r="NZ12" s="1"/>
      <c r="OA12" s="1"/>
      <c r="OB12" s="1"/>
      <c r="OC12" s="1"/>
      <c r="OD12" s="1"/>
      <c r="OE12" s="1"/>
      <c r="OF12" s="1"/>
      <c r="OG12" s="1"/>
      <c r="OH12" s="1"/>
      <c r="OI12" s="1"/>
      <c r="OJ12" s="1"/>
      <c r="OK12" s="1"/>
      <c r="OL12" s="1"/>
      <c r="OM12" s="1"/>
      <c r="ON12" s="1"/>
      <c r="OO12" s="1"/>
      <c r="OP12" s="1"/>
      <c r="OQ12" s="1"/>
      <c r="OR12" s="1"/>
      <c r="OS12" s="1"/>
      <c r="OT12" s="1"/>
      <c r="OU12" s="1"/>
      <c r="OV12" s="1"/>
      <c r="OW12" s="1"/>
      <c r="OX12" s="1"/>
      <c r="OY12" s="1"/>
      <c r="OZ12" s="1"/>
      <c r="PA12" s="1"/>
      <c r="PB12" s="1"/>
      <c r="PC12" s="1"/>
      <c r="PD12" s="1"/>
      <c r="PE12" s="1"/>
      <c r="PF12" s="1"/>
      <c r="PG12" s="1"/>
      <c r="PH12" s="1"/>
      <c r="PI12" s="1"/>
      <c r="PJ12" s="1"/>
      <c r="PK12" s="1"/>
      <c r="PL12" s="1"/>
      <c r="PM12" s="1"/>
      <c r="PN12" s="1"/>
      <c r="PO12" s="1"/>
      <c r="PP12" s="1"/>
      <c r="PQ12" s="1"/>
      <c r="PR12" s="1"/>
      <c r="PS12" s="1"/>
      <c r="PT12" s="1"/>
      <c r="PU12" s="1"/>
      <c r="PV12" s="1"/>
      <c r="PW12" s="1"/>
      <c r="PX12" s="1"/>
      <c r="PY12" s="1"/>
      <c r="PZ12" s="1"/>
      <c r="QA12" s="1"/>
      <c r="QB12" s="1"/>
      <c r="QC12" s="1"/>
      <c r="QD12" s="1"/>
      <c r="QE12" s="1"/>
      <c r="QF12" s="1"/>
      <c r="QG12" s="1"/>
      <c r="QH12" s="1"/>
      <c r="QI12" s="1"/>
      <c r="QJ12" s="1"/>
      <c r="QK12" s="1"/>
      <c r="QL12" s="1"/>
      <c r="QM12" s="1"/>
      <c r="QN12" s="1"/>
      <c r="QO12" s="1"/>
      <c r="QP12" s="1"/>
      <c r="QQ12" s="1"/>
      <c r="QR12" s="1"/>
      <c r="QS12" s="1"/>
      <c r="QT12" s="1"/>
      <c r="QU12" s="1"/>
      <c r="QV12" s="1"/>
      <c r="QW12" s="1"/>
      <c r="QX12" s="1"/>
      <c r="QY12" s="1"/>
      <c r="QZ12" s="1"/>
      <c r="RA12" s="1"/>
      <c r="RB12" s="1"/>
      <c r="RC12" s="1"/>
      <c r="RD12" s="1"/>
      <c r="RE12" s="1"/>
      <c r="RF12" s="1"/>
      <c r="RG12" s="1"/>
      <c r="RH12" s="1"/>
      <c r="RI12" s="1"/>
      <c r="RJ12" s="1"/>
      <c r="RK12" s="1"/>
      <c r="RL12" s="1"/>
      <c r="RM12" s="1"/>
      <c r="RN12" s="1"/>
      <c r="RO12" s="1"/>
      <c r="RP12" s="1"/>
      <c r="RQ12" s="1"/>
      <c r="RR12" s="1"/>
      <c r="RS12" s="1"/>
      <c r="RT12" s="1"/>
      <c r="RU12" s="1"/>
      <c r="RV12" s="1"/>
      <c r="RW12" s="1"/>
      <c r="RX12" s="1"/>
      <c r="RY12" s="1"/>
      <c r="RZ12" s="1"/>
      <c r="SA12" s="1"/>
      <c r="SB12" s="1"/>
      <c r="SC12" s="1"/>
      <c r="SD12" s="1"/>
      <c r="SE12" s="1"/>
      <c r="SF12" s="1"/>
      <c r="SG12" s="1"/>
      <c r="SH12" s="1"/>
      <c r="SI12" s="1"/>
      <c r="SJ12" s="1"/>
      <c r="SK12" s="1"/>
      <c r="SL12" s="1"/>
      <c r="SM12" s="1"/>
      <c r="SN12" s="1"/>
      <c r="SO12" s="1"/>
      <c r="SP12" s="1"/>
      <c r="SQ12" s="1"/>
      <c r="SR12" s="1"/>
      <c r="SS12" s="1"/>
      <c r="ST12" s="1"/>
      <c r="SU12" s="1"/>
      <c r="SV12" s="1"/>
      <c r="SW12" s="1"/>
      <c r="SX12" s="1"/>
      <c r="SY12" s="1"/>
      <c r="SZ12" s="1"/>
      <c r="TA12" s="1"/>
      <c r="TB12" s="1"/>
      <c r="TC12" s="1"/>
      <c r="TD12" s="1"/>
      <c r="TE12" s="1"/>
      <c r="TF12" s="1"/>
      <c r="TG12" s="1"/>
      <c r="TH12" s="1"/>
      <c r="TI12" s="1"/>
      <c r="TJ12" s="1"/>
      <c r="TK12" s="1"/>
      <c r="TL12" s="1"/>
      <c r="TM12" s="1"/>
      <c r="TN12" s="1"/>
      <c r="TO12" s="1"/>
      <c r="TP12" s="1"/>
      <c r="TQ12" s="1"/>
      <c r="TR12" s="1"/>
      <c r="TS12" s="1"/>
      <c r="TT12" s="1"/>
      <c r="TU12" s="1"/>
      <c r="TV12" s="1"/>
      <c r="TW12" s="1"/>
      <c r="TX12" s="1"/>
      <c r="TY12" s="1"/>
      <c r="TZ12" s="1"/>
      <c r="UA12" s="1"/>
      <c r="UB12" s="1"/>
      <c r="UC12" s="1"/>
      <c r="UD12" s="1"/>
      <c r="UE12" s="1"/>
      <c r="UF12" s="1"/>
      <c r="UG12" s="1"/>
      <c r="UH12" s="1"/>
      <c r="UI12" s="1"/>
      <c r="UJ12" s="1"/>
      <c r="UK12" s="1"/>
      <c r="UL12" s="1"/>
      <c r="UM12" s="1"/>
      <c r="UN12" s="1"/>
      <c r="UO12" s="1"/>
      <c r="UP12" s="1"/>
      <c r="UQ12" s="1"/>
      <c r="UR12" s="1"/>
      <c r="US12" s="1"/>
      <c r="UT12" s="1"/>
      <c r="UU12" s="1"/>
      <c r="UV12" s="1"/>
      <c r="UW12" s="1"/>
      <c r="UX12" s="1"/>
      <c r="UY12" s="1"/>
      <c r="UZ12" s="1"/>
      <c r="VA12" s="1"/>
      <c r="VB12" s="1"/>
      <c r="VC12" s="1"/>
      <c r="VD12" s="1"/>
      <c r="VE12" s="1"/>
      <c r="VF12" s="1"/>
      <c r="VG12" s="1"/>
      <c r="VH12" s="1"/>
      <c r="VI12" s="1"/>
      <c r="VJ12" s="1"/>
      <c r="VK12" s="1"/>
      <c r="VL12" s="1"/>
      <c r="VM12" s="1"/>
      <c r="VN12" s="1"/>
      <c r="VO12" s="1"/>
      <c r="VP12" s="1"/>
      <c r="VQ12" s="1"/>
      <c r="VR12" s="1"/>
      <c r="VS12" s="1"/>
      <c r="VT12" s="1"/>
      <c r="VU12" s="1"/>
      <c r="VV12" s="1"/>
      <c r="VW12" s="1"/>
      <c r="VX12" s="1"/>
      <c r="VY12" s="1"/>
      <c r="VZ12" s="1"/>
      <c r="WA12" s="1"/>
      <c r="WB12" s="1"/>
      <c r="WC12" s="1"/>
      <c r="WD12" s="1"/>
      <c r="WE12" s="1"/>
      <c r="WF12" s="1"/>
      <c r="WG12" s="1"/>
      <c r="WH12" s="1"/>
      <c r="WI12" s="1"/>
      <c r="WJ12" s="1"/>
      <c r="WK12" s="1"/>
      <c r="WL12" s="1"/>
      <c r="WM12" s="1"/>
      <c r="WN12" s="1"/>
      <c r="WO12" s="1"/>
      <c r="WP12" s="1"/>
      <c r="WQ12" s="1"/>
      <c r="WR12" s="1"/>
      <c r="WS12" s="1"/>
      <c r="WT12" s="1"/>
      <c r="WU12" s="1"/>
      <c r="WV12" s="1"/>
      <c r="WW12" s="1"/>
      <c r="WX12" s="1"/>
      <c r="WY12" s="1"/>
      <c r="WZ12" s="1"/>
      <c r="XA12" s="1"/>
      <c r="XB12" s="1"/>
      <c r="XC12" s="1"/>
      <c r="XD12" s="1"/>
      <c r="XE12" s="1"/>
      <c r="XF12" s="1"/>
      <c r="XG12" s="1"/>
      <c r="XH12" s="1"/>
      <c r="XI12" s="1"/>
      <c r="XJ12" s="1"/>
      <c r="XK12" s="1"/>
      <c r="XL12" s="1"/>
      <c r="XM12" s="1"/>
      <c r="XN12" s="1"/>
      <c r="XO12" s="1"/>
      <c r="XP12" s="1"/>
      <c r="XQ12" s="1"/>
      <c r="XR12" s="1"/>
      <c r="XS12" s="1"/>
      <c r="XT12" s="1"/>
      <c r="XU12" s="1"/>
      <c r="XV12" s="1"/>
      <c r="XW12" s="1"/>
      <c r="XX12" s="1"/>
      <c r="XY12" s="1"/>
      <c r="XZ12" s="1"/>
      <c r="YA12" s="1"/>
      <c r="YB12" s="1"/>
      <c r="YC12" s="1"/>
      <c r="YD12" s="1"/>
      <c r="YE12" s="1"/>
      <c r="YF12" s="1"/>
      <c r="YG12" s="1"/>
      <c r="YH12" s="1"/>
      <c r="YI12" s="1"/>
      <c r="YJ12" s="1"/>
      <c r="YK12" s="1"/>
      <c r="YL12" s="1"/>
      <c r="YM12" s="1"/>
      <c r="YN12" s="1"/>
      <c r="YO12" s="1"/>
      <c r="YP12" s="1"/>
      <c r="YQ12" s="1"/>
      <c r="YR12" s="1"/>
      <c r="YS12" s="1"/>
      <c r="YT12" s="1"/>
      <c r="YU12" s="1"/>
      <c r="YV12" s="1"/>
      <c r="YW12" s="1"/>
      <c r="YX12" s="1"/>
      <c r="YY12" s="1"/>
      <c r="YZ12" s="1"/>
      <c r="ZA12" s="1"/>
      <c r="ZB12" s="1"/>
      <c r="ZC12" s="1"/>
      <c r="ZD12" s="1"/>
      <c r="ZE12" s="1"/>
      <c r="ZF12" s="1"/>
      <c r="ZG12" s="1"/>
      <c r="ZH12" s="1"/>
      <c r="ZI12" s="1"/>
      <c r="ZJ12" s="1"/>
      <c r="ZK12" s="1"/>
      <c r="ZL12" s="1"/>
      <c r="ZM12" s="1"/>
      <c r="ZN12" s="1"/>
      <c r="ZO12" s="1"/>
      <c r="ZP12" s="1"/>
      <c r="ZQ12" s="1"/>
      <c r="ZR12" s="1"/>
      <c r="ZS12" s="1"/>
      <c r="ZT12" s="1"/>
      <c r="ZU12" s="1"/>
      <c r="ZV12" s="1"/>
      <c r="ZW12" s="1"/>
      <c r="ZX12" s="1"/>
      <c r="ZY12" s="1"/>
      <c r="ZZ12" s="1"/>
      <c r="AAA12" s="1"/>
      <c r="AAB12" s="1"/>
      <c r="AAC12" s="1"/>
      <c r="AAD12" s="1"/>
      <c r="AAE12" s="1"/>
      <c r="AAF12" s="1"/>
      <c r="AAG12" s="1"/>
      <c r="AAH12" s="1"/>
      <c r="AAI12" s="1"/>
      <c r="AAJ12" s="1"/>
      <c r="AAK12" s="1"/>
      <c r="AAL12" s="1"/>
      <c r="AAM12" s="1"/>
      <c r="AAN12" s="1"/>
      <c r="AAO12" s="1"/>
      <c r="AAP12" s="1"/>
      <c r="AAQ12" s="1"/>
      <c r="AAR12" s="1"/>
      <c r="AAS12" s="1"/>
      <c r="AAT12" s="1"/>
      <c r="AAU12" s="1"/>
      <c r="AAV12" s="1"/>
      <c r="AAW12" s="1"/>
      <c r="AAX12" s="1"/>
      <c r="AAY12" s="1"/>
      <c r="AAZ12" s="1"/>
      <c r="ABA12" s="1"/>
      <c r="ABB12" s="1"/>
      <c r="ABC12" s="1"/>
      <c r="ABD12" s="1"/>
      <c r="ABE12" s="1"/>
      <c r="ABF12" s="1"/>
      <c r="ABG12" s="1"/>
      <c r="ABH12" s="1"/>
      <c r="ABI12" s="1"/>
      <c r="ABJ12" s="1"/>
      <c r="ABK12" s="1"/>
      <c r="ABL12" s="1"/>
      <c r="ABM12" s="1"/>
      <c r="ABN12" s="1"/>
      <c r="ABO12" s="1"/>
      <c r="ABP12" s="1"/>
      <c r="ABQ12" s="1"/>
      <c r="ABR12" s="1"/>
      <c r="ABS12" s="1"/>
      <c r="ABT12" s="1"/>
      <c r="ABU12" s="1"/>
      <c r="ABV12" s="1"/>
      <c r="ABW12" s="1"/>
      <c r="ABX12" s="1"/>
      <c r="ABY12" s="1"/>
      <c r="ABZ12" s="1"/>
      <c r="ACA12" s="1"/>
      <c r="ACB12" s="1"/>
      <c r="ACC12" s="1"/>
      <c r="ACD12" s="1"/>
      <c r="ACE12" s="1"/>
      <c r="ACF12" s="1"/>
      <c r="ACG12" s="1"/>
      <c r="ACH12" s="1"/>
      <c r="ACI12" s="1"/>
      <c r="ACJ12" s="1"/>
      <c r="ACK12" s="1"/>
      <c r="ACL12" s="1"/>
      <c r="ACM12" s="1"/>
      <c r="ACN12" s="1"/>
      <c r="ACO12" s="1"/>
      <c r="ACP12" s="1"/>
      <c r="ACQ12" s="1"/>
      <c r="ACR12" s="1"/>
      <c r="ACS12" s="1"/>
      <c r="ACT12" s="1"/>
      <c r="ACU12" s="1"/>
      <c r="ACV12" s="1"/>
      <c r="ACW12" s="1"/>
      <c r="ACX12" s="1"/>
      <c r="ACY12" s="1"/>
      <c r="ACZ12" s="1"/>
      <c r="ADA12" s="1"/>
      <c r="ADB12" s="1"/>
      <c r="ADC12" s="1"/>
      <c r="ADD12" s="1"/>
      <c r="ADE12" s="1"/>
      <c r="ADF12" s="1"/>
      <c r="ADG12" s="1"/>
      <c r="ADH12" s="1"/>
      <c r="ADI12" s="1"/>
      <c r="ADJ12" s="1"/>
      <c r="ADK12" s="1"/>
      <c r="ADL12" s="1"/>
      <c r="ADM12" s="1"/>
      <c r="ADN12" s="1"/>
      <c r="ADO12" s="1"/>
      <c r="ADP12" s="1"/>
      <c r="ADQ12" s="1"/>
      <c r="ADR12" s="1"/>
      <c r="ADS12" s="1"/>
      <c r="ADT12" s="1"/>
      <c r="ADU12" s="1"/>
      <c r="ADV12" s="1"/>
      <c r="ADW12" s="1"/>
      <c r="ADX12" s="1"/>
      <c r="ADY12" s="1"/>
      <c r="ADZ12" s="1"/>
      <c r="AEA12" s="1"/>
      <c r="AEB12" s="1"/>
      <c r="AEC12" s="1"/>
      <c r="AED12" s="1"/>
      <c r="AEE12" s="1"/>
      <c r="AEF12" s="1"/>
      <c r="AEG12" s="1"/>
      <c r="AEH12" s="1"/>
      <c r="AEI12" s="1"/>
      <c r="AEJ12" s="1"/>
      <c r="AEK12" s="1"/>
      <c r="AEL12" s="1"/>
      <c r="AEM12" s="1"/>
      <c r="AEN12" s="1"/>
      <c r="AEO12" s="1"/>
      <c r="AEP12" s="1"/>
      <c r="AEQ12" s="1"/>
      <c r="AER12" s="1"/>
      <c r="AES12" s="1"/>
      <c r="AET12" s="1"/>
      <c r="AEU12" s="1"/>
      <c r="AEV12" s="1"/>
      <c r="AEW12" s="1"/>
      <c r="AEX12" s="1"/>
      <c r="AEY12" s="1"/>
      <c r="AEZ12" s="1"/>
      <c r="AFA12" s="1"/>
      <c r="AFB12" s="1"/>
      <c r="AFC12" s="1"/>
      <c r="AFD12" s="1"/>
      <c r="AFE12" s="1"/>
      <c r="AFF12" s="1"/>
      <c r="AFG12" s="1"/>
      <c r="AFH12" s="1"/>
      <c r="AFI12" s="1"/>
      <c r="AFJ12" s="1"/>
      <c r="AFK12" s="1"/>
      <c r="AFL12" s="1"/>
      <c r="AFM12" s="1"/>
      <c r="AFN12" s="1"/>
      <c r="AFO12" s="1"/>
      <c r="AFP12" s="1"/>
      <c r="AFQ12" s="1"/>
      <c r="AFR12" s="1"/>
      <c r="AFS12" s="1"/>
      <c r="AFT12" s="1"/>
      <c r="AFU12" s="1"/>
      <c r="AFV12" s="1"/>
      <c r="AFW12" s="1"/>
      <c r="AFX12" s="1"/>
      <c r="AFY12" s="1"/>
      <c r="AFZ12" s="1"/>
      <c r="AGA12" s="1"/>
      <c r="AGB12" s="1"/>
      <c r="AGC12" s="1"/>
      <c r="AGD12" s="1"/>
      <c r="AGE12" s="1"/>
      <c r="AGF12" s="1"/>
      <c r="AGG12" s="1"/>
      <c r="AGH12" s="1"/>
      <c r="AGI12" s="1"/>
      <c r="AGJ12" s="1"/>
      <c r="AGK12" s="1"/>
      <c r="AGL12" s="1"/>
      <c r="AGM12" s="1"/>
      <c r="AGN12" s="1"/>
      <c r="AGO12" s="1"/>
      <c r="AGP12" s="1"/>
      <c r="AGQ12" s="1"/>
      <c r="AGR12" s="1"/>
      <c r="AGS12" s="1"/>
      <c r="AGT12" s="1"/>
      <c r="AGU12" s="1"/>
      <c r="AGV12" s="1"/>
      <c r="AGW12" s="1"/>
      <c r="AGX12" s="1"/>
      <c r="AGY12" s="1"/>
      <c r="AGZ12" s="1"/>
      <c r="AHA12" s="1"/>
      <c r="AHB12" s="1"/>
      <c r="AHC12" s="1"/>
      <c r="AHD12" s="1"/>
      <c r="AHE12" s="1"/>
      <c r="AHF12" s="1"/>
      <c r="AHG12" s="1"/>
      <c r="AHH12" s="1"/>
      <c r="AHI12" s="1"/>
      <c r="AHJ12" s="1"/>
      <c r="AHK12" s="1"/>
      <c r="AHL12" s="1"/>
      <c r="AHM12" s="1"/>
      <c r="AHN12" s="1"/>
      <c r="AHO12" s="1"/>
      <c r="AHP12" s="1"/>
      <c r="AHQ12" s="1"/>
      <c r="AHR12" s="1"/>
      <c r="AHS12" s="1"/>
      <c r="AHT12" s="1"/>
      <c r="AHU12" s="1"/>
      <c r="AHV12" s="1"/>
      <c r="AHW12" s="1"/>
      <c r="AHX12" s="1"/>
      <c r="AHY12" s="1"/>
      <c r="AHZ12" s="1"/>
      <c r="AIA12" s="1"/>
      <c r="AIB12" s="1"/>
      <c r="AIC12" s="1"/>
      <c r="AID12" s="1"/>
      <c r="AIE12" s="1"/>
      <c r="AIF12" s="1"/>
      <c r="AIG12" s="1"/>
      <c r="AIH12" s="1"/>
      <c r="AII12" s="1"/>
      <c r="AIJ12" s="1"/>
      <c r="AIK12" s="1"/>
      <c r="AIL12" s="1"/>
      <c r="AIM12" s="1"/>
      <c r="AIN12" s="1"/>
      <c r="AIO12" s="1"/>
      <c r="AIP12" s="1"/>
      <c r="AIQ12" s="1"/>
      <c r="AIR12" s="1"/>
      <c r="AIS12" s="1"/>
      <c r="AIT12" s="1"/>
      <c r="AIU12" s="1"/>
      <c r="AIV12" s="1"/>
      <c r="AIW12" s="1"/>
      <c r="AIX12" s="1"/>
      <c r="AIY12" s="1"/>
      <c r="AIZ12" s="1"/>
      <c r="AJA12" s="1"/>
      <c r="AJB12" s="1"/>
      <c r="AJC12" s="1"/>
      <c r="AJD12" s="1"/>
      <c r="AJE12" s="1"/>
      <c r="AJF12" s="1"/>
      <c r="AJG12" s="1"/>
      <c r="AJH12" s="1"/>
      <c r="AJI12" s="1"/>
      <c r="AJJ12" s="1"/>
      <c r="AJK12" s="1"/>
      <c r="AJL12" s="1"/>
      <c r="AJM12" s="1"/>
      <c r="AJN12" s="1"/>
      <c r="AJO12" s="1"/>
      <c r="AJP12" s="1"/>
      <c r="AJQ12" s="1"/>
      <c r="AJR12" s="1"/>
      <c r="AJS12" s="1"/>
      <c r="AJT12" s="1"/>
      <c r="AJU12" s="1"/>
      <c r="AJV12" s="1"/>
      <c r="AJW12" s="1"/>
      <c r="AJX12" s="1"/>
      <c r="AJY12" s="1"/>
      <c r="AJZ12" s="1"/>
      <c r="AKA12" s="1"/>
      <c r="AKB12" s="1"/>
      <c r="AKC12" s="1"/>
      <c r="AKD12" s="1"/>
      <c r="AKE12" s="1"/>
      <c r="AKF12" s="1"/>
      <c r="AKG12" s="1"/>
      <c r="AKH12" s="1"/>
      <c r="AKI12" s="1"/>
      <c r="AKJ12" s="1"/>
      <c r="AKK12" s="1"/>
      <c r="AKL12" s="1"/>
      <c r="AKM12" s="1"/>
      <c r="AKN12" s="1"/>
      <c r="AKO12" s="1"/>
      <c r="AKP12" s="1"/>
      <c r="AKQ12" s="1"/>
      <c r="AKR12" s="1"/>
      <c r="AKS12" s="1"/>
      <c r="AKT12" s="1"/>
      <c r="AKU12" s="1"/>
      <c r="AKV12" s="1"/>
      <c r="AKW12" s="1"/>
      <c r="AKX12" s="1"/>
      <c r="AKY12" s="1"/>
      <c r="AKZ12" s="1"/>
      <c r="ALA12" s="1"/>
      <c r="ALB12" s="1"/>
      <c r="ALC12" s="1"/>
      <c r="ALD12" s="1"/>
      <c r="ALE12" s="1"/>
      <c r="ALF12" s="1"/>
      <c r="ALG12" s="1"/>
      <c r="ALH12" s="1"/>
      <c r="ALI12" s="1"/>
      <c r="ALJ12" s="1"/>
      <c r="ALK12" s="1"/>
      <c r="ALL12" s="1"/>
      <c r="ALM12" s="1"/>
      <c r="ALN12" s="1"/>
      <c r="ALO12" s="1"/>
      <c r="ALP12" s="1"/>
      <c r="ALQ12" s="1"/>
      <c r="ALR12" s="1"/>
      <c r="ALS12" s="1"/>
      <c r="ALT12" s="1"/>
      <c r="ALU12" s="1"/>
      <c r="ALV12" s="1"/>
      <c r="ALW12" s="1"/>
      <c r="ALX12" s="1"/>
      <c r="ALY12" s="1"/>
      <c r="ALZ12" s="1"/>
      <c r="AMA12" s="1"/>
      <c r="AMB12" s="1"/>
      <c r="AMC12" s="1"/>
      <c r="AMD12" s="1"/>
      <c r="AME12" s="1"/>
      <c r="AMF12" s="1"/>
      <c r="AMG12" s="1"/>
      <c r="AMH12" s="1"/>
      <c r="AMI12" s="1"/>
      <c r="AMJ12" s="1"/>
      <c r="AMK12" s="1"/>
      <c r="AML12" s="1"/>
      <c r="AMM12" s="1"/>
      <c r="AMN12" s="1"/>
      <c r="AMO12" s="1"/>
      <c r="AMP12" s="1"/>
      <c r="AMQ12" s="1"/>
    </row>
    <row r="13" spans="3:1031" ht="64.150000000000006" customHeight="1" thickBot="1" x14ac:dyDescent="0.25">
      <c r="C13" s="242"/>
      <c r="D13" s="243"/>
      <c r="E13" s="243"/>
      <c r="F13" s="243"/>
      <c r="G13" s="243"/>
      <c r="H13" s="243"/>
      <c r="I13" s="243"/>
      <c r="J13" s="243"/>
      <c r="K13" s="243"/>
      <c r="L13" s="243"/>
      <c r="M13" s="243"/>
      <c r="N13" s="243"/>
      <c r="O13" s="243"/>
      <c r="P13" s="243"/>
      <c r="Q13" s="243"/>
      <c r="R13" s="243"/>
      <c r="S13" s="243"/>
      <c r="T13" s="243"/>
      <c r="U13" s="243"/>
      <c r="V13" s="243"/>
      <c r="W13" s="243"/>
      <c r="X13" s="243"/>
      <c r="Y13" s="243"/>
      <c r="Z13" s="243"/>
      <c r="AA13" s="243"/>
      <c r="AB13" s="244"/>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0"/>
      <c r="BB13" s="10"/>
      <c r="BC13" s="10"/>
      <c r="BD13" s="10"/>
      <c r="BE13" s="10"/>
      <c r="BF13" s="10"/>
      <c r="BG13" s="10"/>
      <c r="BH13" s="10"/>
      <c r="BI13" s="10"/>
      <c r="BJ13" s="10"/>
      <c r="BK13" s="10"/>
      <c r="BL13" s="10"/>
      <c r="BM13" s="10"/>
      <c r="BN13" s="10"/>
      <c r="BO13" s="10"/>
      <c r="BP13" s="10"/>
      <c r="BQ13" s="10"/>
      <c r="BR13" s="11"/>
      <c r="BS13" s="11"/>
      <c r="BT13" s="20"/>
      <c r="BU13" s="10"/>
      <c r="BV13" s="10"/>
      <c r="BW13" s="10"/>
      <c r="BX13" s="10"/>
      <c r="BY13" s="10"/>
      <c r="BZ13" s="10"/>
      <c r="CA13" s="10"/>
      <c r="CB13" s="10"/>
      <c r="CC13" s="15"/>
      <c r="CD13" s="11"/>
      <c r="CE13" s="11"/>
      <c r="CF13" s="11"/>
      <c r="CG13" s="10"/>
      <c r="CH13" s="10"/>
      <c r="CI13" s="15"/>
      <c r="CJ13" s="10"/>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c r="GM13" s="1"/>
      <c r="GN13" s="1"/>
      <c r="GO13" s="1"/>
      <c r="GP13" s="1"/>
      <c r="GQ13" s="1"/>
      <c r="GR13" s="1"/>
      <c r="GS13" s="1"/>
      <c r="GT13" s="1"/>
      <c r="GU13" s="1"/>
      <c r="GV13" s="1"/>
      <c r="GW13" s="1"/>
      <c r="GX13" s="1"/>
      <c r="GY13" s="1"/>
      <c r="GZ13" s="1"/>
      <c r="HA13" s="1"/>
      <c r="HB13" s="1"/>
      <c r="HC13" s="1"/>
      <c r="HD13" s="1"/>
      <c r="HE13" s="1"/>
      <c r="HF13" s="1"/>
      <c r="HG13" s="1"/>
      <c r="HH13" s="1"/>
      <c r="HI13" s="1"/>
      <c r="HJ13" s="1"/>
      <c r="HK13" s="1"/>
      <c r="HL13" s="1"/>
      <c r="HM13" s="1"/>
      <c r="HN13" s="1"/>
      <c r="HO13" s="1"/>
      <c r="HP13" s="1"/>
      <c r="HQ13" s="1"/>
      <c r="HR13" s="1"/>
      <c r="HS13" s="1"/>
      <c r="HT13" s="1"/>
      <c r="HU13" s="1"/>
      <c r="HV13" s="1"/>
      <c r="HW13" s="1"/>
      <c r="HX13" s="1"/>
      <c r="HY13" s="1"/>
      <c r="HZ13" s="1"/>
      <c r="IA13" s="1"/>
      <c r="IB13" s="1"/>
      <c r="IC13" s="1"/>
      <c r="ID13" s="1"/>
      <c r="IE13" s="1"/>
      <c r="IF13" s="1"/>
      <c r="IG13" s="1"/>
      <c r="IH13" s="1"/>
      <c r="II13" s="1"/>
      <c r="IJ13" s="1"/>
      <c r="IK13" s="1"/>
      <c r="IL13" s="1"/>
      <c r="IM13" s="1"/>
      <c r="IN13" s="1"/>
      <c r="IO13" s="1"/>
      <c r="IP13" s="1"/>
      <c r="IQ13" s="1"/>
      <c r="IR13" s="1"/>
      <c r="IS13" s="1"/>
      <c r="IT13" s="1"/>
      <c r="IU13" s="1"/>
      <c r="IV13" s="1"/>
      <c r="IW13" s="1"/>
      <c r="IX13" s="1"/>
      <c r="IY13" s="1"/>
      <c r="IZ13" s="1"/>
      <c r="JA13" s="1"/>
      <c r="JB13" s="1"/>
      <c r="JC13" s="1"/>
      <c r="JD13" s="1"/>
      <c r="JE13" s="1"/>
      <c r="JF13" s="1"/>
      <c r="JG13" s="1"/>
      <c r="JH13" s="1"/>
      <c r="JI13" s="1"/>
      <c r="JJ13" s="1"/>
      <c r="JK13" s="1"/>
      <c r="JL13" s="1"/>
      <c r="JM13" s="1"/>
      <c r="JN13" s="1"/>
      <c r="JO13" s="1"/>
      <c r="JP13" s="1"/>
      <c r="JQ13" s="1"/>
      <c r="JR13" s="1"/>
      <c r="JS13" s="1"/>
      <c r="JT13" s="1"/>
      <c r="JU13" s="1"/>
      <c r="JV13" s="1"/>
      <c r="JW13" s="1"/>
      <c r="JX13" s="1"/>
      <c r="JY13" s="1"/>
      <c r="JZ13" s="1"/>
      <c r="KA13" s="1"/>
      <c r="KB13" s="1"/>
      <c r="KC13" s="1"/>
      <c r="KD13" s="1"/>
      <c r="KE13" s="1"/>
      <c r="KF13" s="1"/>
      <c r="KG13" s="1"/>
      <c r="KH13" s="1"/>
      <c r="KI13" s="1"/>
      <c r="KJ13" s="1"/>
      <c r="KK13" s="1"/>
      <c r="KL13" s="1"/>
      <c r="KM13" s="1"/>
      <c r="KN13" s="1"/>
      <c r="KO13" s="1"/>
      <c r="KP13" s="1"/>
      <c r="KQ13" s="1"/>
      <c r="KR13" s="1"/>
      <c r="KS13" s="1"/>
      <c r="KT13" s="1"/>
      <c r="KU13" s="1"/>
      <c r="KV13" s="1"/>
      <c r="KW13" s="1"/>
      <c r="KX13" s="1"/>
      <c r="KY13" s="1"/>
      <c r="KZ13" s="1"/>
      <c r="LA13" s="1"/>
      <c r="LB13" s="1"/>
      <c r="LC13" s="1"/>
      <c r="LD13" s="1"/>
      <c r="LE13" s="1"/>
      <c r="LF13" s="1"/>
      <c r="LG13" s="1"/>
      <c r="LH13" s="1"/>
      <c r="LI13" s="1"/>
      <c r="LJ13" s="1"/>
      <c r="LK13" s="1"/>
      <c r="LL13" s="1"/>
      <c r="LM13" s="1"/>
      <c r="LN13" s="1"/>
      <c r="LO13" s="1"/>
      <c r="LP13" s="1"/>
      <c r="LQ13" s="1"/>
      <c r="LR13" s="1"/>
      <c r="LS13" s="1"/>
      <c r="LT13" s="1"/>
      <c r="LU13" s="1"/>
      <c r="LV13" s="1"/>
      <c r="LW13" s="1"/>
      <c r="LX13" s="1"/>
      <c r="LY13" s="1"/>
      <c r="LZ13" s="1"/>
      <c r="MA13" s="1"/>
      <c r="MB13" s="1"/>
      <c r="MC13" s="1"/>
      <c r="MD13" s="1"/>
      <c r="ME13" s="1"/>
      <c r="MF13" s="1"/>
      <c r="MG13" s="1"/>
      <c r="MH13" s="1"/>
      <c r="MI13" s="1"/>
      <c r="MJ13" s="1"/>
      <c r="MK13" s="1"/>
      <c r="ML13" s="1"/>
      <c r="MM13" s="1"/>
      <c r="MN13" s="1"/>
      <c r="MO13" s="1"/>
      <c r="MP13" s="1"/>
      <c r="MQ13" s="1"/>
      <c r="MR13" s="1"/>
      <c r="MS13" s="1"/>
      <c r="MT13" s="1"/>
      <c r="MU13" s="1"/>
      <c r="MV13" s="1"/>
      <c r="MW13" s="1"/>
      <c r="MX13" s="1"/>
      <c r="MY13" s="1"/>
      <c r="MZ13" s="1"/>
      <c r="NA13" s="1"/>
      <c r="NB13" s="1"/>
      <c r="NC13" s="1"/>
      <c r="ND13" s="1"/>
      <c r="NE13" s="1"/>
      <c r="NF13" s="1"/>
      <c r="NG13" s="1"/>
      <c r="NH13" s="1"/>
      <c r="NI13" s="1"/>
      <c r="NJ13" s="1"/>
      <c r="NK13" s="1"/>
      <c r="NL13" s="1"/>
      <c r="NM13" s="1"/>
      <c r="NN13" s="1"/>
      <c r="NO13" s="1"/>
      <c r="NP13" s="1"/>
      <c r="NQ13" s="1"/>
      <c r="NR13" s="1"/>
      <c r="NS13" s="1"/>
      <c r="NT13" s="1"/>
      <c r="NU13" s="1"/>
      <c r="NV13" s="1"/>
      <c r="NW13" s="1"/>
      <c r="NX13" s="1"/>
      <c r="NY13" s="1"/>
      <c r="NZ13" s="1"/>
      <c r="OA13" s="1"/>
      <c r="OB13" s="1"/>
      <c r="OC13" s="1"/>
      <c r="OD13" s="1"/>
      <c r="OE13" s="1"/>
      <c r="OF13" s="1"/>
      <c r="OG13" s="1"/>
      <c r="OH13" s="1"/>
      <c r="OI13" s="1"/>
      <c r="OJ13" s="1"/>
      <c r="OK13" s="1"/>
      <c r="OL13" s="1"/>
      <c r="OM13" s="1"/>
      <c r="ON13" s="1"/>
      <c r="OO13" s="1"/>
      <c r="OP13" s="1"/>
      <c r="OQ13" s="1"/>
      <c r="OR13" s="1"/>
      <c r="OS13" s="1"/>
      <c r="OT13" s="1"/>
      <c r="OU13" s="1"/>
      <c r="OV13" s="1"/>
      <c r="OW13" s="1"/>
      <c r="OX13" s="1"/>
      <c r="OY13" s="1"/>
      <c r="OZ13" s="1"/>
      <c r="PA13" s="1"/>
      <c r="PB13" s="1"/>
      <c r="PC13" s="1"/>
      <c r="PD13" s="1"/>
      <c r="PE13" s="1"/>
      <c r="PF13" s="1"/>
      <c r="PG13" s="1"/>
      <c r="PH13" s="1"/>
      <c r="PI13" s="1"/>
      <c r="PJ13" s="1"/>
      <c r="PK13" s="1"/>
      <c r="PL13" s="1"/>
      <c r="PM13" s="1"/>
      <c r="PN13" s="1"/>
      <c r="PO13" s="1"/>
      <c r="PP13" s="1"/>
      <c r="PQ13" s="1"/>
      <c r="PR13" s="1"/>
      <c r="PS13" s="1"/>
      <c r="PT13" s="1"/>
      <c r="PU13" s="1"/>
      <c r="PV13" s="1"/>
      <c r="PW13" s="1"/>
      <c r="PX13" s="1"/>
      <c r="PY13" s="1"/>
      <c r="PZ13" s="1"/>
      <c r="QA13" s="1"/>
      <c r="QB13" s="1"/>
      <c r="QC13" s="1"/>
      <c r="QD13" s="1"/>
      <c r="QE13" s="1"/>
      <c r="QF13" s="1"/>
      <c r="QG13" s="1"/>
      <c r="QH13" s="1"/>
      <c r="QI13" s="1"/>
      <c r="QJ13" s="1"/>
      <c r="QK13" s="1"/>
      <c r="QL13" s="1"/>
      <c r="QM13" s="1"/>
      <c r="QN13" s="1"/>
      <c r="QO13" s="1"/>
      <c r="QP13" s="1"/>
      <c r="QQ13" s="1"/>
      <c r="QR13" s="1"/>
      <c r="QS13" s="1"/>
      <c r="QT13" s="1"/>
      <c r="QU13" s="1"/>
      <c r="QV13" s="1"/>
      <c r="QW13" s="1"/>
      <c r="QX13" s="1"/>
      <c r="QY13" s="1"/>
      <c r="QZ13" s="1"/>
      <c r="RA13" s="1"/>
      <c r="RB13" s="1"/>
      <c r="RC13" s="1"/>
      <c r="RD13" s="1"/>
      <c r="RE13" s="1"/>
      <c r="RF13" s="1"/>
      <c r="RG13" s="1"/>
      <c r="RH13" s="1"/>
      <c r="RI13" s="1"/>
      <c r="RJ13" s="1"/>
      <c r="RK13" s="1"/>
      <c r="RL13" s="1"/>
      <c r="RM13" s="1"/>
      <c r="RN13" s="1"/>
      <c r="RO13" s="1"/>
      <c r="RP13" s="1"/>
      <c r="RQ13" s="1"/>
      <c r="RR13" s="1"/>
      <c r="RS13" s="1"/>
      <c r="RT13" s="1"/>
      <c r="RU13" s="1"/>
      <c r="RV13" s="1"/>
      <c r="RW13" s="1"/>
      <c r="RX13" s="1"/>
      <c r="RY13" s="1"/>
      <c r="RZ13" s="1"/>
      <c r="SA13" s="1"/>
      <c r="SB13" s="1"/>
      <c r="SC13" s="1"/>
      <c r="SD13" s="1"/>
      <c r="SE13" s="1"/>
      <c r="SF13" s="1"/>
      <c r="SG13" s="1"/>
      <c r="SH13" s="1"/>
      <c r="SI13" s="1"/>
      <c r="SJ13" s="1"/>
      <c r="SK13" s="1"/>
      <c r="SL13" s="1"/>
      <c r="SM13" s="1"/>
      <c r="SN13" s="1"/>
      <c r="SO13" s="1"/>
      <c r="SP13" s="1"/>
      <c r="SQ13" s="1"/>
      <c r="SR13" s="1"/>
      <c r="SS13" s="1"/>
      <c r="ST13" s="1"/>
      <c r="SU13" s="1"/>
      <c r="SV13" s="1"/>
      <c r="SW13" s="1"/>
      <c r="SX13" s="1"/>
      <c r="SY13" s="1"/>
      <c r="SZ13" s="1"/>
      <c r="TA13" s="1"/>
      <c r="TB13" s="1"/>
      <c r="TC13" s="1"/>
      <c r="TD13" s="1"/>
      <c r="TE13" s="1"/>
      <c r="TF13" s="1"/>
      <c r="TG13" s="1"/>
      <c r="TH13" s="1"/>
      <c r="TI13" s="1"/>
      <c r="TJ13" s="1"/>
      <c r="TK13" s="1"/>
      <c r="TL13" s="1"/>
      <c r="TM13" s="1"/>
      <c r="TN13" s="1"/>
      <c r="TO13" s="1"/>
      <c r="TP13" s="1"/>
      <c r="TQ13" s="1"/>
      <c r="TR13" s="1"/>
      <c r="TS13" s="1"/>
      <c r="TT13" s="1"/>
      <c r="TU13" s="1"/>
      <c r="TV13" s="1"/>
      <c r="TW13" s="1"/>
      <c r="TX13" s="1"/>
      <c r="TY13" s="1"/>
      <c r="TZ13" s="1"/>
      <c r="UA13" s="1"/>
      <c r="UB13" s="1"/>
      <c r="UC13" s="1"/>
      <c r="UD13" s="1"/>
      <c r="UE13" s="1"/>
      <c r="UF13" s="1"/>
      <c r="UG13" s="1"/>
      <c r="UH13" s="1"/>
      <c r="UI13" s="1"/>
      <c r="UJ13" s="1"/>
      <c r="UK13" s="1"/>
      <c r="UL13" s="1"/>
      <c r="UM13" s="1"/>
      <c r="UN13" s="1"/>
      <c r="UO13" s="1"/>
      <c r="UP13" s="1"/>
      <c r="UQ13" s="1"/>
      <c r="UR13" s="1"/>
      <c r="US13" s="1"/>
      <c r="UT13" s="1"/>
      <c r="UU13" s="1"/>
      <c r="UV13" s="1"/>
      <c r="UW13" s="1"/>
      <c r="UX13" s="1"/>
      <c r="UY13" s="1"/>
      <c r="UZ13" s="1"/>
      <c r="VA13" s="1"/>
      <c r="VB13" s="1"/>
      <c r="VC13" s="1"/>
      <c r="VD13" s="1"/>
      <c r="VE13" s="1"/>
      <c r="VF13" s="1"/>
      <c r="VG13" s="1"/>
      <c r="VH13" s="1"/>
      <c r="VI13" s="1"/>
      <c r="VJ13" s="1"/>
      <c r="VK13" s="1"/>
      <c r="VL13" s="1"/>
      <c r="VM13" s="1"/>
      <c r="VN13" s="1"/>
      <c r="VO13" s="1"/>
      <c r="VP13" s="1"/>
      <c r="VQ13" s="1"/>
      <c r="VR13" s="1"/>
      <c r="VS13" s="1"/>
      <c r="VT13" s="1"/>
      <c r="VU13" s="1"/>
      <c r="VV13" s="1"/>
      <c r="VW13" s="1"/>
      <c r="VX13" s="1"/>
      <c r="VY13" s="1"/>
      <c r="VZ13" s="1"/>
      <c r="WA13" s="1"/>
      <c r="WB13" s="1"/>
      <c r="WC13" s="1"/>
      <c r="WD13" s="1"/>
      <c r="WE13" s="1"/>
      <c r="WF13" s="1"/>
      <c r="WG13" s="1"/>
      <c r="WH13" s="1"/>
      <c r="WI13" s="1"/>
      <c r="WJ13" s="1"/>
      <c r="WK13" s="1"/>
      <c r="WL13" s="1"/>
      <c r="WM13" s="1"/>
      <c r="WN13" s="1"/>
      <c r="WO13" s="1"/>
      <c r="WP13" s="1"/>
      <c r="WQ13" s="1"/>
      <c r="WR13" s="1"/>
      <c r="WS13" s="1"/>
      <c r="WT13" s="1"/>
      <c r="WU13" s="1"/>
      <c r="WV13" s="1"/>
      <c r="WW13" s="1"/>
      <c r="WX13" s="1"/>
      <c r="WY13" s="1"/>
      <c r="WZ13" s="1"/>
      <c r="XA13" s="1"/>
      <c r="XB13" s="1"/>
      <c r="XC13" s="1"/>
      <c r="XD13" s="1"/>
      <c r="XE13" s="1"/>
      <c r="XF13" s="1"/>
      <c r="XG13" s="1"/>
      <c r="XH13" s="1"/>
      <c r="XI13" s="1"/>
      <c r="XJ13" s="1"/>
      <c r="XK13" s="1"/>
      <c r="XL13" s="1"/>
      <c r="XM13" s="1"/>
      <c r="XN13" s="1"/>
      <c r="XO13" s="1"/>
      <c r="XP13" s="1"/>
      <c r="XQ13" s="1"/>
      <c r="XR13" s="1"/>
      <c r="XS13" s="1"/>
      <c r="XT13" s="1"/>
      <c r="XU13" s="1"/>
      <c r="XV13" s="1"/>
      <c r="XW13" s="1"/>
      <c r="XX13" s="1"/>
      <c r="XY13" s="1"/>
      <c r="XZ13" s="1"/>
      <c r="YA13" s="1"/>
      <c r="YB13" s="1"/>
      <c r="YC13" s="1"/>
      <c r="YD13" s="1"/>
      <c r="YE13" s="1"/>
      <c r="YF13" s="1"/>
      <c r="YG13" s="1"/>
      <c r="YH13" s="1"/>
      <c r="YI13" s="1"/>
      <c r="YJ13" s="1"/>
      <c r="YK13" s="1"/>
      <c r="YL13" s="1"/>
      <c r="YM13" s="1"/>
      <c r="YN13" s="1"/>
      <c r="YO13" s="1"/>
      <c r="YP13" s="1"/>
      <c r="YQ13" s="1"/>
      <c r="YR13" s="1"/>
      <c r="YS13" s="1"/>
      <c r="YT13" s="1"/>
      <c r="YU13" s="1"/>
      <c r="YV13" s="1"/>
      <c r="YW13" s="1"/>
      <c r="YX13" s="1"/>
      <c r="YY13" s="1"/>
      <c r="YZ13" s="1"/>
      <c r="ZA13" s="1"/>
      <c r="ZB13" s="1"/>
      <c r="ZC13" s="1"/>
      <c r="ZD13" s="1"/>
      <c r="ZE13" s="1"/>
      <c r="ZF13" s="1"/>
      <c r="ZG13" s="1"/>
      <c r="ZH13" s="1"/>
      <c r="ZI13" s="1"/>
      <c r="ZJ13" s="1"/>
      <c r="ZK13" s="1"/>
      <c r="ZL13" s="1"/>
      <c r="ZM13" s="1"/>
      <c r="ZN13" s="1"/>
      <c r="ZO13" s="1"/>
      <c r="ZP13" s="1"/>
      <c r="ZQ13" s="1"/>
      <c r="ZR13" s="1"/>
      <c r="ZS13" s="1"/>
      <c r="ZT13" s="1"/>
      <c r="ZU13" s="1"/>
      <c r="ZV13" s="1"/>
      <c r="ZW13" s="1"/>
      <c r="ZX13" s="1"/>
      <c r="ZY13" s="1"/>
      <c r="ZZ13" s="1"/>
      <c r="AAA13" s="1"/>
      <c r="AAB13" s="1"/>
      <c r="AAC13" s="1"/>
      <c r="AAD13" s="1"/>
      <c r="AAE13" s="1"/>
      <c r="AAF13" s="1"/>
      <c r="AAG13" s="1"/>
      <c r="AAH13" s="1"/>
      <c r="AAI13" s="1"/>
      <c r="AAJ13" s="1"/>
      <c r="AAK13" s="1"/>
      <c r="AAL13" s="1"/>
      <c r="AAM13" s="1"/>
      <c r="AAN13" s="1"/>
      <c r="AAO13" s="1"/>
      <c r="AAP13" s="1"/>
      <c r="AAQ13" s="1"/>
      <c r="AAR13" s="1"/>
      <c r="AAS13" s="1"/>
      <c r="AAT13" s="1"/>
      <c r="AAU13" s="1"/>
      <c r="AAV13" s="1"/>
      <c r="AAW13" s="1"/>
      <c r="AAX13" s="1"/>
      <c r="AAY13" s="1"/>
      <c r="AAZ13" s="1"/>
      <c r="ABA13" s="1"/>
      <c r="ABB13" s="1"/>
      <c r="ABC13" s="1"/>
      <c r="ABD13" s="1"/>
      <c r="ABE13" s="1"/>
      <c r="ABF13" s="1"/>
      <c r="ABG13" s="1"/>
      <c r="ABH13" s="1"/>
      <c r="ABI13" s="1"/>
      <c r="ABJ13" s="1"/>
      <c r="ABK13" s="1"/>
      <c r="ABL13" s="1"/>
      <c r="ABM13" s="1"/>
      <c r="ABN13" s="1"/>
      <c r="ABO13" s="1"/>
      <c r="ABP13" s="1"/>
      <c r="ABQ13" s="1"/>
      <c r="ABR13" s="1"/>
      <c r="ABS13" s="1"/>
      <c r="ABT13" s="1"/>
      <c r="ABU13" s="1"/>
      <c r="ABV13" s="1"/>
      <c r="ABW13" s="1"/>
      <c r="ABX13" s="1"/>
      <c r="ABY13" s="1"/>
      <c r="ABZ13" s="1"/>
      <c r="ACA13" s="1"/>
      <c r="ACB13" s="1"/>
      <c r="ACC13" s="1"/>
      <c r="ACD13" s="1"/>
      <c r="ACE13" s="1"/>
      <c r="ACF13" s="1"/>
      <c r="ACG13" s="1"/>
      <c r="ACH13" s="1"/>
      <c r="ACI13" s="1"/>
      <c r="ACJ13" s="1"/>
      <c r="ACK13" s="1"/>
      <c r="ACL13" s="1"/>
      <c r="ACM13" s="1"/>
      <c r="ACN13" s="1"/>
      <c r="ACO13" s="1"/>
      <c r="ACP13" s="1"/>
      <c r="ACQ13" s="1"/>
      <c r="ACR13" s="1"/>
      <c r="ACS13" s="1"/>
      <c r="ACT13" s="1"/>
      <c r="ACU13" s="1"/>
      <c r="ACV13" s="1"/>
      <c r="ACW13" s="1"/>
      <c r="ACX13" s="1"/>
      <c r="ACY13" s="1"/>
      <c r="ACZ13" s="1"/>
      <c r="ADA13" s="1"/>
      <c r="ADB13" s="1"/>
      <c r="ADC13" s="1"/>
      <c r="ADD13" s="1"/>
      <c r="ADE13" s="1"/>
      <c r="ADF13" s="1"/>
      <c r="ADG13" s="1"/>
      <c r="ADH13" s="1"/>
      <c r="ADI13" s="1"/>
      <c r="ADJ13" s="1"/>
      <c r="ADK13" s="1"/>
      <c r="ADL13" s="1"/>
      <c r="ADM13" s="1"/>
      <c r="ADN13" s="1"/>
      <c r="ADO13" s="1"/>
      <c r="ADP13" s="1"/>
      <c r="ADQ13" s="1"/>
      <c r="ADR13" s="1"/>
      <c r="ADS13" s="1"/>
      <c r="ADT13" s="1"/>
      <c r="ADU13" s="1"/>
      <c r="ADV13" s="1"/>
      <c r="ADW13" s="1"/>
      <c r="ADX13" s="1"/>
      <c r="ADY13" s="1"/>
      <c r="ADZ13" s="1"/>
      <c r="AEA13" s="1"/>
      <c r="AEB13" s="1"/>
      <c r="AEC13" s="1"/>
      <c r="AED13" s="1"/>
      <c r="AEE13" s="1"/>
      <c r="AEF13" s="1"/>
      <c r="AEG13" s="1"/>
      <c r="AEH13" s="1"/>
      <c r="AEI13" s="1"/>
      <c r="AEJ13" s="1"/>
      <c r="AEK13" s="1"/>
      <c r="AEL13" s="1"/>
      <c r="AEM13" s="1"/>
      <c r="AEN13" s="1"/>
      <c r="AEO13" s="1"/>
      <c r="AEP13" s="1"/>
      <c r="AEQ13" s="1"/>
      <c r="AER13" s="1"/>
      <c r="AES13" s="1"/>
      <c r="AET13" s="1"/>
      <c r="AEU13" s="1"/>
      <c r="AEV13" s="1"/>
      <c r="AEW13" s="1"/>
      <c r="AEX13" s="1"/>
      <c r="AEY13" s="1"/>
      <c r="AEZ13" s="1"/>
      <c r="AFA13" s="1"/>
      <c r="AFB13" s="1"/>
      <c r="AFC13" s="1"/>
      <c r="AFD13" s="1"/>
      <c r="AFE13" s="1"/>
      <c r="AFF13" s="1"/>
      <c r="AFG13" s="1"/>
      <c r="AFH13" s="1"/>
      <c r="AFI13" s="1"/>
      <c r="AFJ13" s="1"/>
      <c r="AFK13" s="1"/>
      <c r="AFL13" s="1"/>
      <c r="AFM13" s="1"/>
      <c r="AFN13" s="1"/>
      <c r="AFO13" s="1"/>
      <c r="AFP13" s="1"/>
      <c r="AFQ13" s="1"/>
      <c r="AFR13" s="1"/>
      <c r="AFS13" s="1"/>
      <c r="AFT13" s="1"/>
      <c r="AFU13" s="1"/>
      <c r="AFV13" s="1"/>
      <c r="AFW13" s="1"/>
      <c r="AFX13" s="1"/>
      <c r="AFY13" s="1"/>
      <c r="AFZ13" s="1"/>
      <c r="AGA13" s="1"/>
      <c r="AGB13" s="1"/>
      <c r="AGC13" s="1"/>
      <c r="AGD13" s="1"/>
      <c r="AGE13" s="1"/>
      <c r="AGF13" s="1"/>
      <c r="AGG13" s="1"/>
      <c r="AGH13" s="1"/>
      <c r="AGI13" s="1"/>
      <c r="AGJ13" s="1"/>
      <c r="AGK13" s="1"/>
      <c r="AGL13" s="1"/>
      <c r="AGM13" s="1"/>
      <c r="AGN13" s="1"/>
      <c r="AGO13" s="1"/>
      <c r="AGP13" s="1"/>
      <c r="AGQ13" s="1"/>
      <c r="AGR13" s="1"/>
      <c r="AGS13" s="1"/>
      <c r="AGT13" s="1"/>
      <c r="AGU13" s="1"/>
      <c r="AGV13" s="1"/>
      <c r="AGW13" s="1"/>
      <c r="AGX13" s="1"/>
      <c r="AGY13" s="1"/>
      <c r="AGZ13" s="1"/>
      <c r="AHA13" s="1"/>
      <c r="AHB13" s="1"/>
      <c r="AHC13" s="1"/>
      <c r="AHD13" s="1"/>
      <c r="AHE13" s="1"/>
      <c r="AHF13" s="1"/>
      <c r="AHG13" s="1"/>
      <c r="AHH13" s="1"/>
      <c r="AHI13" s="1"/>
      <c r="AHJ13" s="1"/>
      <c r="AHK13" s="1"/>
      <c r="AHL13" s="1"/>
      <c r="AHM13" s="1"/>
      <c r="AHN13" s="1"/>
      <c r="AHO13" s="1"/>
      <c r="AHP13" s="1"/>
      <c r="AHQ13" s="1"/>
      <c r="AHR13" s="1"/>
      <c r="AHS13" s="1"/>
      <c r="AHT13" s="1"/>
      <c r="AHU13" s="1"/>
      <c r="AHV13" s="1"/>
      <c r="AHW13" s="1"/>
      <c r="AHX13" s="1"/>
      <c r="AHY13" s="1"/>
      <c r="AHZ13" s="1"/>
      <c r="AIA13" s="1"/>
      <c r="AIB13" s="1"/>
      <c r="AIC13" s="1"/>
      <c r="AID13" s="1"/>
      <c r="AIE13" s="1"/>
      <c r="AIF13" s="1"/>
      <c r="AIG13" s="1"/>
      <c r="AIH13" s="1"/>
      <c r="AII13" s="1"/>
      <c r="AIJ13" s="1"/>
      <c r="AIK13" s="1"/>
      <c r="AIL13" s="1"/>
      <c r="AIM13" s="1"/>
      <c r="AIN13" s="1"/>
      <c r="AIO13" s="1"/>
      <c r="AIP13" s="1"/>
      <c r="AIQ13" s="1"/>
      <c r="AIR13" s="1"/>
      <c r="AIS13" s="1"/>
      <c r="AIT13" s="1"/>
      <c r="AIU13" s="1"/>
      <c r="AIV13" s="1"/>
      <c r="AIW13" s="1"/>
      <c r="AIX13" s="1"/>
      <c r="AIY13" s="1"/>
      <c r="AIZ13" s="1"/>
      <c r="AJA13" s="1"/>
      <c r="AJB13" s="1"/>
      <c r="AJC13" s="1"/>
      <c r="AJD13" s="1"/>
      <c r="AJE13" s="1"/>
      <c r="AJF13" s="1"/>
      <c r="AJG13" s="1"/>
      <c r="AJH13" s="1"/>
      <c r="AJI13" s="1"/>
      <c r="AJJ13" s="1"/>
      <c r="AJK13" s="1"/>
      <c r="AJL13" s="1"/>
      <c r="AJM13" s="1"/>
      <c r="AJN13" s="1"/>
      <c r="AJO13" s="1"/>
      <c r="AJP13" s="1"/>
      <c r="AJQ13" s="1"/>
      <c r="AJR13" s="1"/>
      <c r="AJS13" s="1"/>
      <c r="AJT13" s="1"/>
      <c r="AJU13" s="1"/>
      <c r="AJV13" s="1"/>
      <c r="AJW13" s="1"/>
      <c r="AJX13" s="1"/>
      <c r="AJY13" s="1"/>
      <c r="AJZ13" s="1"/>
      <c r="AKA13" s="1"/>
      <c r="AKB13" s="1"/>
      <c r="AKC13" s="1"/>
      <c r="AKD13" s="1"/>
      <c r="AKE13" s="1"/>
      <c r="AKF13" s="1"/>
      <c r="AKG13" s="1"/>
      <c r="AKH13" s="1"/>
      <c r="AKI13" s="1"/>
      <c r="AKJ13" s="1"/>
      <c r="AKK13" s="1"/>
      <c r="AKL13" s="1"/>
      <c r="AKM13" s="1"/>
      <c r="AKN13" s="1"/>
      <c r="AKO13" s="1"/>
      <c r="AKP13" s="1"/>
      <c r="AKQ13" s="1"/>
      <c r="AKR13" s="1"/>
      <c r="AKS13" s="1"/>
      <c r="AKT13" s="1"/>
      <c r="AKU13" s="1"/>
      <c r="AKV13" s="1"/>
      <c r="AKW13" s="1"/>
      <c r="AKX13" s="1"/>
      <c r="AKY13" s="1"/>
      <c r="AKZ13" s="1"/>
      <c r="ALA13" s="1"/>
      <c r="ALB13" s="1"/>
      <c r="ALC13" s="1"/>
      <c r="ALD13" s="1"/>
      <c r="ALE13" s="1"/>
      <c r="ALF13" s="1"/>
      <c r="ALG13" s="1"/>
      <c r="ALH13" s="1"/>
      <c r="ALI13" s="1"/>
      <c r="ALJ13" s="1"/>
      <c r="ALK13" s="1"/>
      <c r="ALL13" s="1"/>
      <c r="ALM13" s="1"/>
      <c r="ALN13" s="1"/>
      <c r="ALO13" s="1"/>
      <c r="ALP13" s="1"/>
      <c r="ALQ13" s="1"/>
      <c r="ALR13" s="1"/>
      <c r="ALS13" s="1"/>
      <c r="ALT13" s="1"/>
      <c r="ALU13" s="1"/>
      <c r="ALV13" s="1"/>
      <c r="ALW13" s="1"/>
      <c r="ALX13" s="1"/>
      <c r="ALY13" s="1"/>
      <c r="ALZ13" s="1"/>
      <c r="AMA13" s="1"/>
      <c r="AMB13" s="1"/>
      <c r="AMC13" s="1"/>
      <c r="AMD13" s="1"/>
      <c r="AME13" s="1"/>
      <c r="AMF13" s="1"/>
      <c r="AMG13" s="1"/>
      <c r="AMH13" s="1"/>
      <c r="AMI13" s="1"/>
      <c r="AMJ13" s="1"/>
      <c r="AMK13" s="1"/>
      <c r="AML13" s="1"/>
      <c r="AMM13" s="1"/>
      <c r="AMN13" s="1"/>
      <c r="AMO13" s="1"/>
      <c r="AMP13" s="1"/>
      <c r="AMQ13" s="1"/>
    </row>
    <row r="14" spans="3:1031" ht="14.25" customHeight="1" x14ac:dyDescent="0.2">
      <c r="C14" s="245" t="s">
        <v>97</v>
      </c>
      <c r="D14" s="246"/>
      <c r="E14" s="246"/>
      <c r="F14" s="246"/>
      <c r="G14" s="246"/>
      <c r="H14" s="246"/>
      <c r="I14" s="246"/>
      <c r="J14" s="246"/>
      <c r="K14" s="246"/>
      <c r="L14" s="246"/>
      <c r="M14" s="246"/>
      <c r="N14" s="246"/>
      <c r="O14" s="246"/>
      <c r="P14" s="246"/>
      <c r="Q14" s="246"/>
      <c r="R14" s="246"/>
      <c r="S14" s="246"/>
      <c r="T14" s="246"/>
      <c r="U14" s="246"/>
      <c r="V14" s="246"/>
      <c r="W14" s="246"/>
      <c r="X14" s="246"/>
      <c r="Y14" s="246"/>
      <c r="Z14" s="246"/>
      <c r="AA14" s="246"/>
      <c r="AB14" s="247"/>
      <c r="AC14" s="3"/>
      <c r="AD14" s="3"/>
      <c r="AE14" s="3"/>
      <c r="AF14" s="3"/>
      <c r="AG14" s="3"/>
      <c r="AH14" s="3"/>
      <c r="AI14" s="3"/>
      <c r="AJ14" s="3"/>
      <c r="AK14" s="3"/>
      <c r="AL14" s="3"/>
      <c r="AM14" s="3"/>
      <c r="AN14" s="3"/>
      <c r="AO14" s="3"/>
      <c r="AP14" s="3"/>
      <c r="AQ14" s="3"/>
      <c r="AR14" s="3"/>
      <c r="AS14" s="3"/>
      <c r="AT14" s="3"/>
      <c r="AU14" s="3"/>
      <c r="AV14" s="3"/>
      <c r="AW14" s="3"/>
      <c r="AX14" s="3"/>
      <c r="AY14" s="3"/>
      <c r="AZ14" s="3"/>
      <c r="BA14" s="3"/>
      <c r="BB14" s="3"/>
      <c r="BC14" s="3"/>
      <c r="BD14" s="3"/>
      <c r="BE14" s="3"/>
      <c r="BF14" s="3"/>
      <c r="BG14" s="3"/>
      <c r="BH14" s="3"/>
      <c r="BI14" s="3"/>
      <c r="BJ14" s="3"/>
      <c r="BK14" s="3"/>
      <c r="BL14" s="3"/>
      <c r="BM14" s="3"/>
      <c r="BN14" s="3"/>
      <c r="BO14" s="3"/>
      <c r="BP14" s="3"/>
      <c r="BQ14" s="8"/>
      <c r="BR14" s="9"/>
      <c r="BS14" s="9"/>
      <c r="BT14" s="19"/>
      <c r="BU14" s="8"/>
      <c r="BV14" s="8"/>
      <c r="BW14" s="8"/>
      <c r="BX14" s="8"/>
      <c r="BY14" s="8"/>
      <c r="BZ14" s="8"/>
      <c r="CA14" s="3"/>
      <c r="CB14" s="3"/>
      <c r="CC14" s="12"/>
      <c r="CD14" s="4"/>
      <c r="CE14" s="4"/>
      <c r="CF14" s="4"/>
      <c r="CG14" s="4"/>
      <c r="CH14" s="4"/>
      <c r="CI14" s="12"/>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c r="GM14" s="1"/>
      <c r="GN14" s="1"/>
      <c r="GO14" s="1"/>
      <c r="GP14" s="1"/>
      <c r="GQ14" s="1"/>
      <c r="GR14" s="1"/>
      <c r="GS14" s="1"/>
      <c r="GT14" s="1"/>
      <c r="GU14" s="1"/>
      <c r="GV14" s="1"/>
      <c r="GW14" s="1"/>
      <c r="GX14" s="1"/>
      <c r="GY14" s="1"/>
      <c r="GZ14" s="1"/>
      <c r="HA14" s="1"/>
      <c r="HB14" s="1"/>
      <c r="HC14" s="1"/>
      <c r="HD14" s="1"/>
      <c r="HE14" s="1"/>
      <c r="HF14" s="1"/>
      <c r="HG14" s="1"/>
      <c r="HH14" s="1"/>
      <c r="HI14" s="1"/>
      <c r="HJ14" s="1"/>
      <c r="HK14" s="1"/>
      <c r="HL14" s="1"/>
      <c r="HM14" s="1"/>
      <c r="HN14" s="1"/>
      <c r="HO14" s="1"/>
      <c r="HP14" s="1"/>
      <c r="HQ14" s="1"/>
      <c r="HR14" s="1"/>
      <c r="HS14" s="1"/>
      <c r="HT14" s="1"/>
      <c r="HU14" s="1"/>
      <c r="HV14" s="1"/>
      <c r="HW14" s="1"/>
      <c r="HX14" s="1"/>
      <c r="HY14" s="1"/>
      <c r="HZ14" s="1"/>
      <c r="IA14" s="1"/>
      <c r="IB14" s="1"/>
      <c r="IC14" s="1"/>
      <c r="ID14" s="1"/>
      <c r="IE14" s="1"/>
      <c r="IF14" s="1"/>
      <c r="IG14" s="1"/>
      <c r="IH14" s="1"/>
      <c r="II14" s="1"/>
      <c r="IJ14" s="1"/>
      <c r="IK14" s="1"/>
      <c r="IL14" s="1"/>
      <c r="IM14" s="1"/>
      <c r="IN14" s="1"/>
      <c r="IO14" s="1"/>
      <c r="IP14" s="1"/>
      <c r="IQ14" s="1"/>
      <c r="IR14" s="1"/>
      <c r="IS14" s="1"/>
      <c r="IT14" s="1"/>
      <c r="IU14" s="1"/>
      <c r="IV14" s="1"/>
      <c r="IW14" s="1"/>
      <c r="IX14" s="1"/>
      <c r="IY14" s="1"/>
      <c r="IZ14" s="1"/>
      <c r="JA14" s="1"/>
      <c r="JB14" s="1"/>
      <c r="JC14" s="1"/>
      <c r="JD14" s="1"/>
      <c r="JE14" s="1"/>
      <c r="JF14" s="1"/>
      <c r="JG14" s="1"/>
      <c r="JH14" s="1"/>
      <c r="JI14" s="1"/>
      <c r="JJ14" s="1"/>
      <c r="JK14" s="1"/>
      <c r="JL14" s="1"/>
      <c r="JM14" s="1"/>
      <c r="JN14" s="1"/>
      <c r="JO14" s="1"/>
      <c r="JP14" s="1"/>
      <c r="JQ14" s="1"/>
      <c r="JR14" s="1"/>
      <c r="JS14" s="1"/>
      <c r="JT14" s="1"/>
      <c r="JU14" s="1"/>
      <c r="JV14" s="1"/>
      <c r="JW14" s="1"/>
      <c r="JX14" s="1"/>
      <c r="JY14" s="1"/>
      <c r="JZ14" s="1"/>
      <c r="KA14" s="1"/>
      <c r="KB14" s="1"/>
      <c r="KC14" s="1"/>
      <c r="KD14" s="1"/>
      <c r="KE14" s="1"/>
      <c r="KF14" s="1"/>
      <c r="KG14" s="1"/>
      <c r="KH14" s="1"/>
      <c r="KI14" s="1"/>
      <c r="KJ14" s="1"/>
      <c r="KK14" s="1"/>
      <c r="KL14" s="1"/>
      <c r="KM14" s="1"/>
      <c r="KN14" s="1"/>
      <c r="KO14" s="1"/>
      <c r="KP14" s="1"/>
      <c r="KQ14" s="1"/>
      <c r="KR14" s="1"/>
      <c r="KS14" s="1"/>
      <c r="KT14" s="1"/>
      <c r="KU14" s="1"/>
      <c r="KV14" s="1"/>
      <c r="KW14" s="1"/>
      <c r="KX14" s="1"/>
      <c r="KY14" s="1"/>
      <c r="KZ14" s="1"/>
      <c r="LA14" s="1"/>
      <c r="LB14" s="1"/>
      <c r="LC14" s="1"/>
      <c r="LD14" s="1"/>
      <c r="LE14" s="1"/>
      <c r="LF14" s="1"/>
      <c r="LG14" s="1"/>
      <c r="LH14" s="1"/>
      <c r="LI14" s="1"/>
      <c r="LJ14" s="1"/>
      <c r="LK14" s="1"/>
      <c r="LL14" s="1"/>
      <c r="LM14" s="1"/>
      <c r="LN14" s="1"/>
      <c r="LO14" s="1"/>
      <c r="LP14" s="1"/>
      <c r="LQ14" s="1"/>
      <c r="LR14" s="1"/>
      <c r="LS14" s="1"/>
      <c r="LT14" s="1"/>
      <c r="LU14" s="1"/>
      <c r="LV14" s="1"/>
      <c r="LW14" s="1"/>
      <c r="LX14" s="1"/>
      <c r="LY14" s="1"/>
      <c r="LZ14" s="1"/>
      <c r="MA14" s="1"/>
      <c r="MB14" s="1"/>
      <c r="MC14" s="1"/>
      <c r="MD14" s="1"/>
      <c r="ME14" s="1"/>
      <c r="MF14" s="1"/>
      <c r="MG14" s="1"/>
      <c r="MH14" s="1"/>
      <c r="MI14" s="1"/>
      <c r="MJ14" s="1"/>
      <c r="MK14" s="1"/>
      <c r="ML14" s="1"/>
      <c r="MM14" s="1"/>
      <c r="MN14" s="1"/>
      <c r="MO14" s="1"/>
      <c r="MP14" s="1"/>
      <c r="MQ14" s="1"/>
      <c r="MR14" s="1"/>
      <c r="MS14" s="1"/>
      <c r="MT14" s="1"/>
      <c r="MU14" s="1"/>
      <c r="MV14" s="1"/>
      <c r="MW14" s="1"/>
      <c r="MX14" s="1"/>
      <c r="MY14" s="1"/>
      <c r="MZ14" s="1"/>
      <c r="NA14" s="1"/>
      <c r="NB14" s="1"/>
      <c r="NC14" s="1"/>
      <c r="ND14" s="1"/>
      <c r="NE14" s="1"/>
      <c r="NF14" s="1"/>
      <c r="NG14" s="1"/>
      <c r="NH14" s="1"/>
      <c r="NI14" s="1"/>
      <c r="NJ14" s="1"/>
      <c r="NK14" s="1"/>
      <c r="NL14" s="1"/>
      <c r="NM14" s="1"/>
      <c r="NN14" s="1"/>
      <c r="NO14" s="1"/>
      <c r="NP14" s="1"/>
      <c r="NQ14" s="1"/>
      <c r="NR14" s="1"/>
      <c r="NS14" s="1"/>
      <c r="NT14" s="1"/>
      <c r="NU14" s="1"/>
      <c r="NV14" s="1"/>
      <c r="NW14" s="1"/>
      <c r="NX14" s="1"/>
      <c r="NY14" s="1"/>
      <c r="NZ14" s="1"/>
      <c r="OA14" s="1"/>
      <c r="OB14" s="1"/>
      <c r="OC14" s="1"/>
      <c r="OD14" s="1"/>
      <c r="OE14" s="1"/>
      <c r="OF14" s="1"/>
      <c r="OG14" s="1"/>
      <c r="OH14" s="1"/>
      <c r="OI14" s="1"/>
      <c r="OJ14" s="1"/>
      <c r="OK14" s="1"/>
      <c r="OL14" s="1"/>
      <c r="OM14" s="1"/>
      <c r="ON14" s="1"/>
      <c r="OO14" s="1"/>
      <c r="OP14" s="1"/>
      <c r="OQ14" s="1"/>
      <c r="OR14" s="1"/>
      <c r="OS14" s="1"/>
      <c r="OT14" s="1"/>
      <c r="OU14" s="1"/>
      <c r="OV14" s="1"/>
      <c r="OW14" s="1"/>
      <c r="OX14" s="1"/>
      <c r="OY14" s="1"/>
      <c r="OZ14" s="1"/>
      <c r="PA14" s="1"/>
      <c r="PB14" s="1"/>
      <c r="PC14" s="1"/>
      <c r="PD14" s="1"/>
      <c r="PE14" s="1"/>
      <c r="PF14" s="1"/>
      <c r="PG14" s="1"/>
      <c r="PH14" s="1"/>
      <c r="PI14" s="1"/>
      <c r="PJ14" s="1"/>
      <c r="PK14" s="1"/>
      <c r="PL14" s="1"/>
      <c r="PM14" s="1"/>
      <c r="PN14" s="1"/>
      <c r="PO14" s="1"/>
      <c r="PP14" s="1"/>
      <c r="PQ14" s="1"/>
      <c r="PR14" s="1"/>
      <c r="PS14" s="1"/>
      <c r="PT14" s="1"/>
      <c r="PU14" s="1"/>
      <c r="PV14" s="1"/>
      <c r="PW14" s="1"/>
      <c r="PX14" s="1"/>
      <c r="PY14" s="1"/>
      <c r="PZ14" s="1"/>
      <c r="QA14" s="1"/>
      <c r="QB14" s="1"/>
      <c r="QC14" s="1"/>
      <c r="QD14" s="1"/>
      <c r="QE14" s="1"/>
      <c r="QF14" s="1"/>
      <c r="QG14" s="1"/>
      <c r="QH14" s="1"/>
      <c r="QI14" s="1"/>
      <c r="QJ14" s="1"/>
      <c r="QK14" s="1"/>
      <c r="QL14" s="1"/>
      <c r="QM14" s="1"/>
      <c r="QN14" s="1"/>
      <c r="QO14" s="1"/>
      <c r="QP14" s="1"/>
      <c r="QQ14" s="1"/>
      <c r="QR14" s="1"/>
      <c r="QS14" s="1"/>
      <c r="QT14" s="1"/>
      <c r="QU14" s="1"/>
      <c r="QV14" s="1"/>
      <c r="QW14" s="1"/>
      <c r="QX14" s="1"/>
      <c r="QY14" s="1"/>
      <c r="QZ14" s="1"/>
      <c r="RA14" s="1"/>
      <c r="RB14" s="1"/>
      <c r="RC14" s="1"/>
      <c r="RD14" s="1"/>
      <c r="RE14" s="1"/>
      <c r="RF14" s="1"/>
      <c r="RG14" s="1"/>
      <c r="RH14" s="1"/>
      <c r="RI14" s="1"/>
      <c r="RJ14" s="1"/>
      <c r="RK14" s="1"/>
      <c r="RL14" s="1"/>
      <c r="RM14" s="1"/>
      <c r="RN14" s="1"/>
      <c r="RO14" s="1"/>
      <c r="RP14" s="1"/>
      <c r="RQ14" s="1"/>
      <c r="RR14" s="1"/>
      <c r="RS14" s="1"/>
      <c r="RT14" s="1"/>
      <c r="RU14" s="1"/>
      <c r="RV14" s="1"/>
      <c r="RW14" s="1"/>
      <c r="RX14" s="1"/>
      <c r="RY14" s="1"/>
      <c r="RZ14" s="1"/>
      <c r="SA14" s="1"/>
      <c r="SB14" s="1"/>
      <c r="SC14" s="1"/>
      <c r="SD14" s="1"/>
      <c r="SE14" s="1"/>
      <c r="SF14" s="1"/>
      <c r="SG14" s="1"/>
      <c r="SH14" s="1"/>
      <c r="SI14" s="1"/>
      <c r="SJ14" s="1"/>
      <c r="SK14" s="1"/>
      <c r="SL14" s="1"/>
      <c r="SM14" s="1"/>
      <c r="SN14" s="1"/>
      <c r="SO14" s="1"/>
      <c r="SP14" s="1"/>
      <c r="SQ14" s="1"/>
      <c r="SR14" s="1"/>
      <c r="SS14" s="1"/>
      <c r="ST14" s="1"/>
      <c r="SU14" s="1"/>
      <c r="SV14" s="1"/>
      <c r="SW14" s="1"/>
      <c r="SX14" s="1"/>
      <c r="SY14" s="1"/>
      <c r="SZ14" s="1"/>
      <c r="TA14" s="1"/>
      <c r="TB14" s="1"/>
      <c r="TC14" s="1"/>
      <c r="TD14" s="1"/>
      <c r="TE14" s="1"/>
      <c r="TF14" s="1"/>
      <c r="TG14" s="1"/>
      <c r="TH14" s="1"/>
      <c r="TI14" s="1"/>
      <c r="TJ14" s="1"/>
      <c r="TK14" s="1"/>
      <c r="TL14" s="1"/>
      <c r="TM14" s="1"/>
      <c r="TN14" s="1"/>
      <c r="TO14" s="1"/>
      <c r="TP14" s="1"/>
      <c r="TQ14" s="1"/>
      <c r="TR14" s="1"/>
      <c r="TS14" s="1"/>
      <c r="TT14" s="1"/>
      <c r="TU14" s="1"/>
      <c r="TV14" s="1"/>
      <c r="TW14" s="1"/>
      <c r="TX14" s="1"/>
      <c r="TY14" s="1"/>
      <c r="TZ14" s="1"/>
      <c r="UA14" s="1"/>
      <c r="UB14" s="1"/>
      <c r="UC14" s="1"/>
      <c r="UD14" s="1"/>
      <c r="UE14" s="1"/>
      <c r="UF14" s="1"/>
      <c r="UG14" s="1"/>
      <c r="UH14" s="1"/>
      <c r="UI14" s="1"/>
      <c r="UJ14" s="1"/>
      <c r="UK14" s="1"/>
      <c r="UL14" s="1"/>
      <c r="UM14" s="1"/>
      <c r="UN14" s="1"/>
      <c r="UO14" s="1"/>
      <c r="UP14" s="1"/>
      <c r="UQ14" s="1"/>
      <c r="UR14" s="1"/>
      <c r="US14" s="1"/>
      <c r="UT14" s="1"/>
      <c r="UU14" s="1"/>
      <c r="UV14" s="1"/>
      <c r="UW14" s="1"/>
      <c r="UX14" s="1"/>
      <c r="UY14" s="1"/>
      <c r="UZ14" s="1"/>
      <c r="VA14" s="1"/>
      <c r="VB14" s="1"/>
      <c r="VC14" s="1"/>
      <c r="VD14" s="1"/>
      <c r="VE14" s="1"/>
      <c r="VF14" s="1"/>
      <c r="VG14" s="1"/>
      <c r="VH14" s="1"/>
      <c r="VI14" s="1"/>
      <c r="VJ14" s="1"/>
      <c r="VK14" s="1"/>
      <c r="VL14" s="1"/>
      <c r="VM14" s="1"/>
      <c r="VN14" s="1"/>
      <c r="VO14" s="1"/>
      <c r="VP14" s="1"/>
      <c r="VQ14" s="1"/>
      <c r="VR14" s="1"/>
      <c r="VS14" s="1"/>
      <c r="VT14" s="1"/>
      <c r="VU14" s="1"/>
      <c r="VV14" s="1"/>
      <c r="VW14" s="1"/>
      <c r="VX14" s="1"/>
      <c r="VY14" s="1"/>
      <c r="VZ14" s="1"/>
      <c r="WA14" s="1"/>
      <c r="WB14" s="1"/>
      <c r="WC14" s="1"/>
      <c r="WD14" s="1"/>
      <c r="WE14" s="1"/>
      <c r="WF14" s="1"/>
      <c r="WG14" s="1"/>
      <c r="WH14" s="1"/>
      <c r="WI14" s="1"/>
      <c r="WJ14" s="1"/>
      <c r="WK14" s="1"/>
      <c r="WL14" s="1"/>
      <c r="WM14" s="1"/>
      <c r="WN14" s="1"/>
      <c r="WO14" s="1"/>
      <c r="WP14" s="1"/>
      <c r="WQ14" s="1"/>
      <c r="WR14" s="1"/>
      <c r="WS14" s="1"/>
      <c r="WT14" s="1"/>
      <c r="WU14" s="1"/>
      <c r="WV14" s="1"/>
      <c r="WW14" s="1"/>
      <c r="WX14" s="1"/>
      <c r="WY14" s="1"/>
      <c r="WZ14" s="1"/>
      <c r="XA14" s="1"/>
      <c r="XB14" s="1"/>
      <c r="XC14" s="1"/>
      <c r="XD14" s="1"/>
      <c r="XE14" s="1"/>
      <c r="XF14" s="1"/>
      <c r="XG14" s="1"/>
      <c r="XH14" s="1"/>
      <c r="XI14" s="1"/>
      <c r="XJ14" s="1"/>
      <c r="XK14" s="1"/>
      <c r="XL14" s="1"/>
      <c r="XM14" s="1"/>
      <c r="XN14" s="1"/>
      <c r="XO14" s="1"/>
      <c r="XP14" s="1"/>
      <c r="XQ14" s="1"/>
      <c r="XR14" s="1"/>
      <c r="XS14" s="1"/>
      <c r="XT14" s="1"/>
      <c r="XU14" s="1"/>
      <c r="XV14" s="1"/>
      <c r="XW14" s="1"/>
      <c r="XX14" s="1"/>
      <c r="XY14" s="1"/>
      <c r="XZ14" s="1"/>
      <c r="YA14" s="1"/>
      <c r="YB14" s="1"/>
      <c r="YC14" s="1"/>
      <c r="YD14" s="1"/>
      <c r="YE14" s="1"/>
      <c r="YF14" s="1"/>
      <c r="YG14" s="1"/>
      <c r="YH14" s="1"/>
      <c r="YI14" s="1"/>
      <c r="YJ14" s="1"/>
      <c r="YK14" s="1"/>
      <c r="YL14" s="1"/>
      <c r="YM14" s="1"/>
      <c r="YN14" s="1"/>
      <c r="YO14" s="1"/>
      <c r="YP14" s="1"/>
      <c r="YQ14" s="1"/>
      <c r="YR14" s="1"/>
      <c r="YS14" s="1"/>
      <c r="YT14" s="1"/>
      <c r="YU14" s="1"/>
      <c r="YV14" s="1"/>
      <c r="YW14" s="1"/>
      <c r="YX14" s="1"/>
      <c r="YY14" s="1"/>
      <c r="YZ14" s="1"/>
      <c r="ZA14" s="1"/>
      <c r="ZB14" s="1"/>
      <c r="ZC14" s="1"/>
      <c r="ZD14" s="1"/>
      <c r="ZE14" s="1"/>
      <c r="ZF14" s="1"/>
      <c r="ZG14" s="1"/>
      <c r="ZH14" s="1"/>
      <c r="ZI14" s="1"/>
      <c r="ZJ14" s="1"/>
      <c r="ZK14" s="1"/>
      <c r="ZL14" s="1"/>
      <c r="ZM14" s="1"/>
      <c r="ZN14" s="1"/>
      <c r="ZO14" s="1"/>
      <c r="ZP14" s="1"/>
      <c r="ZQ14" s="1"/>
      <c r="ZR14" s="1"/>
      <c r="ZS14" s="1"/>
      <c r="ZT14" s="1"/>
      <c r="ZU14" s="1"/>
      <c r="ZV14" s="1"/>
      <c r="ZW14" s="1"/>
      <c r="ZX14" s="1"/>
      <c r="ZY14" s="1"/>
      <c r="ZZ14" s="1"/>
      <c r="AAA14" s="1"/>
      <c r="AAB14" s="1"/>
      <c r="AAC14" s="1"/>
      <c r="AAD14" s="1"/>
      <c r="AAE14" s="1"/>
      <c r="AAF14" s="1"/>
      <c r="AAG14" s="1"/>
      <c r="AAH14" s="1"/>
      <c r="AAI14" s="1"/>
      <c r="AAJ14" s="1"/>
      <c r="AAK14" s="1"/>
      <c r="AAL14" s="1"/>
      <c r="AAM14" s="1"/>
      <c r="AAN14" s="1"/>
      <c r="AAO14" s="1"/>
      <c r="AAP14" s="1"/>
      <c r="AAQ14" s="1"/>
      <c r="AAR14" s="1"/>
      <c r="AAS14" s="1"/>
      <c r="AAT14" s="1"/>
      <c r="AAU14" s="1"/>
      <c r="AAV14" s="1"/>
      <c r="AAW14" s="1"/>
      <c r="AAX14" s="1"/>
      <c r="AAY14" s="1"/>
      <c r="AAZ14" s="1"/>
      <c r="ABA14" s="1"/>
      <c r="ABB14" s="1"/>
      <c r="ABC14" s="1"/>
      <c r="ABD14" s="1"/>
      <c r="ABE14" s="1"/>
      <c r="ABF14" s="1"/>
      <c r="ABG14" s="1"/>
      <c r="ABH14" s="1"/>
      <c r="ABI14" s="1"/>
      <c r="ABJ14" s="1"/>
      <c r="ABK14" s="1"/>
      <c r="ABL14" s="1"/>
      <c r="ABM14" s="1"/>
      <c r="ABN14" s="1"/>
      <c r="ABO14" s="1"/>
      <c r="ABP14" s="1"/>
      <c r="ABQ14" s="1"/>
      <c r="ABR14" s="1"/>
      <c r="ABS14" s="1"/>
      <c r="ABT14" s="1"/>
      <c r="ABU14" s="1"/>
      <c r="ABV14" s="1"/>
      <c r="ABW14" s="1"/>
      <c r="ABX14" s="1"/>
      <c r="ABY14" s="1"/>
      <c r="ABZ14" s="1"/>
      <c r="ACA14" s="1"/>
      <c r="ACB14" s="1"/>
      <c r="ACC14" s="1"/>
      <c r="ACD14" s="1"/>
      <c r="ACE14" s="1"/>
      <c r="ACF14" s="1"/>
      <c r="ACG14" s="1"/>
      <c r="ACH14" s="1"/>
      <c r="ACI14" s="1"/>
      <c r="ACJ14" s="1"/>
      <c r="ACK14" s="1"/>
      <c r="ACL14" s="1"/>
      <c r="ACM14" s="1"/>
      <c r="ACN14" s="1"/>
      <c r="ACO14" s="1"/>
      <c r="ACP14" s="1"/>
      <c r="ACQ14" s="1"/>
      <c r="ACR14" s="1"/>
      <c r="ACS14" s="1"/>
      <c r="ACT14" s="1"/>
      <c r="ACU14" s="1"/>
      <c r="ACV14" s="1"/>
      <c r="ACW14" s="1"/>
      <c r="ACX14" s="1"/>
      <c r="ACY14" s="1"/>
      <c r="ACZ14" s="1"/>
      <c r="ADA14" s="1"/>
      <c r="ADB14" s="1"/>
      <c r="ADC14" s="1"/>
      <c r="ADD14" s="1"/>
      <c r="ADE14" s="1"/>
      <c r="ADF14" s="1"/>
      <c r="ADG14" s="1"/>
      <c r="ADH14" s="1"/>
      <c r="ADI14" s="1"/>
      <c r="ADJ14" s="1"/>
      <c r="ADK14" s="1"/>
      <c r="ADL14" s="1"/>
      <c r="ADM14" s="1"/>
      <c r="ADN14" s="1"/>
      <c r="ADO14" s="1"/>
      <c r="ADP14" s="1"/>
      <c r="ADQ14" s="1"/>
      <c r="ADR14" s="1"/>
      <c r="ADS14" s="1"/>
      <c r="ADT14" s="1"/>
      <c r="ADU14" s="1"/>
      <c r="ADV14" s="1"/>
      <c r="ADW14" s="1"/>
      <c r="ADX14" s="1"/>
      <c r="ADY14" s="1"/>
      <c r="ADZ14" s="1"/>
      <c r="AEA14" s="1"/>
      <c r="AEB14" s="1"/>
      <c r="AEC14" s="1"/>
      <c r="AED14" s="1"/>
      <c r="AEE14" s="1"/>
      <c r="AEF14" s="1"/>
      <c r="AEG14" s="1"/>
      <c r="AEH14" s="1"/>
      <c r="AEI14" s="1"/>
      <c r="AEJ14" s="1"/>
      <c r="AEK14" s="1"/>
      <c r="AEL14" s="1"/>
      <c r="AEM14" s="1"/>
      <c r="AEN14" s="1"/>
      <c r="AEO14" s="1"/>
      <c r="AEP14" s="1"/>
      <c r="AEQ14" s="1"/>
      <c r="AER14" s="1"/>
      <c r="AES14" s="1"/>
      <c r="AET14" s="1"/>
      <c r="AEU14" s="1"/>
      <c r="AEV14" s="1"/>
      <c r="AEW14" s="1"/>
      <c r="AEX14" s="1"/>
      <c r="AEY14" s="1"/>
      <c r="AEZ14" s="1"/>
      <c r="AFA14" s="1"/>
      <c r="AFB14" s="1"/>
      <c r="AFC14" s="1"/>
      <c r="AFD14" s="1"/>
      <c r="AFE14" s="1"/>
      <c r="AFF14" s="1"/>
      <c r="AFG14" s="1"/>
      <c r="AFH14" s="1"/>
      <c r="AFI14" s="1"/>
      <c r="AFJ14" s="1"/>
      <c r="AFK14" s="1"/>
      <c r="AFL14" s="1"/>
      <c r="AFM14" s="1"/>
      <c r="AFN14" s="1"/>
      <c r="AFO14" s="1"/>
      <c r="AFP14" s="1"/>
      <c r="AFQ14" s="1"/>
      <c r="AFR14" s="1"/>
      <c r="AFS14" s="1"/>
      <c r="AFT14" s="1"/>
      <c r="AFU14" s="1"/>
      <c r="AFV14" s="1"/>
      <c r="AFW14" s="1"/>
      <c r="AFX14" s="1"/>
      <c r="AFY14" s="1"/>
      <c r="AFZ14" s="1"/>
      <c r="AGA14" s="1"/>
      <c r="AGB14" s="1"/>
      <c r="AGC14" s="1"/>
      <c r="AGD14" s="1"/>
      <c r="AGE14" s="1"/>
      <c r="AGF14" s="1"/>
      <c r="AGG14" s="1"/>
      <c r="AGH14" s="1"/>
      <c r="AGI14" s="1"/>
      <c r="AGJ14" s="1"/>
      <c r="AGK14" s="1"/>
      <c r="AGL14" s="1"/>
      <c r="AGM14" s="1"/>
      <c r="AGN14" s="1"/>
      <c r="AGO14" s="1"/>
      <c r="AGP14" s="1"/>
      <c r="AGQ14" s="1"/>
      <c r="AGR14" s="1"/>
      <c r="AGS14" s="1"/>
      <c r="AGT14" s="1"/>
      <c r="AGU14" s="1"/>
      <c r="AGV14" s="1"/>
      <c r="AGW14" s="1"/>
      <c r="AGX14" s="1"/>
      <c r="AGY14" s="1"/>
      <c r="AGZ14" s="1"/>
      <c r="AHA14" s="1"/>
      <c r="AHB14" s="1"/>
      <c r="AHC14" s="1"/>
      <c r="AHD14" s="1"/>
      <c r="AHE14" s="1"/>
      <c r="AHF14" s="1"/>
      <c r="AHG14" s="1"/>
      <c r="AHH14" s="1"/>
      <c r="AHI14" s="1"/>
      <c r="AHJ14" s="1"/>
      <c r="AHK14" s="1"/>
      <c r="AHL14" s="1"/>
      <c r="AHM14" s="1"/>
      <c r="AHN14" s="1"/>
      <c r="AHO14" s="1"/>
      <c r="AHP14" s="1"/>
      <c r="AHQ14" s="1"/>
      <c r="AHR14" s="1"/>
      <c r="AHS14" s="1"/>
      <c r="AHT14" s="1"/>
      <c r="AHU14" s="1"/>
      <c r="AHV14" s="1"/>
      <c r="AHW14" s="1"/>
      <c r="AHX14" s="1"/>
      <c r="AHY14" s="1"/>
      <c r="AHZ14" s="1"/>
      <c r="AIA14" s="1"/>
      <c r="AIB14" s="1"/>
      <c r="AIC14" s="1"/>
      <c r="AID14" s="1"/>
      <c r="AIE14" s="1"/>
      <c r="AIF14" s="1"/>
      <c r="AIG14" s="1"/>
      <c r="AIH14" s="1"/>
      <c r="AII14" s="1"/>
      <c r="AIJ14" s="1"/>
      <c r="AIK14" s="1"/>
      <c r="AIL14" s="1"/>
      <c r="AIM14" s="1"/>
      <c r="AIN14" s="1"/>
      <c r="AIO14" s="1"/>
      <c r="AIP14" s="1"/>
      <c r="AIQ14" s="1"/>
      <c r="AIR14" s="1"/>
      <c r="AIS14" s="1"/>
      <c r="AIT14" s="1"/>
      <c r="AIU14" s="1"/>
      <c r="AIV14" s="1"/>
      <c r="AIW14" s="1"/>
      <c r="AIX14" s="1"/>
      <c r="AIY14" s="1"/>
      <c r="AIZ14" s="1"/>
      <c r="AJA14" s="1"/>
      <c r="AJB14" s="1"/>
      <c r="AJC14" s="1"/>
      <c r="AJD14" s="1"/>
      <c r="AJE14" s="1"/>
      <c r="AJF14" s="1"/>
      <c r="AJG14" s="1"/>
      <c r="AJH14" s="1"/>
      <c r="AJI14" s="1"/>
      <c r="AJJ14" s="1"/>
      <c r="AJK14" s="1"/>
      <c r="AJL14" s="1"/>
      <c r="AJM14" s="1"/>
      <c r="AJN14" s="1"/>
      <c r="AJO14" s="1"/>
      <c r="AJP14" s="1"/>
      <c r="AJQ14" s="1"/>
      <c r="AJR14" s="1"/>
      <c r="AJS14" s="1"/>
      <c r="AJT14" s="1"/>
      <c r="AJU14" s="1"/>
      <c r="AJV14" s="1"/>
      <c r="AJW14" s="1"/>
      <c r="AJX14" s="1"/>
      <c r="AJY14" s="1"/>
      <c r="AJZ14" s="1"/>
      <c r="AKA14" s="1"/>
      <c r="AKB14" s="1"/>
      <c r="AKC14" s="1"/>
      <c r="AKD14" s="1"/>
      <c r="AKE14" s="1"/>
      <c r="AKF14" s="1"/>
      <c r="AKG14" s="1"/>
      <c r="AKH14" s="1"/>
      <c r="AKI14" s="1"/>
      <c r="AKJ14" s="1"/>
      <c r="AKK14" s="1"/>
      <c r="AKL14" s="1"/>
      <c r="AKM14" s="1"/>
      <c r="AKN14" s="1"/>
      <c r="AKO14" s="1"/>
      <c r="AKP14" s="1"/>
      <c r="AKQ14" s="1"/>
      <c r="AKR14" s="1"/>
      <c r="AKS14" s="1"/>
      <c r="AKT14" s="1"/>
      <c r="AKU14" s="1"/>
      <c r="AKV14" s="1"/>
      <c r="AKW14" s="1"/>
      <c r="AKX14" s="1"/>
      <c r="AKY14" s="1"/>
      <c r="AKZ14" s="1"/>
      <c r="ALA14" s="1"/>
      <c r="ALB14" s="1"/>
      <c r="ALC14" s="1"/>
      <c r="ALD14" s="1"/>
      <c r="ALE14" s="1"/>
      <c r="ALF14" s="1"/>
      <c r="ALG14" s="1"/>
      <c r="ALH14" s="1"/>
      <c r="ALI14" s="1"/>
      <c r="ALJ14" s="1"/>
      <c r="ALK14" s="1"/>
      <c r="ALL14" s="1"/>
      <c r="ALM14" s="1"/>
      <c r="ALN14" s="1"/>
      <c r="ALO14" s="1"/>
      <c r="ALP14" s="1"/>
      <c r="ALQ14" s="1"/>
      <c r="ALR14" s="1"/>
      <c r="ALS14" s="1"/>
      <c r="ALT14" s="1"/>
      <c r="ALU14" s="1"/>
      <c r="ALV14" s="1"/>
      <c r="ALW14" s="1"/>
      <c r="ALX14" s="1"/>
      <c r="ALY14" s="1"/>
      <c r="ALZ14" s="1"/>
      <c r="AMA14" s="1"/>
      <c r="AMB14" s="1"/>
      <c r="AMC14" s="1"/>
      <c r="AMD14" s="1"/>
      <c r="AME14" s="1"/>
      <c r="AMF14" s="1"/>
      <c r="AMG14" s="1"/>
      <c r="AMH14" s="1"/>
      <c r="AMI14" s="1"/>
      <c r="AMJ14" s="1"/>
      <c r="AMK14" s="1"/>
      <c r="AML14" s="1"/>
      <c r="AMM14" s="1"/>
      <c r="AMN14" s="1"/>
      <c r="AMO14" s="1"/>
      <c r="AMP14" s="1"/>
      <c r="AMQ14" s="1"/>
    </row>
    <row r="15" spans="3:1031" ht="14.25" customHeight="1" thickBot="1" x14ac:dyDescent="0.25">
      <c r="C15" s="248"/>
      <c r="D15" s="249"/>
      <c r="E15" s="249"/>
      <c r="F15" s="249"/>
      <c r="G15" s="249"/>
      <c r="H15" s="249"/>
      <c r="I15" s="249"/>
      <c r="J15" s="249"/>
      <c r="K15" s="249"/>
      <c r="L15" s="249"/>
      <c r="M15" s="249"/>
      <c r="N15" s="249"/>
      <c r="O15" s="249"/>
      <c r="P15" s="249"/>
      <c r="Q15" s="249"/>
      <c r="R15" s="249"/>
      <c r="S15" s="249"/>
      <c r="T15" s="249"/>
      <c r="U15" s="249"/>
      <c r="V15" s="249"/>
      <c r="W15" s="249"/>
      <c r="X15" s="249"/>
      <c r="Y15" s="249"/>
      <c r="Z15" s="249"/>
      <c r="AA15" s="249"/>
      <c r="AB15" s="250"/>
      <c r="AC15" s="3"/>
      <c r="AD15" s="3"/>
      <c r="AE15" s="3"/>
      <c r="AF15" s="3"/>
      <c r="AG15" s="3"/>
      <c r="AH15" s="3"/>
      <c r="AI15" s="3"/>
      <c r="AJ15" s="3"/>
      <c r="AK15" s="3"/>
      <c r="AL15" s="3"/>
      <c r="AM15" s="3"/>
      <c r="AN15" s="3"/>
      <c r="AO15" s="3"/>
      <c r="AP15" s="3"/>
      <c r="AQ15" s="3"/>
      <c r="AR15" s="3"/>
      <c r="AS15" s="3"/>
      <c r="AT15" s="3"/>
      <c r="AU15" s="3"/>
      <c r="AV15" s="3"/>
      <c r="AW15" s="3"/>
      <c r="AX15" s="3"/>
      <c r="AY15" s="3"/>
      <c r="AZ15" s="3"/>
      <c r="BA15" s="3"/>
      <c r="BB15" s="3"/>
      <c r="BC15" s="3"/>
      <c r="BD15" s="3"/>
      <c r="BE15" s="3"/>
      <c r="BF15" s="3"/>
      <c r="BG15" s="3"/>
      <c r="BH15" s="3"/>
      <c r="BI15" s="3"/>
      <c r="BJ15" s="3"/>
      <c r="BK15" s="3"/>
      <c r="BL15" s="3"/>
      <c r="BM15" s="3"/>
      <c r="BN15" s="3"/>
      <c r="BO15" s="3"/>
      <c r="BP15" s="3"/>
      <c r="BQ15" s="8"/>
      <c r="BR15" s="9"/>
      <c r="BS15" s="9"/>
      <c r="BT15" s="19"/>
      <c r="BU15" s="8"/>
      <c r="BV15" s="8"/>
      <c r="BW15" s="8"/>
      <c r="BX15" s="8"/>
      <c r="BY15" s="8"/>
      <c r="BZ15" s="8"/>
      <c r="CA15" s="3"/>
      <c r="CB15" s="3"/>
      <c r="CC15" s="12"/>
      <c r="CD15" s="4"/>
      <c r="CE15" s="4"/>
      <c r="CF15" s="4"/>
      <c r="CG15" s="4"/>
      <c r="CH15" s="4"/>
      <c r="CI15" s="12"/>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c r="GN15" s="1"/>
      <c r="GO15" s="1"/>
      <c r="GP15" s="1"/>
      <c r="GQ15" s="1"/>
      <c r="GR15" s="1"/>
      <c r="GS15" s="1"/>
      <c r="GT15" s="1"/>
      <c r="GU15" s="1"/>
      <c r="GV15" s="1"/>
      <c r="GW15" s="1"/>
      <c r="GX15" s="1"/>
      <c r="GY15" s="1"/>
      <c r="GZ15" s="1"/>
      <c r="HA15" s="1"/>
      <c r="HB15" s="1"/>
      <c r="HC15" s="1"/>
      <c r="HD15" s="1"/>
      <c r="HE15" s="1"/>
      <c r="HF15" s="1"/>
      <c r="HG15" s="1"/>
      <c r="HH15" s="1"/>
      <c r="HI15" s="1"/>
      <c r="HJ15" s="1"/>
      <c r="HK15" s="1"/>
      <c r="HL15" s="1"/>
      <c r="HM15" s="1"/>
      <c r="HN15" s="1"/>
      <c r="HO15" s="1"/>
      <c r="HP15" s="1"/>
      <c r="HQ15" s="1"/>
      <c r="HR15" s="1"/>
      <c r="HS15" s="1"/>
      <c r="HT15" s="1"/>
      <c r="HU15" s="1"/>
      <c r="HV15" s="1"/>
      <c r="HW15" s="1"/>
      <c r="HX15" s="1"/>
      <c r="HY15" s="1"/>
      <c r="HZ15" s="1"/>
      <c r="IA15" s="1"/>
      <c r="IB15" s="1"/>
      <c r="IC15" s="1"/>
      <c r="ID15" s="1"/>
      <c r="IE15" s="1"/>
      <c r="IF15" s="1"/>
      <c r="IG15" s="1"/>
      <c r="IH15" s="1"/>
      <c r="II15" s="1"/>
      <c r="IJ15" s="1"/>
      <c r="IK15" s="1"/>
      <c r="IL15" s="1"/>
      <c r="IM15" s="1"/>
      <c r="IN15" s="1"/>
      <c r="IO15" s="1"/>
      <c r="IP15" s="1"/>
      <c r="IQ15" s="1"/>
      <c r="IR15" s="1"/>
      <c r="IS15" s="1"/>
      <c r="IT15" s="1"/>
      <c r="IU15" s="1"/>
      <c r="IV15" s="1"/>
      <c r="IW15" s="1"/>
      <c r="IX15" s="1"/>
      <c r="IY15" s="1"/>
      <c r="IZ15" s="1"/>
      <c r="JA15" s="1"/>
      <c r="JB15" s="1"/>
      <c r="JC15" s="1"/>
      <c r="JD15" s="1"/>
      <c r="JE15" s="1"/>
      <c r="JF15" s="1"/>
      <c r="JG15" s="1"/>
      <c r="JH15" s="1"/>
      <c r="JI15" s="1"/>
      <c r="JJ15" s="1"/>
      <c r="JK15" s="1"/>
      <c r="JL15" s="1"/>
      <c r="JM15" s="1"/>
      <c r="JN15" s="1"/>
      <c r="JO15" s="1"/>
      <c r="JP15" s="1"/>
      <c r="JQ15" s="1"/>
      <c r="JR15" s="1"/>
      <c r="JS15" s="1"/>
      <c r="JT15" s="1"/>
      <c r="JU15" s="1"/>
      <c r="JV15" s="1"/>
      <c r="JW15" s="1"/>
      <c r="JX15" s="1"/>
      <c r="JY15" s="1"/>
      <c r="JZ15" s="1"/>
      <c r="KA15" s="1"/>
      <c r="KB15" s="1"/>
      <c r="KC15" s="1"/>
      <c r="KD15" s="1"/>
      <c r="KE15" s="1"/>
      <c r="KF15" s="1"/>
      <c r="KG15" s="1"/>
      <c r="KH15" s="1"/>
      <c r="KI15" s="1"/>
      <c r="KJ15" s="1"/>
      <c r="KK15" s="1"/>
      <c r="KL15" s="1"/>
      <c r="KM15" s="1"/>
      <c r="KN15" s="1"/>
      <c r="KO15" s="1"/>
      <c r="KP15" s="1"/>
      <c r="KQ15" s="1"/>
      <c r="KR15" s="1"/>
      <c r="KS15" s="1"/>
      <c r="KT15" s="1"/>
      <c r="KU15" s="1"/>
      <c r="KV15" s="1"/>
      <c r="KW15" s="1"/>
      <c r="KX15" s="1"/>
      <c r="KY15" s="1"/>
      <c r="KZ15" s="1"/>
      <c r="LA15" s="1"/>
      <c r="LB15" s="1"/>
      <c r="LC15" s="1"/>
      <c r="LD15" s="1"/>
      <c r="LE15" s="1"/>
      <c r="LF15" s="1"/>
      <c r="LG15" s="1"/>
      <c r="LH15" s="1"/>
      <c r="LI15" s="1"/>
      <c r="LJ15" s="1"/>
      <c r="LK15" s="1"/>
      <c r="LL15" s="1"/>
      <c r="LM15" s="1"/>
      <c r="LN15" s="1"/>
      <c r="LO15" s="1"/>
      <c r="LP15" s="1"/>
      <c r="LQ15" s="1"/>
      <c r="LR15" s="1"/>
      <c r="LS15" s="1"/>
      <c r="LT15" s="1"/>
      <c r="LU15" s="1"/>
      <c r="LV15" s="1"/>
      <c r="LW15" s="1"/>
      <c r="LX15" s="1"/>
      <c r="LY15" s="1"/>
      <c r="LZ15" s="1"/>
      <c r="MA15" s="1"/>
      <c r="MB15" s="1"/>
      <c r="MC15" s="1"/>
      <c r="MD15" s="1"/>
      <c r="ME15" s="1"/>
      <c r="MF15" s="1"/>
      <c r="MG15" s="1"/>
      <c r="MH15" s="1"/>
      <c r="MI15" s="1"/>
      <c r="MJ15" s="1"/>
      <c r="MK15" s="1"/>
      <c r="ML15" s="1"/>
      <c r="MM15" s="1"/>
      <c r="MN15" s="1"/>
      <c r="MO15" s="1"/>
      <c r="MP15" s="1"/>
      <c r="MQ15" s="1"/>
      <c r="MR15" s="1"/>
      <c r="MS15" s="1"/>
      <c r="MT15" s="1"/>
      <c r="MU15" s="1"/>
      <c r="MV15" s="1"/>
      <c r="MW15" s="1"/>
      <c r="MX15" s="1"/>
      <c r="MY15" s="1"/>
      <c r="MZ15" s="1"/>
      <c r="NA15" s="1"/>
      <c r="NB15" s="1"/>
      <c r="NC15" s="1"/>
      <c r="ND15" s="1"/>
      <c r="NE15" s="1"/>
      <c r="NF15" s="1"/>
      <c r="NG15" s="1"/>
      <c r="NH15" s="1"/>
      <c r="NI15" s="1"/>
      <c r="NJ15" s="1"/>
      <c r="NK15" s="1"/>
      <c r="NL15" s="1"/>
      <c r="NM15" s="1"/>
      <c r="NN15" s="1"/>
      <c r="NO15" s="1"/>
      <c r="NP15" s="1"/>
      <c r="NQ15" s="1"/>
      <c r="NR15" s="1"/>
      <c r="NS15" s="1"/>
      <c r="NT15" s="1"/>
      <c r="NU15" s="1"/>
      <c r="NV15" s="1"/>
      <c r="NW15" s="1"/>
      <c r="NX15" s="1"/>
      <c r="NY15" s="1"/>
      <c r="NZ15" s="1"/>
      <c r="OA15" s="1"/>
      <c r="OB15" s="1"/>
      <c r="OC15" s="1"/>
      <c r="OD15" s="1"/>
      <c r="OE15" s="1"/>
      <c r="OF15" s="1"/>
      <c r="OG15" s="1"/>
      <c r="OH15" s="1"/>
      <c r="OI15" s="1"/>
      <c r="OJ15" s="1"/>
      <c r="OK15" s="1"/>
      <c r="OL15" s="1"/>
      <c r="OM15" s="1"/>
      <c r="ON15" s="1"/>
      <c r="OO15" s="1"/>
      <c r="OP15" s="1"/>
      <c r="OQ15" s="1"/>
      <c r="OR15" s="1"/>
      <c r="OS15" s="1"/>
      <c r="OT15" s="1"/>
      <c r="OU15" s="1"/>
      <c r="OV15" s="1"/>
      <c r="OW15" s="1"/>
      <c r="OX15" s="1"/>
      <c r="OY15" s="1"/>
      <c r="OZ15" s="1"/>
      <c r="PA15" s="1"/>
      <c r="PB15" s="1"/>
      <c r="PC15" s="1"/>
      <c r="PD15" s="1"/>
      <c r="PE15" s="1"/>
      <c r="PF15" s="1"/>
      <c r="PG15" s="1"/>
      <c r="PH15" s="1"/>
      <c r="PI15" s="1"/>
      <c r="PJ15" s="1"/>
      <c r="PK15" s="1"/>
      <c r="PL15" s="1"/>
      <c r="PM15" s="1"/>
      <c r="PN15" s="1"/>
      <c r="PO15" s="1"/>
      <c r="PP15" s="1"/>
      <c r="PQ15" s="1"/>
      <c r="PR15" s="1"/>
      <c r="PS15" s="1"/>
      <c r="PT15" s="1"/>
      <c r="PU15" s="1"/>
      <c r="PV15" s="1"/>
      <c r="PW15" s="1"/>
      <c r="PX15" s="1"/>
      <c r="PY15" s="1"/>
      <c r="PZ15" s="1"/>
      <c r="QA15" s="1"/>
      <c r="QB15" s="1"/>
      <c r="QC15" s="1"/>
      <c r="QD15" s="1"/>
      <c r="QE15" s="1"/>
      <c r="QF15" s="1"/>
      <c r="QG15" s="1"/>
      <c r="QH15" s="1"/>
      <c r="QI15" s="1"/>
      <c r="QJ15" s="1"/>
      <c r="QK15" s="1"/>
      <c r="QL15" s="1"/>
      <c r="QM15" s="1"/>
      <c r="QN15" s="1"/>
      <c r="QO15" s="1"/>
      <c r="QP15" s="1"/>
      <c r="QQ15" s="1"/>
      <c r="QR15" s="1"/>
      <c r="QS15" s="1"/>
      <c r="QT15" s="1"/>
      <c r="QU15" s="1"/>
      <c r="QV15" s="1"/>
      <c r="QW15" s="1"/>
      <c r="QX15" s="1"/>
      <c r="QY15" s="1"/>
      <c r="QZ15" s="1"/>
      <c r="RA15" s="1"/>
      <c r="RB15" s="1"/>
      <c r="RC15" s="1"/>
      <c r="RD15" s="1"/>
      <c r="RE15" s="1"/>
      <c r="RF15" s="1"/>
      <c r="RG15" s="1"/>
      <c r="RH15" s="1"/>
      <c r="RI15" s="1"/>
      <c r="RJ15" s="1"/>
      <c r="RK15" s="1"/>
      <c r="RL15" s="1"/>
      <c r="RM15" s="1"/>
      <c r="RN15" s="1"/>
      <c r="RO15" s="1"/>
      <c r="RP15" s="1"/>
      <c r="RQ15" s="1"/>
      <c r="RR15" s="1"/>
      <c r="RS15" s="1"/>
      <c r="RT15" s="1"/>
      <c r="RU15" s="1"/>
      <c r="RV15" s="1"/>
      <c r="RW15" s="1"/>
      <c r="RX15" s="1"/>
      <c r="RY15" s="1"/>
      <c r="RZ15" s="1"/>
      <c r="SA15" s="1"/>
      <c r="SB15" s="1"/>
      <c r="SC15" s="1"/>
      <c r="SD15" s="1"/>
      <c r="SE15" s="1"/>
      <c r="SF15" s="1"/>
      <c r="SG15" s="1"/>
      <c r="SH15" s="1"/>
      <c r="SI15" s="1"/>
      <c r="SJ15" s="1"/>
      <c r="SK15" s="1"/>
      <c r="SL15" s="1"/>
      <c r="SM15" s="1"/>
      <c r="SN15" s="1"/>
      <c r="SO15" s="1"/>
      <c r="SP15" s="1"/>
      <c r="SQ15" s="1"/>
      <c r="SR15" s="1"/>
      <c r="SS15" s="1"/>
      <c r="ST15" s="1"/>
      <c r="SU15" s="1"/>
      <c r="SV15" s="1"/>
      <c r="SW15" s="1"/>
      <c r="SX15" s="1"/>
      <c r="SY15" s="1"/>
      <c r="SZ15" s="1"/>
      <c r="TA15" s="1"/>
      <c r="TB15" s="1"/>
      <c r="TC15" s="1"/>
      <c r="TD15" s="1"/>
      <c r="TE15" s="1"/>
      <c r="TF15" s="1"/>
      <c r="TG15" s="1"/>
      <c r="TH15" s="1"/>
      <c r="TI15" s="1"/>
      <c r="TJ15" s="1"/>
      <c r="TK15" s="1"/>
      <c r="TL15" s="1"/>
      <c r="TM15" s="1"/>
      <c r="TN15" s="1"/>
      <c r="TO15" s="1"/>
      <c r="TP15" s="1"/>
      <c r="TQ15" s="1"/>
      <c r="TR15" s="1"/>
      <c r="TS15" s="1"/>
      <c r="TT15" s="1"/>
      <c r="TU15" s="1"/>
      <c r="TV15" s="1"/>
      <c r="TW15" s="1"/>
      <c r="TX15" s="1"/>
      <c r="TY15" s="1"/>
      <c r="TZ15" s="1"/>
      <c r="UA15" s="1"/>
      <c r="UB15" s="1"/>
      <c r="UC15" s="1"/>
      <c r="UD15" s="1"/>
      <c r="UE15" s="1"/>
      <c r="UF15" s="1"/>
      <c r="UG15" s="1"/>
      <c r="UH15" s="1"/>
      <c r="UI15" s="1"/>
      <c r="UJ15" s="1"/>
      <c r="UK15" s="1"/>
      <c r="UL15" s="1"/>
      <c r="UM15" s="1"/>
      <c r="UN15" s="1"/>
      <c r="UO15" s="1"/>
      <c r="UP15" s="1"/>
      <c r="UQ15" s="1"/>
      <c r="UR15" s="1"/>
      <c r="US15" s="1"/>
      <c r="UT15" s="1"/>
      <c r="UU15" s="1"/>
      <c r="UV15" s="1"/>
      <c r="UW15" s="1"/>
      <c r="UX15" s="1"/>
      <c r="UY15" s="1"/>
      <c r="UZ15" s="1"/>
      <c r="VA15" s="1"/>
      <c r="VB15" s="1"/>
      <c r="VC15" s="1"/>
      <c r="VD15" s="1"/>
      <c r="VE15" s="1"/>
      <c r="VF15" s="1"/>
      <c r="VG15" s="1"/>
      <c r="VH15" s="1"/>
      <c r="VI15" s="1"/>
      <c r="VJ15" s="1"/>
      <c r="VK15" s="1"/>
      <c r="VL15" s="1"/>
      <c r="VM15" s="1"/>
      <c r="VN15" s="1"/>
      <c r="VO15" s="1"/>
      <c r="VP15" s="1"/>
      <c r="VQ15" s="1"/>
      <c r="VR15" s="1"/>
      <c r="VS15" s="1"/>
      <c r="VT15" s="1"/>
      <c r="VU15" s="1"/>
      <c r="VV15" s="1"/>
      <c r="VW15" s="1"/>
      <c r="VX15" s="1"/>
      <c r="VY15" s="1"/>
      <c r="VZ15" s="1"/>
      <c r="WA15" s="1"/>
      <c r="WB15" s="1"/>
      <c r="WC15" s="1"/>
      <c r="WD15" s="1"/>
      <c r="WE15" s="1"/>
      <c r="WF15" s="1"/>
      <c r="WG15" s="1"/>
      <c r="WH15" s="1"/>
      <c r="WI15" s="1"/>
      <c r="WJ15" s="1"/>
      <c r="WK15" s="1"/>
      <c r="WL15" s="1"/>
      <c r="WM15" s="1"/>
      <c r="WN15" s="1"/>
      <c r="WO15" s="1"/>
      <c r="WP15" s="1"/>
      <c r="WQ15" s="1"/>
      <c r="WR15" s="1"/>
      <c r="WS15" s="1"/>
      <c r="WT15" s="1"/>
      <c r="WU15" s="1"/>
      <c r="WV15" s="1"/>
      <c r="WW15" s="1"/>
      <c r="WX15" s="1"/>
      <c r="WY15" s="1"/>
      <c r="WZ15" s="1"/>
      <c r="XA15" s="1"/>
      <c r="XB15" s="1"/>
      <c r="XC15" s="1"/>
      <c r="XD15" s="1"/>
      <c r="XE15" s="1"/>
      <c r="XF15" s="1"/>
      <c r="XG15" s="1"/>
      <c r="XH15" s="1"/>
      <c r="XI15" s="1"/>
      <c r="XJ15" s="1"/>
      <c r="XK15" s="1"/>
      <c r="XL15" s="1"/>
      <c r="XM15" s="1"/>
      <c r="XN15" s="1"/>
      <c r="XO15" s="1"/>
      <c r="XP15" s="1"/>
      <c r="XQ15" s="1"/>
      <c r="XR15" s="1"/>
      <c r="XS15" s="1"/>
      <c r="XT15" s="1"/>
      <c r="XU15" s="1"/>
      <c r="XV15" s="1"/>
      <c r="XW15" s="1"/>
      <c r="XX15" s="1"/>
      <c r="XY15" s="1"/>
      <c r="XZ15" s="1"/>
      <c r="YA15" s="1"/>
      <c r="YB15" s="1"/>
      <c r="YC15" s="1"/>
      <c r="YD15" s="1"/>
      <c r="YE15" s="1"/>
      <c r="YF15" s="1"/>
      <c r="YG15" s="1"/>
      <c r="YH15" s="1"/>
      <c r="YI15" s="1"/>
      <c r="YJ15" s="1"/>
      <c r="YK15" s="1"/>
      <c r="YL15" s="1"/>
      <c r="YM15" s="1"/>
      <c r="YN15" s="1"/>
      <c r="YO15" s="1"/>
      <c r="YP15" s="1"/>
      <c r="YQ15" s="1"/>
      <c r="YR15" s="1"/>
      <c r="YS15" s="1"/>
      <c r="YT15" s="1"/>
      <c r="YU15" s="1"/>
      <c r="YV15" s="1"/>
      <c r="YW15" s="1"/>
      <c r="YX15" s="1"/>
      <c r="YY15" s="1"/>
      <c r="YZ15" s="1"/>
      <c r="ZA15" s="1"/>
      <c r="ZB15" s="1"/>
      <c r="ZC15" s="1"/>
      <c r="ZD15" s="1"/>
      <c r="ZE15" s="1"/>
      <c r="ZF15" s="1"/>
      <c r="ZG15" s="1"/>
      <c r="ZH15" s="1"/>
      <c r="ZI15" s="1"/>
      <c r="ZJ15" s="1"/>
      <c r="ZK15" s="1"/>
      <c r="ZL15" s="1"/>
      <c r="ZM15" s="1"/>
      <c r="ZN15" s="1"/>
      <c r="ZO15" s="1"/>
      <c r="ZP15" s="1"/>
      <c r="ZQ15" s="1"/>
      <c r="ZR15" s="1"/>
      <c r="ZS15" s="1"/>
      <c r="ZT15" s="1"/>
      <c r="ZU15" s="1"/>
      <c r="ZV15" s="1"/>
      <c r="ZW15" s="1"/>
      <c r="ZX15" s="1"/>
      <c r="ZY15" s="1"/>
      <c r="ZZ15" s="1"/>
      <c r="AAA15" s="1"/>
      <c r="AAB15" s="1"/>
      <c r="AAC15" s="1"/>
      <c r="AAD15" s="1"/>
      <c r="AAE15" s="1"/>
      <c r="AAF15" s="1"/>
      <c r="AAG15" s="1"/>
      <c r="AAH15" s="1"/>
      <c r="AAI15" s="1"/>
      <c r="AAJ15" s="1"/>
      <c r="AAK15" s="1"/>
      <c r="AAL15" s="1"/>
      <c r="AAM15" s="1"/>
      <c r="AAN15" s="1"/>
      <c r="AAO15" s="1"/>
      <c r="AAP15" s="1"/>
      <c r="AAQ15" s="1"/>
      <c r="AAR15" s="1"/>
      <c r="AAS15" s="1"/>
      <c r="AAT15" s="1"/>
      <c r="AAU15" s="1"/>
      <c r="AAV15" s="1"/>
      <c r="AAW15" s="1"/>
      <c r="AAX15" s="1"/>
      <c r="AAY15" s="1"/>
      <c r="AAZ15" s="1"/>
      <c r="ABA15" s="1"/>
      <c r="ABB15" s="1"/>
      <c r="ABC15" s="1"/>
      <c r="ABD15" s="1"/>
      <c r="ABE15" s="1"/>
      <c r="ABF15" s="1"/>
      <c r="ABG15" s="1"/>
      <c r="ABH15" s="1"/>
      <c r="ABI15" s="1"/>
      <c r="ABJ15" s="1"/>
      <c r="ABK15" s="1"/>
      <c r="ABL15" s="1"/>
      <c r="ABM15" s="1"/>
      <c r="ABN15" s="1"/>
      <c r="ABO15" s="1"/>
      <c r="ABP15" s="1"/>
      <c r="ABQ15" s="1"/>
      <c r="ABR15" s="1"/>
      <c r="ABS15" s="1"/>
      <c r="ABT15" s="1"/>
      <c r="ABU15" s="1"/>
      <c r="ABV15" s="1"/>
      <c r="ABW15" s="1"/>
      <c r="ABX15" s="1"/>
      <c r="ABY15" s="1"/>
      <c r="ABZ15" s="1"/>
      <c r="ACA15" s="1"/>
      <c r="ACB15" s="1"/>
      <c r="ACC15" s="1"/>
      <c r="ACD15" s="1"/>
      <c r="ACE15" s="1"/>
      <c r="ACF15" s="1"/>
      <c r="ACG15" s="1"/>
      <c r="ACH15" s="1"/>
      <c r="ACI15" s="1"/>
      <c r="ACJ15" s="1"/>
      <c r="ACK15" s="1"/>
      <c r="ACL15" s="1"/>
      <c r="ACM15" s="1"/>
      <c r="ACN15" s="1"/>
      <c r="ACO15" s="1"/>
      <c r="ACP15" s="1"/>
      <c r="ACQ15" s="1"/>
      <c r="ACR15" s="1"/>
      <c r="ACS15" s="1"/>
      <c r="ACT15" s="1"/>
      <c r="ACU15" s="1"/>
      <c r="ACV15" s="1"/>
      <c r="ACW15" s="1"/>
      <c r="ACX15" s="1"/>
      <c r="ACY15" s="1"/>
      <c r="ACZ15" s="1"/>
      <c r="ADA15" s="1"/>
      <c r="ADB15" s="1"/>
      <c r="ADC15" s="1"/>
      <c r="ADD15" s="1"/>
      <c r="ADE15" s="1"/>
      <c r="ADF15" s="1"/>
      <c r="ADG15" s="1"/>
      <c r="ADH15" s="1"/>
      <c r="ADI15" s="1"/>
      <c r="ADJ15" s="1"/>
      <c r="ADK15" s="1"/>
      <c r="ADL15" s="1"/>
      <c r="ADM15" s="1"/>
      <c r="ADN15" s="1"/>
      <c r="ADO15" s="1"/>
      <c r="ADP15" s="1"/>
      <c r="ADQ15" s="1"/>
      <c r="ADR15" s="1"/>
      <c r="ADS15" s="1"/>
      <c r="ADT15" s="1"/>
      <c r="ADU15" s="1"/>
      <c r="ADV15" s="1"/>
      <c r="ADW15" s="1"/>
      <c r="ADX15" s="1"/>
      <c r="ADY15" s="1"/>
      <c r="ADZ15" s="1"/>
      <c r="AEA15" s="1"/>
      <c r="AEB15" s="1"/>
      <c r="AEC15" s="1"/>
      <c r="AED15" s="1"/>
      <c r="AEE15" s="1"/>
      <c r="AEF15" s="1"/>
      <c r="AEG15" s="1"/>
      <c r="AEH15" s="1"/>
      <c r="AEI15" s="1"/>
      <c r="AEJ15" s="1"/>
      <c r="AEK15" s="1"/>
      <c r="AEL15" s="1"/>
      <c r="AEM15" s="1"/>
      <c r="AEN15" s="1"/>
      <c r="AEO15" s="1"/>
      <c r="AEP15" s="1"/>
      <c r="AEQ15" s="1"/>
      <c r="AER15" s="1"/>
      <c r="AES15" s="1"/>
      <c r="AET15" s="1"/>
      <c r="AEU15" s="1"/>
      <c r="AEV15" s="1"/>
      <c r="AEW15" s="1"/>
      <c r="AEX15" s="1"/>
      <c r="AEY15" s="1"/>
      <c r="AEZ15" s="1"/>
      <c r="AFA15" s="1"/>
      <c r="AFB15" s="1"/>
      <c r="AFC15" s="1"/>
      <c r="AFD15" s="1"/>
      <c r="AFE15" s="1"/>
      <c r="AFF15" s="1"/>
      <c r="AFG15" s="1"/>
      <c r="AFH15" s="1"/>
      <c r="AFI15" s="1"/>
      <c r="AFJ15" s="1"/>
      <c r="AFK15" s="1"/>
      <c r="AFL15" s="1"/>
      <c r="AFM15" s="1"/>
      <c r="AFN15" s="1"/>
      <c r="AFO15" s="1"/>
      <c r="AFP15" s="1"/>
      <c r="AFQ15" s="1"/>
      <c r="AFR15" s="1"/>
      <c r="AFS15" s="1"/>
      <c r="AFT15" s="1"/>
      <c r="AFU15" s="1"/>
      <c r="AFV15" s="1"/>
      <c r="AFW15" s="1"/>
      <c r="AFX15" s="1"/>
      <c r="AFY15" s="1"/>
      <c r="AFZ15" s="1"/>
      <c r="AGA15" s="1"/>
      <c r="AGB15" s="1"/>
      <c r="AGC15" s="1"/>
      <c r="AGD15" s="1"/>
      <c r="AGE15" s="1"/>
      <c r="AGF15" s="1"/>
      <c r="AGG15" s="1"/>
      <c r="AGH15" s="1"/>
      <c r="AGI15" s="1"/>
      <c r="AGJ15" s="1"/>
      <c r="AGK15" s="1"/>
      <c r="AGL15" s="1"/>
      <c r="AGM15" s="1"/>
      <c r="AGN15" s="1"/>
      <c r="AGO15" s="1"/>
      <c r="AGP15" s="1"/>
      <c r="AGQ15" s="1"/>
      <c r="AGR15" s="1"/>
      <c r="AGS15" s="1"/>
      <c r="AGT15" s="1"/>
      <c r="AGU15" s="1"/>
      <c r="AGV15" s="1"/>
      <c r="AGW15" s="1"/>
      <c r="AGX15" s="1"/>
      <c r="AGY15" s="1"/>
      <c r="AGZ15" s="1"/>
      <c r="AHA15" s="1"/>
      <c r="AHB15" s="1"/>
      <c r="AHC15" s="1"/>
      <c r="AHD15" s="1"/>
      <c r="AHE15" s="1"/>
      <c r="AHF15" s="1"/>
      <c r="AHG15" s="1"/>
      <c r="AHH15" s="1"/>
      <c r="AHI15" s="1"/>
      <c r="AHJ15" s="1"/>
      <c r="AHK15" s="1"/>
      <c r="AHL15" s="1"/>
      <c r="AHM15" s="1"/>
      <c r="AHN15" s="1"/>
      <c r="AHO15" s="1"/>
      <c r="AHP15" s="1"/>
      <c r="AHQ15" s="1"/>
      <c r="AHR15" s="1"/>
      <c r="AHS15" s="1"/>
      <c r="AHT15" s="1"/>
      <c r="AHU15" s="1"/>
      <c r="AHV15" s="1"/>
      <c r="AHW15" s="1"/>
      <c r="AHX15" s="1"/>
      <c r="AHY15" s="1"/>
      <c r="AHZ15" s="1"/>
      <c r="AIA15" s="1"/>
      <c r="AIB15" s="1"/>
      <c r="AIC15" s="1"/>
      <c r="AID15" s="1"/>
      <c r="AIE15" s="1"/>
      <c r="AIF15" s="1"/>
      <c r="AIG15" s="1"/>
      <c r="AIH15" s="1"/>
      <c r="AII15" s="1"/>
      <c r="AIJ15" s="1"/>
      <c r="AIK15" s="1"/>
      <c r="AIL15" s="1"/>
      <c r="AIM15" s="1"/>
      <c r="AIN15" s="1"/>
      <c r="AIO15" s="1"/>
      <c r="AIP15" s="1"/>
      <c r="AIQ15" s="1"/>
      <c r="AIR15" s="1"/>
      <c r="AIS15" s="1"/>
      <c r="AIT15" s="1"/>
      <c r="AIU15" s="1"/>
      <c r="AIV15" s="1"/>
      <c r="AIW15" s="1"/>
      <c r="AIX15" s="1"/>
      <c r="AIY15" s="1"/>
      <c r="AIZ15" s="1"/>
      <c r="AJA15" s="1"/>
      <c r="AJB15" s="1"/>
      <c r="AJC15" s="1"/>
      <c r="AJD15" s="1"/>
      <c r="AJE15" s="1"/>
      <c r="AJF15" s="1"/>
      <c r="AJG15" s="1"/>
      <c r="AJH15" s="1"/>
      <c r="AJI15" s="1"/>
      <c r="AJJ15" s="1"/>
      <c r="AJK15" s="1"/>
      <c r="AJL15" s="1"/>
      <c r="AJM15" s="1"/>
      <c r="AJN15" s="1"/>
      <c r="AJO15" s="1"/>
      <c r="AJP15" s="1"/>
      <c r="AJQ15" s="1"/>
      <c r="AJR15" s="1"/>
      <c r="AJS15" s="1"/>
      <c r="AJT15" s="1"/>
      <c r="AJU15" s="1"/>
      <c r="AJV15" s="1"/>
      <c r="AJW15" s="1"/>
      <c r="AJX15" s="1"/>
      <c r="AJY15" s="1"/>
      <c r="AJZ15" s="1"/>
      <c r="AKA15" s="1"/>
      <c r="AKB15" s="1"/>
      <c r="AKC15" s="1"/>
      <c r="AKD15" s="1"/>
      <c r="AKE15" s="1"/>
      <c r="AKF15" s="1"/>
      <c r="AKG15" s="1"/>
      <c r="AKH15" s="1"/>
      <c r="AKI15" s="1"/>
      <c r="AKJ15" s="1"/>
      <c r="AKK15" s="1"/>
      <c r="AKL15" s="1"/>
      <c r="AKM15" s="1"/>
      <c r="AKN15" s="1"/>
      <c r="AKO15" s="1"/>
      <c r="AKP15" s="1"/>
      <c r="AKQ15" s="1"/>
      <c r="AKR15" s="1"/>
      <c r="AKS15" s="1"/>
      <c r="AKT15" s="1"/>
      <c r="AKU15" s="1"/>
      <c r="AKV15" s="1"/>
      <c r="AKW15" s="1"/>
      <c r="AKX15" s="1"/>
      <c r="AKY15" s="1"/>
      <c r="AKZ15" s="1"/>
      <c r="ALA15" s="1"/>
      <c r="ALB15" s="1"/>
      <c r="ALC15" s="1"/>
      <c r="ALD15" s="1"/>
      <c r="ALE15" s="1"/>
      <c r="ALF15" s="1"/>
      <c r="ALG15" s="1"/>
      <c r="ALH15" s="1"/>
      <c r="ALI15" s="1"/>
      <c r="ALJ15" s="1"/>
      <c r="ALK15" s="1"/>
      <c r="ALL15" s="1"/>
      <c r="ALM15" s="1"/>
      <c r="ALN15" s="1"/>
      <c r="ALO15" s="1"/>
      <c r="ALP15" s="1"/>
      <c r="ALQ15" s="1"/>
      <c r="ALR15" s="1"/>
      <c r="ALS15" s="1"/>
      <c r="ALT15" s="1"/>
      <c r="ALU15" s="1"/>
      <c r="ALV15" s="1"/>
      <c r="ALW15" s="1"/>
      <c r="ALX15" s="1"/>
      <c r="ALY15" s="1"/>
      <c r="ALZ15" s="1"/>
      <c r="AMA15" s="1"/>
      <c r="AMB15" s="1"/>
      <c r="AMC15" s="1"/>
      <c r="AMD15" s="1"/>
      <c r="AME15" s="1"/>
      <c r="AMF15" s="1"/>
      <c r="AMG15" s="1"/>
      <c r="AMH15" s="1"/>
      <c r="AMI15" s="1"/>
      <c r="AMJ15" s="1"/>
      <c r="AMK15" s="1"/>
      <c r="AML15" s="1"/>
      <c r="AMM15" s="1"/>
      <c r="AMN15" s="1"/>
      <c r="AMO15" s="1"/>
      <c r="AMP15" s="1"/>
      <c r="AMQ15" s="1"/>
    </row>
    <row r="17" spans="1:143" ht="28.5" customHeight="1" x14ac:dyDescent="0.25">
      <c r="D17" s="43"/>
      <c r="E17" s="43"/>
      <c r="F17" s="43"/>
      <c r="G17" s="44"/>
      <c r="H17" s="45"/>
      <c r="I17" s="44"/>
      <c r="J17" s="44"/>
      <c r="K17" s="43"/>
      <c r="L17" s="43"/>
      <c r="M17" s="43"/>
      <c r="N17" s="43"/>
      <c r="O17" s="43"/>
      <c r="P17" s="46"/>
      <c r="Q17" s="46"/>
      <c r="R17" s="47"/>
      <c r="S17" s="43"/>
      <c r="T17" s="43"/>
      <c r="U17" s="251" t="s">
        <v>1</v>
      </c>
      <c r="V17" s="251"/>
      <c r="W17" s="251"/>
      <c r="X17" s="251"/>
      <c r="Y17" s="252" t="s">
        <v>2</v>
      </c>
      <c r="Z17" s="252"/>
      <c r="AA17" s="252"/>
      <c r="AB17" s="252"/>
      <c r="AC17" s="252"/>
      <c r="AD17" s="252"/>
      <c r="AE17" s="252"/>
      <c r="AF17" s="252"/>
      <c r="AG17" s="252"/>
      <c r="AH17" s="252"/>
      <c r="AI17" s="252"/>
      <c r="AJ17" s="252"/>
      <c r="AK17" s="252"/>
      <c r="AL17" s="252"/>
      <c r="AM17" s="252"/>
      <c r="AN17" s="252"/>
      <c r="AO17" s="252"/>
      <c r="AP17" s="252"/>
      <c r="AQ17" s="252"/>
      <c r="AR17" s="252"/>
      <c r="AS17" s="252"/>
      <c r="AT17" s="252"/>
      <c r="AU17" s="252"/>
      <c r="AV17" s="252"/>
      <c r="AW17" s="252"/>
      <c r="AX17" s="252"/>
      <c r="AY17" s="252"/>
      <c r="AZ17" s="252"/>
      <c r="BA17" s="252"/>
      <c r="BB17" s="252"/>
      <c r="BC17" s="252"/>
      <c r="BD17" s="252"/>
      <c r="BE17" s="252"/>
      <c r="BF17" s="252"/>
      <c r="BG17" s="252"/>
      <c r="BH17" s="252"/>
      <c r="BI17" s="252"/>
      <c r="BJ17" s="252"/>
      <c r="BK17" s="252"/>
      <c r="BL17" s="252"/>
      <c r="BM17" s="252"/>
      <c r="BN17" s="252"/>
      <c r="BO17" s="252"/>
      <c r="BP17" s="252"/>
      <c r="BQ17" s="252"/>
      <c r="BR17" s="252"/>
      <c r="BS17" s="252"/>
      <c r="BT17" s="252"/>
      <c r="BU17" s="252"/>
      <c r="BV17" s="252"/>
      <c r="BW17" s="252"/>
      <c r="BX17" s="252"/>
      <c r="BY17" s="252"/>
      <c r="BZ17" s="49"/>
      <c r="CB17" s="34"/>
      <c r="CC17" s="48"/>
      <c r="CD17" s="223" t="s">
        <v>114</v>
      </c>
      <c r="CE17" s="223"/>
      <c r="CF17" s="48"/>
      <c r="CG17" s="38"/>
      <c r="CH17" s="33"/>
      <c r="CI17" s="33"/>
      <c r="CJ17" s="33"/>
      <c r="CK17" s="35" t="str">
        <f t="shared" ref="CK17:CK18" si="0">IF(AND(Y17="",Z17="",AA17="",AB17="",AC17="",AD17="",AF17="",AG17="",AH17="",AI17="",AJ17="",AK17="",AL17="",AM17="",AN17="",AO17="",AP17="",AQ17="",AR17="",AS17="",AT17="",AU17="",AV17="",AW17="",AX17="",AY17="",AZ17="",BA17="",BB17="",BC17="",BD17="",BE17="",BF17="",BG17="",BH17="",BI17="",BJ17="",AE17="",BK17="",BL17="",BM17="",BN17="",BY17=6),"X","")</f>
        <v/>
      </c>
      <c r="CR17" s="36"/>
      <c r="CS17" s="36"/>
      <c r="CT17" s="36"/>
      <c r="CU17" s="36"/>
      <c r="CV17" s="36"/>
      <c r="CW17" s="36"/>
      <c r="CX17" s="36"/>
      <c r="CY17" s="36"/>
      <c r="CZ17" s="36"/>
      <c r="DA17" s="36"/>
      <c r="DB17" s="36"/>
      <c r="DC17" s="36"/>
      <c r="DD17" s="36"/>
      <c r="DE17" s="36"/>
      <c r="DF17" s="36"/>
      <c r="DG17" s="36"/>
      <c r="DH17" s="36"/>
      <c r="DI17" s="36"/>
      <c r="DJ17" s="36"/>
      <c r="DK17" s="36"/>
      <c r="DL17" s="36"/>
      <c r="DM17" s="36"/>
      <c r="DN17" s="36"/>
      <c r="DO17" s="36"/>
      <c r="DP17" s="36"/>
      <c r="DQ17" s="36"/>
      <c r="DR17" s="36"/>
      <c r="DS17" s="36"/>
      <c r="DT17" s="36"/>
      <c r="DU17" s="36"/>
      <c r="DV17" s="36"/>
      <c r="DW17" s="36"/>
      <c r="DX17" s="36"/>
      <c r="DY17" s="36"/>
      <c r="DZ17" s="36"/>
      <c r="EA17" s="36"/>
      <c r="EB17" s="36"/>
      <c r="EC17" s="36"/>
      <c r="ED17" s="36"/>
      <c r="EE17" s="36"/>
      <c r="EF17" s="36"/>
      <c r="EG17" s="36"/>
      <c r="EL17" s="26"/>
      <c r="EM17" s="26"/>
    </row>
    <row r="18" spans="1:143" ht="46.5" customHeight="1" x14ac:dyDescent="0.25">
      <c r="D18" s="43"/>
      <c r="E18" s="43"/>
      <c r="F18" s="43"/>
      <c r="G18" s="44"/>
      <c r="H18" s="45"/>
      <c r="I18" s="44"/>
      <c r="J18" s="44"/>
      <c r="K18" s="43"/>
      <c r="L18" s="43"/>
      <c r="M18" s="43"/>
      <c r="N18" s="43"/>
      <c r="O18" s="43"/>
      <c r="P18" s="46"/>
      <c r="Q18" s="46"/>
      <c r="R18" s="47"/>
      <c r="S18" s="43"/>
      <c r="T18" s="43"/>
      <c r="U18" s="251"/>
      <c r="V18" s="251"/>
      <c r="W18" s="251"/>
      <c r="X18" s="251"/>
      <c r="Y18" s="224" t="s">
        <v>3</v>
      </c>
      <c r="Z18" s="224"/>
      <c r="AA18" s="224"/>
      <c r="AB18" s="224"/>
      <c r="AC18" s="224"/>
      <c r="AD18" s="224"/>
      <c r="AE18" s="50" t="s">
        <v>148</v>
      </c>
      <c r="AF18" s="225" t="s">
        <v>4</v>
      </c>
      <c r="AG18" s="225"/>
      <c r="AH18" s="225"/>
      <c r="AI18" s="225"/>
      <c r="AJ18" s="226" t="s">
        <v>5</v>
      </c>
      <c r="AK18" s="226"/>
      <c r="AL18" s="226"/>
      <c r="AM18" s="226"/>
      <c r="AN18" s="226"/>
      <c r="AO18" s="226"/>
      <c r="AP18" s="226"/>
      <c r="AQ18" s="226"/>
      <c r="AR18" s="226"/>
      <c r="AS18" s="226"/>
      <c r="AT18" s="226"/>
      <c r="AU18" s="226"/>
      <c r="AV18" s="226"/>
      <c r="AW18" s="226"/>
      <c r="AX18" s="226"/>
      <c r="AY18" s="226"/>
      <c r="AZ18" s="226"/>
      <c r="BA18" s="226"/>
      <c r="BB18" s="226"/>
      <c r="BC18" s="226"/>
      <c r="BD18" s="226"/>
      <c r="BE18" s="226"/>
      <c r="BF18" s="226"/>
      <c r="BG18" s="226"/>
      <c r="BH18" s="226"/>
      <c r="BI18" s="226"/>
      <c r="BJ18" s="226"/>
      <c r="BK18" s="226"/>
      <c r="BL18" s="226"/>
      <c r="BM18" s="226"/>
      <c r="BN18" s="226"/>
      <c r="BO18" s="51"/>
      <c r="BP18" s="51"/>
      <c r="BQ18" s="51"/>
      <c r="BR18" s="51"/>
      <c r="BS18" s="52"/>
      <c r="BT18" s="51"/>
      <c r="BU18" s="51"/>
      <c r="BV18" s="51"/>
      <c r="BW18" s="51"/>
      <c r="BX18" s="51"/>
      <c r="BY18" s="52"/>
      <c r="BZ18" s="53"/>
      <c r="CB18" s="54"/>
      <c r="CC18" s="55"/>
      <c r="CD18" s="223"/>
      <c r="CE18" s="223"/>
      <c r="CF18" s="48"/>
      <c r="CG18" s="38"/>
      <c r="CH18" s="33"/>
      <c r="CI18" s="33"/>
      <c r="CJ18" s="33"/>
      <c r="CK18" s="35" t="str">
        <f t="shared" si="0"/>
        <v/>
      </c>
      <c r="CR18" s="36"/>
      <c r="CS18" s="36"/>
      <c r="CT18" s="36"/>
      <c r="CU18" s="36"/>
      <c r="CV18" s="36"/>
      <c r="CW18" s="36"/>
      <c r="CX18" s="36"/>
      <c r="CY18" s="36"/>
      <c r="CZ18" s="36"/>
      <c r="DA18" s="36"/>
      <c r="DB18" s="36"/>
      <c r="DC18" s="36"/>
      <c r="DD18" s="36"/>
      <c r="DE18" s="36"/>
      <c r="DF18" s="36"/>
      <c r="DG18" s="36"/>
      <c r="DH18" s="36"/>
      <c r="DI18" s="36"/>
      <c r="DJ18" s="36"/>
      <c r="DK18" s="36"/>
      <c r="DL18" s="36"/>
      <c r="DM18" s="36"/>
      <c r="DN18" s="36"/>
      <c r="DO18" s="36"/>
      <c r="DP18" s="36"/>
      <c r="DQ18" s="36"/>
      <c r="DR18" s="36"/>
      <c r="DS18" s="36"/>
      <c r="DT18" s="36"/>
      <c r="DU18" s="36"/>
      <c r="DV18" s="36"/>
      <c r="DW18" s="36"/>
      <c r="DX18" s="36"/>
      <c r="DY18" s="36"/>
      <c r="DZ18" s="36"/>
      <c r="EA18" s="36"/>
      <c r="EB18" s="36"/>
      <c r="EC18" s="36"/>
      <c r="ED18" s="36"/>
      <c r="EE18" s="36"/>
      <c r="EF18" s="36"/>
      <c r="EG18" s="36"/>
      <c r="EL18" s="26"/>
      <c r="EM18" s="26"/>
    </row>
    <row r="19" spans="1:143" s="30" customFormat="1" ht="14.25" customHeight="1" x14ac:dyDescent="0.2">
      <c r="H19" s="31">
        <v>44621</v>
      </c>
      <c r="I19" s="31">
        <v>44652</v>
      </c>
      <c r="S19" s="30" t="str">
        <f>INDEX([1]coloration!$D$1:$D$77,MATCH(S20,[1]coloration!$A$1:$A$77,0))</f>
        <v>vert</v>
      </c>
      <c r="T19" s="30" t="str">
        <f>INDEX([1]coloration!$D$1:$D$77,MATCH(T20,[1]coloration!$A$1:$A$77,0))</f>
        <v>vert</v>
      </c>
      <c r="U19" s="30" t="str">
        <f>INDEX([1]coloration!$D$1:$D$77,MATCH(U20,[1]coloration!$A$1:$A$77,0))</f>
        <v>rouge</v>
      </c>
      <c r="V19" s="30" t="str">
        <f>INDEX([1]coloration!$D$1:$D$77,MATCH(V20,[1]coloration!$A$1:$A$77,0))</f>
        <v>rouge</v>
      </c>
      <c r="W19" s="30" t="str">
        <f>INDEX([1]coloration!$D$1:$D$77,MATCH(W20,[1]coloration!$A$1:$A$77,0))</f>
        <v>rouge</v>
      </c>
      <c r="X19" s="30" t="str">
        <f>INDEX([1]coloration!$D$1:$D$77,MATCH(X20,[1]coloration!$A$1:$A$77,0))</f>
        <v>rouge</v>
      </c>
      <c r="Y19" s="30" t="str">
        <f>INDEX([1]coloration!$D$1:$D$77,MATCH(Y20,[1]coloration!$A$1:$A$77,0))</f>
        <v>rouge</v>
      </c>
      <c r="Z19" s="30" t="str">
        <f>INDEX([1]coloration!$D$1:$D$77,MATCH(Z20,[1]coloration!$A$1:$A$77,0))</f>
        <v>rouge</v>
      </c>
      <c r="AA19" s="30" t="str">
        <f>INDEX([1]coloration!$D$1:$D$77,MATCH(AA20,[1]coloration!$A$1:$A$77,0))</f>
        <v>rouge</v>
      </c>
      <c r="AB19" s="30" t="str">
        <f>INDEX([1]coloration!$D$1:$D$77,MATCH(AB20,[1]coloration!$A$1:$A$77,0))</f>
        <v>rouge</v>
      </c>
      <c r="AC19" s="30" t="str">
        <f>INDEX([1]coloration!$D$1:$D$77,MATCH(AC20,[1]coloration!$A$1:$A$77,0))</f>
        <v>rouge</v>
      </c>
      <c r="AD19" s="30" t="str">
        <f>INDEX([1]coloration!$D$1:$D$77,MATCH(AD20,[1]coloration!$A$1:$A$77,0))</f>
        <v>rouge</v>
      </c>
      <c r="AE19" s="30" t="str">
        <f>INDEX([1]coloration!$D$1:$D$77,MATCH(AE20,[1]coloration!$A$1:$A$77,0))</f>
        <v>rouge</v>
      </c>
      <c r="AF19" s="30" t="str">
        <f>INDEX([1]coloration!$D$1:$D$77,MATCH(AF20,[1]coloration!$A$1:$A$77,0))</f>
        <v>jaune</v>
      </c>
      <c r="AG19" s="30" t="str">
        <f>INDEX([1]coloration!$D$1:$D$77,MATCH(AG20,[1]coloration!$A$1:$A$77,0))</f>
        <v>jaune</v>
      </c>
      <c r="AH19" s="30" t="str">
        <f>INDEX([1]coloration!$D$1:$D$77,MATCH(AH20,[1]coloration!$A$1:$A$77,0))</f>
        <v>aucune</v>
      </c>
      <c r="AI19" s="30" t="str">
        <f>INDEX([1]coloration!$D$1:$D$77,MATCH(AI20,[1]coloration!$A$1:$A$77,0))</f>
        <v>aucune</v>
      </c>
      <c r="AJ19" s="30" t="str">
        <f>INDEX([1]coloration!$D$1:$D$77,MATCH(AJ20,[1]coloration!$A$1:$A$77,0))</f>
        <v>rouge</v>
      </c>
      <c r="AK19" s="30" t="str">
        <f>INDEX([1]coloration!$D$1:$D$77,MATCH(AK20,[1]coloration!$A$1:$A$77,0))</f>
        <v>rouge</v>
      </c>
      <c r="AL19" s="30" t="str">
        <f>INDEX([1]coloration!$D$1:$D$77,MATCH(AL20,[1]coloration!$A$1:$A$77,0))</f>
        <v>jaune</v>
      </c>
      <c r="AM19" s="30" t="str">
        <f>INDEX([1]coloration!$D$1:$D$77,MATCH(AM20,[1]coloration!$A$1:$A$77,0))</f>
        <v>jaune</v>
      </c>
      <c r="AN19" s="30" t="str">
        <f>INDEX([1]coloration!$D$1:$D$77,MATCH(AN20,[1]coloration!$A$1:$A$77,0))</f>
        <v>rouge</v>
      </c>
      <c r="AO19" s="30" t="str">
        <f>INDEX([1]coloration!$D$1:$D$77,MATCH(AO20,[1]coloration!$A$1:$A$77,0))</f>
        <v>rouge</v>
      </c>
      <c r="AP19" s="30" t="str">
        <f>INDEX([1]coloration!$D$1:$D$77,MATCH(AP20,[1]coloration!$A$1:$A$77,0))</f>
        <v>jaune</v>
      </c>
      <c r="AQ19" s="30" t="str">
        <f>INDEX([1]coloration!$D$1:$D$77,MATCH(AQ20,[1]coloration!$A$1:$A$77,0))</f>
        <v>rouge</v>
      </c>
      <c r="AR19" s="30" t="str">
        <f>INDEX([1]coloration!$D$1:$D$77,MATCH(AR20,[1]coloration!$A$1:$A$77,0))</f>
        <v>jaune</v>
      </c>
      <c r="AS19" s="30" t="str">
        <f>INDEX([1]coloration!$D$1:$D$77,MATCH(AS20,[1]coloration!$A$1:$A$77,0))</f>
        <v>jaune</v>
      </c>
      <c r="AT19" s="30" t="str">
        <f>INDEX([1]coloration!$D$1:$D$77,MATCH(AT20,[1]coloration!$A$1:$A$77,0))</f>
        <v>rouge</v>
      </c>
      <c r="AU19" s="30" t="str">
        <f>INDEX([1]coloration!$D$1:$D$77,MATCH(AU20,[1]coloration!$A$1:$A$77,0))</f>
        <v>rouge</v>
      </c>
      <c r="AV19" s="30" t="str">
        <f>INDEX([1]coloration!$D$1:$D$77,MATCH(AV20,[1]coloration!$A$1:$A$77,0))</f>
        <v>rouge</v>
      </c>
      <c r="AW19" s="30" t="str">
        <f>INDEX([1]coloration!$D$1:$D$77,MATCH(AW20,[1]coloration!$A$1:$A$77,0))</f>
        <v>rouge</v>
      </c>
      <c r="AX19" s="30" t="str">
        <f>INDEX([1]coloration!$D$1:$D$77,MATCH(AX20,[1]coloration!$A$1:$A$77,0))</f>
        <v>jaune</v>
      </c>
      <c r="AY19" s="30" t="str">
        <f>INDEX([1]coloration!$D$1:$D$77,MATCH(AY20,[1]coloration!$A$1:$A$77,0))</f>
        <v>rouge</v>
      </c>
      <c r="AZ19" s="30" t="str">
        <f>INDEX([1]coloration!$D$1:$D$77,MATCH(AZ20,[1]coloration!$A$1:$A$77,0))</f>
        <v>jaune</v>
      </c>
      <c r="BA19" s="30" t="str">
        <f>INDEX([1]coloration!$D$1:$D$77,MATCH(BA20,[1]coloration!$A$1:$A$77,0))</f>
        <v>jaune</v>
      </c>
      <c r="BB19" s="30" t="str">
        <f>INDEX([1]coloration!$D$1:$D$77,MATCH(BB20,[1]coloration!$A$1:$A$77,0))</f>
        <v>rouge</v>
      </c>
      <c r="BC19" s="30" t="str">
        <f>INDEX([1]coloration!$D$1:$D$77,MATCH(BC20,[1]coloration!$A$1:$A$77,0))</f>
        <v>rouge</v>
      </c>
      <c r="BD19" s="30" t="str">
        <f>INDEX([1]coloration!$D$1:$D$77,MATCH(BD20,[1]coloration!$A$1:$A$77,0))</f>
        <v>rouge</v>
      </c>
      <c r="BE19" s="30" t="str">
        <f>INDEX([1]coloration!$D$1:$D$77,MATCH(BE20,[1]coloration!$A$1:$A$77,0))</f>
        <v>rouge</v>
      </c>
      <c r="BF19" s="30" t="str">
        <f>INDEX([1]coloration!$D$1:$D$77,MATCH(BF20,[1]coloration!$A$1:$A$77,0))</f>
        <v>rouge</v>
      </c>
      <c r="BG19" s="30" t="str">
        <f>INDEX([1]coloration!$D$1:$D$77,MATCH(BG20,[1]coloration!$A$1:$A$77,0))</f>
        <v>rouge</v>
      </c>
      <c r="BH19" s="30" t="str">
        <f>INDEX([1]coloration!$D$1:$D$77,MATCH(BH20,[1]coloration!$A$1:$A$77,0))</f>
        <v>rouge</v>
      </c>
      <c r="BI19" s="30" t="str">
        <f>INDEX([1]coloration!$D$1:$D$77,MATCH(BI20,[1]coloration!$A$1:$A$77,0))</f>
        <v>rouge</v>
      </c>
      <c r="BJ19" s="30" t="e">
        <f>INDEX([1]coloration!$D$1:$D$77,MATCH(BJ20,[1]coloration!$A$1:$A$77,0))</f>
        <v>#N/A</v>
      </c>
      <c r="BK19" s="30" t="str">
        <f>INDEX([1]coloration!$D$1:$D$77,MATCH(BK20,[1]coloration!$A$1:$A$77,0))</f>
        <v>rouge</v>
      </c>
      <c r="BL19" s="30" t="str">
        <f>INDEX([1]coloration!$D$1:$D$77,MATCH(BL20,[1]coloration!$A$1:$A$77,0))</f>
        <v>jaune</v>
      </c>
      <c r="BM19" s="30" t="str">
        <f>INDEX([1]coloration!$D$1:$D$77,MATCH(BM20,[1]coloration!$A$1:$A$77,0))</f>
        <v>rouge</v>
      </c>
      <c r="BN19" s="30" t="str">
        <f>INDEX([1]coloration!$D$1:$D$77,MATCH(BN20,[1]coloration!$A$1:$A$77,0))</f>
        <v>jaune</v>
      </c>
      <c r="BO19" s="30" t="str">
        <f>INDEX([1]coloration!$D$1:$D$77,MATCH(BO20,[1]coloration!$A$1:$A$77,0))</f>
        <v>NC</v>
      </c>
      <c r="BP19" s="30" t="str">
        <f>INDEX([1]coloration!$D$1:$D$77,MATCH(BP20,[1]coloration!$A$1:$A$77,0))</f>
        <v>NC</v>
      </c>
      <c r="BQ19" s="30" t="str">
        <f>INDEX([1]coloration!$D$1:$D$77,MATCH(BQ20,[1]coloration!$A$1:$A$77,0))</f>
        <v>jaune</v>
      </c>
      <c r="BR19" s="30" t="str">
        <f>INDEX([1]coloration!$D$1:$D$77,MATCH(BR20,[1]coloration!$A$1:$A$77,0))</f>
        <v>jaune</v>
      </c>
      <c r="BS19" s="30" t="str">
        <f>INDEX([1]coloration!$D$1:$D$77,MATCH(BS20,[1]coloration!$A$1:$A$77,0))</f>
        <v>NC</v>
      </c>
      <c r="BT19" s="30" t="str">
        <f>INDEX([1]coloration!$D$1:$D$77,MATCH(BT20,[1]coloration!$A$1:$A$77,0))</f>
        <v>NC</v>
      </c>
      <c r="BU19" s="30" t="str">
        <f>INDEX([1]coloration!$D$1:$D$77,MATCH(BU20,[1]coloration!$A$1:$A$77,0))</f>
        <v>NC</v>
      </c>
      <c r="BV19" s="30" t="str">
        <f>INDEX([1]coloration!$D$1:$D$77,MATCH(BV20,[1]coloration!$A$1:$A$77,0))</f>
        <v>NC</v>
      </c>
      <c r="BW19" s="30" t="str">
        <f>INDEX([1]coloration!$D$1:$D$77,MATCH(BW20,[1]coloration!$A$1:$A$77,0))</f>
        <v>NC</v>
      </c>
      <c r="BX19" s="30" t="str">
        <f>INDEX([1]coloration!$D$1:$D$77,MATCH(BX20,[1]coloration!$A$1:$A$77,0))</f>
        <v>NC</v>
      </c>
      <c r="BY19" s="30" t="str">
        <f>INDEX([1]coloration!$D$1:$D$77,MATCH(BY20,[1]coloration!$A$1:$A$77,0))</f>
        <v>NC</v>
      </c>
      <c r="BZ19" s="30" t="str">
        <f>INDEX([1]coloration!$D$1:$D$77,MATCH(BZ20,[1]coloration!$A$1:$A$77,0))</f>
        <v>aucune</v>
      </c>
      <c r="CA19" s="30" t="str">
        <f>INDEX([1]coloration!$D$1:$D$77,MATCH(CA20,[1]coloration!$A$1:$A$77,0))</f>
        <v>aucune</v>
      </c>
      <c r="CB19" s="30" t="str">
        <f>INDEX([1]coloration!$D$1:$D$77,MATCH(CB20,[1]coloration!$A$1:$A$77,0))</f>
        <v>aucune</v>
      </c>
      <c r="CC19" s="30" t="str">
        <f>INDEX([1]coloration!$D$1:$D$77,MATCH(CC20,[1]coloration!$A$1:$A$77,0))</f>
        <v>aucune</v>
      </c>
      <c r="CD19" s="30" t="str">
        <f>INDEX([1]coloration!$D$1:$D$77,MATCH(CD20,[1]coloration!$A$1:$A$77,0))</f>
        <v>rouge</v>
      </c>
      <c r="CE19" s="30" t="str">
        <f>INDEX([1]coloration!$D$1:$D$77,MATCH(CE20,[1]coloration!$A$1:$A$77,0))</f>
        <v>rouge</v>
      </c>
      <c r="CF19" s="30" t="str">
        <f>INDEX([1]coloration!$D$1:$D$77,MATCH(CF20,[1]coloration!$A$1:$A$77,0))</f>
        <v>NC</v>
      </c>
      <c r="EL19" s="56"/>
      <c r="EM19" s="56"/>
    </row>
    <row r="20" spans="1:143" s="21" customFormat="1" ht="45" x14ac:dyDescent="0.2">
      <c r="A20" s="208" t="s">
        <v>6</v>
      </c>
      <c r="B20" s="57" t="s">
        <v>107</v>
      </c>
      <c r="C20" s="57" t="s">
        <v>7</v>
      </c>
      <c r="D20" s="57" t="s">
        <v>8</v>
      </c>
      <c r="E20" s="57" t="s">
        <v>154</v>
      </c>
      <c r="F20" s="57" t="s">
        <v>155</v>
      </c>
      <c r="G20" s="57" t="s">
        <v>9</v>
      </c>
      <c r="H20" s="58" t="s">
        <v>156</v>
      </c>
      <c r="I20" s="57" t="s">
        <v>157</v>
      </c>
      <c r="J20" s="57" t="s">
        <v>10</v>
      </c>
      <c r="K20" s="57" t="s">
        <v>11</v>
      </c>
      <c r="L20" s="57" t="s">
        <v>12</v>
      </c>
      <c r="M20" s="57" t="s">
        <v>312</v>
      </c>
      <c r="N20" s="57" t="s">
        <v>13</v>
      </c>
      <c r="O20" s="57" t="s">
        <v>158</v>
      </c>
      <c r="P20" s="59" t="s">
        <v>159</v>
      </c>
      <c r="Q20" s="59" t="s">
        <v>160</v>
      </c>
      <c r="R20" s="60" t="s">
        <v>14</v>
      </c>
      <c r="S20" s="57" t="s">
        <v>161</v>
      </c>
      <c r="T20" s="57" t="s">
        <v>15</v>
      </c>
      <c r="U20" s="32" t="s">
        <v>123</v>
      </c>
      <c r="V20" s="32" t="s">
        <v>126</v>
      </c>
      <c r="W20" s="32" t="s">
        <v>127</v>
      </c>
      <c r="X20" s="32" t="s">
        <v>128</v>
      </c>
      <c r="Y20" s="61" t="s">
        <v>17</v>
      </c>
      <c r="Z20" s="61" t="s">
        <v>18</v>
      </c>
      <c r="AA20" s="61" t="s">
        <v>19</v>
      </c>
      <c r="AB20" s="61" t="s">
        <v>20</v>
      </c>
      <c r="AC20" s="61" t="s">
        <v>21</v>
      </c>
      <c r="AD20" s="61" t="s">
        <v>22</v>
      </c>
      <c r="AE20" s="62" t="s">
        <v>54</v>
      </c>
      <c r="AF20" s="63" t="s">
        <v>23</v>
      </c>
      <c r="AG20" s="63" t="s">
        <v>24</v>
      </c>
      <c r="AH20" s="63" t="s">
        <v>25</v>
      </c>
      <c r="AI20" s="63" t="s">
        <v>26</v>
      </c>
      <c r="AJ20" s="61" t="s">
        <v>27</v>
      </c>
      <c r="AK20" s="61" t="s">
        <v>28</v>
      </c>
      <c r="AL20" s="61" t="s">
        <v>29</v>
      </c>
      <c r="AM20" s="61" t="s">
        <v>30</v>
      </c>
      <c r="AN20" s="61" t="s">
        <v>31</v>
      </c>
      <c r="AO20" s="61" t="s">
        <v>32</v>
      </c>
      <c r="AP20" s="61" t="s">
        <v>33</v>
      </c>
      <c r="AQ20" s="61" t="s">
        <v>34</v>
      </c>
      <c r="AR20" s="61" t="s">
        <v>35</v>
      </c>
      <c r="AS20" s="61" t="s">
        <v>36</v>
      </c>
      <c r="AT20" s="61" t="s">
        <v>37</v>
      </c>
      <c r="AU20" s="61" t="s">
        <v>38</v>
      </c>
      <c r="AV20" s="61" t="s">
        <v>39</v>
      </c>
      <c r="AW20" s="61" t="s">
        <v>40</v>
      </c>
      <c r="AX20" s="61" t="s">
        <v>41</v>
      </c>
      <c r="AY20" s="61" t="s">
        <v>42</v>
      </c>
      <c r="AZ20" s="61" t="s">
        <v>43</v>
      </c>
      <c r="BA20" s="61" t="s">
        <v>44</v>
      </c>
      <c r="BB20" s="61" t="s">
        <v>45</v>
      </c>
      <c r="BC20" s="61" t="s">
        <v>46</v>
      </c>
      <c r="BD20" s="61" t="s">
        <v>47</v>
      </c>
      <c r="BE20" s="61" t="s">
        <v>48</v>
      </c>
      <c r="BF20" s="61" t="s">
        <v>49</v>
      </c>
      <c r="BG20" s="61" t="s">
        <v>50</v>
      </c>
      <c r="BH20" s="61" t="s">
        <v>51</v>
      </c>
      <c r="BI20" s="61" t="s">
        <v>52</v>
      </c>
      <c r="BJ20" s="61" t="s">
        <v>331</v>
      </c>
      <c r="BK20" s="61" t="s">
        <v>55</v>
      </c>
      <c r="BL20" s="61" t="s">
        <v>56</v>
      </c>
      <c r="BM20" s="61" t="s">
        <v>57</v>
      </c>
      <c r="BN20" s="61" t="s">
        <v>58</v>
      </c>
      <c r="BO20" s="57" t="s">
        <v>59</v>
      </c>
      <c r="BP20" s="57" t="s">
        <v>136</v>
      </c>
      <c r="BQ20" s="57" t="s">
        <v>137</v>
      </c>
      <c r="BR20" s="57" t="s">
        <v>60</v>
      </c>
      <c r="BS20" s="57" t="s">
        <v>61</v>
      </c>
      <c r="BT20" s="57" t="s">
        <v>62</v>
      </c>
      <c r="BU20" s="57" t="s">
        <v>63</v>
      </c>
      <c r="BV20" s="57" t="s">
        <v>138</v>
      </c>
      <c r="BW20" s="57" t="s">
        <v>139</v>
      </c>
      <c r="BX20" s="57" t="s">
        <v>93</v>
      </c>
      <c r="BY20" s="57" t="s">
        <v>64</v>
      </c>
      <c r="BZ20" s="57" t="s">
        <v>143</v>
      </c>
      <c r="CA20" s="57" t="s">
        <v>69</v>
      </c>
      <c r="CB20" s="57" t="s">
        <v>146</v>
      </c>
      <c r="CC20" s="57" t="s">
        <v>68</v>
      </c>
      <c r="CD20" s="64" t="s">
        <v>113</v>
      </c>
      <c r="CE20" s="64" t="s">
        <v>148</v>
      </c>
      <c r="CF20" s="65" t="s">
        <v>150</v>
      </c>
      <c r="CG20" s="66" t="s">
        <v>70</v>
      </c>
      <c r="CH20" s="67" t="s">
        <v>162</v>
      </c>
      <c r="CI20" s="67" t="s">
        <v>94</v>
      </c>
      <c r="CJ20" s="67" t="s">
        <v>95</v>
      </c>
      <c r="CK20" s="35" t="s">
        <v>163</v>
      </c>
      <c r="CL20" s="68" t="s">
        <v>96</v>
      </c>
      <c r="CM20" s="69" t="s">
        <v>164</v>
      </c>
      <c r="CN20" s="70" t="s">
        <v>165</v>
      </c>
      <c r="CO20" s="70" t="s">
        <v>166</v>
      </c>
      <c r="CP20" s="70" t="s">
        <v>167</v>
      </c>
      <c r="CQ20" s="70" t="s">
        <v>71</v>
      </c>
      <c r="CR20" s="71" t="s">
        <v>332</v>
      </c>
      <c r="CS20" s="71" t="s">
        <v>333</v>
      </c>
      <c r="CT20" s="71" t="s">
        <v>334</v>
      </c>
      <c r="CU20" s="71" t="s">
        <v>335</v>
      </c>
      <c r="CV20" s="71" t="s">
        <v>336</v>
      </c>
      <c r="CW20" s="71" t="s">
        <v>337</v>
      </c>
      <c r="CX20" s="71" t="s">
        <v>338</v>
      </c>
      <c r="CY20" s="71" t="s">
        <v>339</v>
      </c>
      <c r="CZ20" s="71" t="s">
        <v>340</v>
      </c>
      <c r="DA20" s="71" t="s">
        <v>341</v>
      </c>
      <c r="DB20" s="71" t="s">
        <v>342</v>
      </c>
      <c r="DC20" s="71" t="s">
        <v>343</v>
      </c>
      <c r="DD20" s="71" t="s">
        <v>344</v>
      </c>
      <c r="DE20" s="71" t="s">
        <v>345</v>
      </c>
      <c r="DF20" s="71" t="s">
        <v>346</v>
      </c>
      <c r="DG20" s="71" t="s">
        <v>347</v>
      </c>
      <c r="DH20" s="71" t="s">
        <v>348</v>
      </c>
      <c r="DI20" s="71" t="s">
        <v>349</v>
      </c>
      <c r="DJ20" s="71" t="s">
        <v>350</v>
      </c>
      <c r="DK20" s="71" t="s">
        <v>351</v>
      </c>
      <c r="DL20" s="71" t="s">
        <v>352</v>
      </c>
      <c r="DM20" s="71" t="s">
        <v>353</v>
      </c>
      <c r="DN20" s="71" t="s">
        <v>354</v>
      </c>
      <c r="DO20" s="71" t="s">
        <v>355</v>
      </c>
      <c r="DP20" s="71" t="s">
        <v>356</v>
      </c>
      <c r="DQ20" s="71" t="s">
        <v>357</v>
      </c>
      <c r="DR20" s="71" t="s">
        <v>358</v>
      </c>
      <c r="DS20" s="71" t="s">
        <v>359</v>
      </c>
      <c r="DT20" s="71" t="s">
        <v>360</v>
      </c>
      <c r="DU20" s="71" t="s">
        <v>361</v>
      </c>
      <c r="DV20" s="71" t="s">
        <v>362</v>
      </c>
      <c r="DW20" s="71" t="s">
        <v>363</v>
      </c>
      <c r="DX20" s="71" t="s">
        <v>364</v>
      </c>
      <c r="DY20" s="71" t="s">
        <v>365</v>
      </c>
      <c r="DZ20" s="71" t="s">
        <v>366</v>
      </c>
      <c r="EA20" s="71" t="s">
        <v>367</v>
      </c>
      <c r="EB20" s="71" t="s">
        <v>368</v>
      </c>
      <c r="EC20" s="71" t="s">
        <v>369</v>
      </c>
      <c r="ED20" s="71" t="s">
        <v>370</v>
      </c>
      <c r="EE20" s="71" t="s">
        <v>371</v>
      </c>
      <c r="EF20" s="71" t="s">
        <v>372</v>
      </c>
      <c r="EG20" s="71" t="s">
        <v>373</v>
      </c>
      <c r="EH20" s="21" t="s">
        <v>101</v>
      </c>
      <c r="EI20" s="21" t="s">
        <v>102</v>
      </c>
      <c r="EJ20" s="21" t="s">
        <v>103</v>
      </c>
      <c r="EK20" s="21" t="s">
        <v>104</v>
      </c>
      <c r="EL20" s="23" t="s">
        <v>105</v>
      </c>
      <c r="EM20" s="209" t="s">
        <v>106</v>
      </c>
    </row>
    <row r="21" spans="1:143" s="99" customFormat="1" ht="45" customHeight="1" x14ac:dyDescent="0.25">
      <c r="A21" s="72" t="str">
        <f t="shared" ref="A21:A55" si="1">CONCATENATE(C21,"_",E21,"_",G21)</f>
        <v>2010415_Postlevée_Gibson, Envision 450</v>
      </c>
      <c r="B21" s="72" t="str">
        <f>IF(COUNTIF($A$21:A21,A21)&gt;1,"Doublon","")</f>
        <v/>
      </c>
      <c r="C21" s="73">
        <v>2010415</v>
      </c>
      <c r="D21" s="74" t="s">
        <v>168</v>
      </c>
      <c r="E21" s="75" t="s">
        <v>169</v>
      </c>
      <c r="F21" s="76">
        <v>9</v>
      </c>
      <c r="G21" s="77" t="s">
        <v>170</v>
      </c>
      <c r="H21" s="78">
        <v>44455</v>
      </c>
      <c r="I21" s="77"/>
      <c r="J21" s="76" t="s">
        <v>171</v>
      </c>
      <c r="K21" s="79" t="s">
        <v>82</v>
      </c>
      <c r="L21" s="76" t="s">
        <v>172</v>
      </c>
      <c r="M21" s="79" t="s">
        <v>173</v>
      </c>
      <c r="N21" s="80" t="s">
        <v>174</v>
      </c>
      <c r="O21" s="76"/>
      <c r="P21" s="81" t="s">
        <v>175</v>
      </c>
      <c r="Q21" s="81" t="s">
        <v>176</v>
      </c>
      <c r="R21" s="82">
        <v>2880</v>
      </c>
      <c r="S21" s="80"/>
      <c r="T21" s="80"/>
      <c r="U21" s="83"/>
      <c r="V21" s="83"/>
      <c r="W21" s="83"/>
      <c r="X21" s="83"/>
      <c r="Y21" s="84"/>
      <c r="Z21" s="84"/>
      <c r="AA21" s="84"/>
      <c r="AB21" s="84"/>
      <c r="AC21" s="84"/>
      <c r="AD21" s="84"/>
      <c r="AE21" s="85"/>
      <c r="AF21" s="83"/>
      <c r="AG21" s="83"/>
      <c r="AH21" s="83"/>
      <c r="AI21" s="83"/>
      <c r="AJ21" s="84"/>
      <c r="AK21" s="84"/>
      <c r="AL21" s="84"/>
      <c r="AM21" s="84"/>
      <c r="AN21" s="84"/>
      <c r="AO21" s="84"/>
      <c r="AP21" s="84"/>
      <c r="AQ21" s="84"/>
      <c r="AR21" s="84"/>
      <c r="AS21" s="84"/>
      <c r="AT21" s="84"/>
      <c r="AU21" s="84"/>
      <c r="AV21" s="84"/>
      <c r="AW21" s="84"/>
      <c r="AX21" s="84"/>
      <c r="AY21" s="84"/>
      <c r="AZ21" s="84"/>
      <c r="BA21" s="84"/>
      <c r="BB21" s="84"/>
      <c r="BC21" s="84"/>
      <c r="BD21" s="84"/>
      <c r="BE21" s="84"/>
      <c r="BF21" s="84"/>
      <c r="BG21" s="84"/>
      <c r="BH21" s="84"/>
      <c r="BI21" s="84"/>
      <c r="BJ21" s="84"/>
      <c r="BK21" s="84"/>
      <c r="BL21" s="84"/>
      <c r="BM21" s="84"/>
      <c r="BN21" s="84"/>
      <c r="BO21" s="83">
        <v>7</v>
      </c>
      <c r="BP21" s="83">
        <v>7</v>
      </c>
      <c r="BQ21" s="83"/>
      <c r="BR21" s="83"/>
      <c r="BS21" s="83">
        <v>5</v>
      </c>
      <c r="BT21" s="83"/>
      <c r="BU21" s="83">
        <v>10</v>
      </c>
      <c r="BV21" s="83" t="s">
        <v>110</v>
      </c>
      <c r="BW21" s="83">
        <v>5</v>
      </c>
      <c r="BX21" s="83">
        <v>5</v>
      </c>
      <c r="BY21" s="86">
        <v>6</v>
      </c>
      <c r="BZ21" s="86"/>
      <c r="CA21" s="83"/>
      <c r="CB21" s="87"/>
      <c r="CC21" s="88" t="s">
        <v>75</v>
      </c>
      <c r="CD21" s="89" t="str">
        <f t="shared" ref="CD21:CD32" si="2">IF(COUNTBLANK($Y21:$AD21)&lt;&gt;6,"X","")</f>
        <v/>
      </c>
      <c r="CE21" s="90" t="str">
        <f t="shared" ref="CE21:CE55" si="3">IF(COUNTBLANK($AE21)&lt;&gt;1,"X","")</f>
        <v/>
      </c>
      <c r="CF21" s="91" t="str">
        <f t="shared" ref="CF21:CF55" si="4">IF(SUM(CM21:CQ21)=0,"",SUM(CM21:CQ21))</f>
        <v/>
      </c>
      <c r="CG21" s="92" t="s">
        <v>177</v>
      </c>
      <c r="CH21" s="93"/>
      <c r="CI21" s="93"/>
      <c r="CJ21" s="93"/>
      <c r="CK21" s="94" t="e">
        <f>IF(AND(Y21="",Z21="",AA21="",AB21="",AC21="",AD21="",AF21="",AG21="",AH21="",AI21="",AJ21="",AK21="",AL21="",AM21="",AN21="",AO21="",AP21="",AQ21="",AR21="",AS21="",AT21="",AU21="",AV21="",AW21="",AX21="",AY21="",AZ21="",BA21="",BB21="",BC21="",BD21="",BE21="",BF21="",BG21="",BH21="",BI21="",BJ21="",#REF!="",BK21="",BL21="",BM21="",BN21="",BY21=6),"X","")</f>
        <v>#REF!</v>
      </c>
      <c r="CL21" s="88">
        <f t="shared" ref="CL21:CL55" si="5">COUNTIF(Y21:BN21,"X")</f>
        <v>0</v>
      </c>
      <c r="CM21" s="95">
        <f t="shared" ref="CM21:CM55" si="6">7-COUNTBLANK(Y21:AE21)</f>
        <v>0</v>
      </c>
      <c r="CN21" s="95">
        <f t="shared" ref="CN21:CN55" si="7">2-COUNTBLANK(AJ21:AK21)</f>
        <v>0</v>
      </c>
      <c r="CO21" s="95">
        <f t="shared" ref="CO21:CO55" si="8">2-COUNTBLANK(AN21:AO21)</f>
        <v>0</v>
      </c>
      <c r="CP21" s="95">
        <f t="shared" ref="CP21:CP55" si="9">2-COUNTBLANK(AV21:AW21)</f>
        <v>0</v>
      </c>
      <c r="CQ21" s="95">
        <f t="shared" ref="CQ21:CQ55" si="10">13-COUNTBLANK(BB21:BN21)</f>
        <v>0</v>
      </c>
      <c r="CR21" s="96" t="e">
        <f t="shared" ref="CR21:DA30" si="11">IF(INDEX($Y21:$BN21,MATCH(CR$20,$Y$20:$BN$20,0))="X",CR$20,"")</f>
        <v>#N/A</v>
      </c>
      <c r="CS21" s="96" t="e">
        <f t="shared" si="11"/>
        <v>#N/A</v>
      </c>
      <c r="CT21" s="96" t="e">
        <f t="shared" si="11"/>
        <v>#N/A</v>
      </c>
      <c r="CU21" s="96" t="e">
        <f t="shared" si="11"/>
        <v>#N/A</v>
      </c>
      <c r="CV21" s="96" t="e">
        <f t="shared" si="11"/>
        <v>#N/A</v>
      </c>
      <c r="CW21" s="96" t="e">
        <f t="shared" si="11"/>
        <v>#N/A</v>
      </c>
      <c r="CX21" s="96" t="e">
        <f t="shared" si="11"/>
        <v>#N/A</v>
      </c>
      <c r="CY21" s="96" t="e">
        <f t="shared" si="11"/>
        <v>#N/A</v>
      </c>
      <c r="CZ21" s="96" t="e">
        <f t="shared" si="11"/>
        <v>#N/A</v>
      </c>
      <c r="DA21" s="96" t="e">
        <f t="shared" si="11"/>
        <v>#N/A</v>
      </c>
      <c r="DB21" s="96" t="e">
        <f t="shared" ref="DB21:DK30" si="12">IF(INDEX($Y21:$BN21,MATCH(DB$20,$Y$20:$BN$20,0))="X",DB$20,"")</f>
        <v>#N/A</v>
      </c>
      <c r="DC21" s="96" t="e">
        <f t="shared" si="12"/>
        <v>#N/A</v>
      </c>
      <c r="DD21" s="96" t="e">
        <f t="shared" si="12"/>
        <v>#N/A</v>
      </c>
      <c r="DE21" s="96" t="e">
        <f t="shared" si="12"/>
        <v>#N/A</v>
      </c>
      <c r="DF21" s="96" t="e">
        <f t="shared" si="12"/>
        <v>#N/A</v>
      </c>
      <c r="DG21" s="96" t="e">
        <f t="shared" si="12"/>
        <v>#N/A</v>
      </c>
      <c r="DH21" s="96" t="e">
        <f t="shared" si="12"/>
        <v>#N/A</v>
      </c>
      <c r="DI21" s="96" t="e">
        <f t="shared" si="12"/>
        <v>#N/A</v>
      </c>
      <c r="DJ21" s="96" t="e">
        <f t="shared" si="12"/>
        <v>#N/A</v>
      </c>
      <c r="DK21" s="96" t="e">
        <f t="shared" si="12"/>
        <v>#N/A</v>
      </c>
      <c r="DL21" s="96" t="e">
        <f t="shared" ref="DL21:DU30" si="13">IF(INDEX($Y21:$BN21,MATCH(DL$20,$Y$20:$BN$20,0))="X",DL$20,"")</f>
        <v>#N/A</v>
      </c>
      <c r="DM21" s="96" t="e">
        <f t="shared" si="13"/>
        <v>#N/A</v>
      </c>
      <c r="DN21" s="96" t="e">
        <f t="shared" si="13"/>
        <v>#N/A</v>
      </c>
      <c r="DO21" s="96" t="e">
        <f t="shared" si="13"/>
        <v>#N/A</v>
      </c>
      <c r="DP21" s="96" t="e">
        <f t="shared" si="13"/>
        <v>#N/A</v>
      </c>
      <c r="DQ21" s="96" t="e">
        <f t="shared" si="13"/>
        <v>#N/A</v>
      </c>
      <c r="DR21" s="96" t="e">
        <f t="shared" si="13"/>
        <v>#N/A</v>
      </c>
      <c r="DS21" s="96" t="e">
        <f t="shared" si="13"/>
        <v>#N/A</v>
      </c>
      <c r="DT21" s="96" t="e">
        <f t="shared" si="13"/>
        <v>#N/A</v>
      </c>
      <c r="DU21" s="96" t="e">
        <f t="shared" si="13"/>
        <v>#N/A</v>
      </c>
      <c r="DV21" s="96" t="e">
        <f t="shared" ref="DV21:EG30" si="14">IF(INDEX($Y21:$BN21,MATCH(DV$20,$Y$20:$BN$20,0))="X",DV$20,"")</f>
        <v>#N/A</v>
      </c>
      <c r="DW21" s="96" t="e">
        <f t="shared" si="14"/>
        <v>#N/A</v>
      </c>
      <c r="DX21" s="96" t="e">
        <f t="shared" si="14"/>
        <v>#N/A</v>
      </c>
      <c r="DY21" s="96" t="e">
        <f t="shared" si="14"/>
        <v>#N/A</v>
      </c>
      <c r="DZ21" s="96" t="e">
        <f t="shared" si="14"/>
        <v>#N/A</v>
      </c>
      <c r="EA21" s="96" t="e">
        <f t="shared" si="14"/>
        <v>#N/A</v>
      </c>
      <c r="EB21" s="96" t="e">
        <f t="shared" si="14"/>
        <v>#N/A</v>
      </c>
      <c r="EC21" s="96" t="e">
        <f t="shared" si="14"/>
        <v>#N/A</v>
      </c>
      <c r="ED21" s="96" t="e">
        <f t="shared" si="14"/>
        <v>#N/A</v>
      </c>
      <c r="EE21" s="96" t="e">
        <f t="shared" si="14"/>
        <v>#N/A</v>
      </c>
      <c r="EF21" s="96" t="e">
        <f t="shared" si="14"/>
        <v>#N/A</v>
      </c>
      <c r="EG21" s="96" t="e">
        <f t="shared" si="14"/>
        <v>#N/A</v>
      </c>
      <c r="EH21" s="95" t="e">
        <f t="shared" ref="EH21:EH55" si="15">CONCATENATE(CR21,CS21,CT21,CU21,CV21,CW21,CX21,CY21,CZ21,DA21,DB21,DC21,DD21,DE21,DF21,DG21,DH21,DI21,DJ21,DK21,DL21,DM21,DN21,DO21,DP21,DQ21,DR21,DS21,DT21,DU21,DV21,DW21,DX21,DY21,DZ21,EA21,EB21,EC21)</f>
        <v>#N/A</v>
      </c>
      <c r="EI21" s="95" t="e">
        <f t="shared" ref="EI21:EI55" si="16">CONCATENATE(ED21,EE21,EF21,EG21)</f>
        <v>#N/A</v>
      </c>
      <c r="EJ21" s="97" t="e">
        <f t="shared" ref="EJ21:EK52" si="17">SUBSTITUTE(EH21,"H",", H")</f>
        <v>#N/A</v>
      </c>
      <c r="EK21" s="97" t="e">
        <f t="shared" si="17"/>
        <v>#N/A</v>
      </c>
      <c r="EL21" s="98" t="e">
        <f t="shared" ref="EL21:EM52" si="18">IF(EJ21="","",RIGHT(EJ21,LEN(EJ21)-1))</f>
        <v>#N/A</v>
      </c>
      <c r="EM21" s="210" t="e">
        <f t="shared" si="18"/>
        <v>#N/A</v>
      </c>
    </row>
    <row r="22" spans="1:143" s="95" customFormat="1" ht="45" customHeight="1" x14ac:dyDescent="0.25">
      <c r="A22" s="72" t="str">
        <f t="shared" si="1"/>
        <v>2080113_Postlevée_Glyfos Dakar</v>
      </c>
      <c r="B22" s="72" t="str">
        <f>IF(COUNTIF($A$21:A22,A22)&gt;1,"Doublon","")</f>
        <v/>
      </c>
      <c r="C22" s="73">
        <v>2080113</v>
      </c>
      <c r="D22" s="100" t="s">
        <v>168</v>
      </c>
      <c r="E22" s="101" t="s">
        <v>169</v>
      </c>
      <c r="F22" s="88">
        <v>9</v>
      </c>
      <c r="G22" s="102" t="s">
        <v>178</v>
      </c>
      <c r="H22" s="103">
        <v>44455</v>
      </c>
      <c r="I22" s="77"/>
      <c r="J22" s="88" t="s">
        <v>171</v>
      </c>
      <c r="K22" s="83" t="s">
        <v>77</v>
      </c>
      <c r="L22" s="88" t="s">
        <v>179</v>
      </c>
      <c r="M22" s="83">
        <v>10</v>
      </c>
      <c r="N22" s="104" t="s">
        <v>180</v>
      </c>
      <c r="O22" s="88"/>
      <c r="P22" s="105" t="s">
        <v>181</v>
      </c>
      <c r="Q22" s="105" t="s">
        <v>182</v>
      </c>
      <c r="R22" s="106">
        <v>2720</v>
      </c>
      <c r="S22" s="104"/>
      <c r="T22" s="104"/>
      <c r="U22" s="83"/>
      <c r="V22" s="83"/>
      <c r="W22" s="83"/>
      <c r="X22" s="83"/>
      <c r="Y22" s="84"/>
      <c r="Z22" s="84"/>
      <c r="AA22" s="84"/>
      <c r="AB22" s="84"/>
      <c r="AC22" s="84"/>
      <c r="AD22" s="84"/>
      <c r="AE22" s="85"/>
      <c r="AF22" s="83"/>
      <c r="AG22" s="83"/>
      <c r="AH22" s="83"/>
      <c r="AI22" s="83" t="s">
        <v>74</v>
      </c>
      <c r="AJ22" s="84"/>
      <c r="AK22" s="84"/>
      <c r="AL22" s="84"/>
      <c r="AM22" s="84"/>
      <c r="AN22" s="84"/>
      <c r="AO22" s="84"/>
      <c r="AP22" s="84"/>
      <c r="AQ22" s="84"/>
      <c r="AR22" s="84"/>
      <c r="AS22" s="84"/>
      <c r="AT22" s="84"/>
      <c r="AU22" s="84"/>
      <c r="AV22" s="84"/>
      <c r="AW22" s="84"/>
      <c r="AX22" s="84"/>
      <c r="AY22" s="84"/>
      <c r="AZ22" s="84"/>
      <c r="BA22" s="84"/>
      <c r="BB22" s="84"/>
      <c r="BC22" s="84"/>
      <c r="BD22" s="84"/>
      <c r="BE22" s="84"/>
      <c r="BF22" s="84"/>
      <c r="BG22" s="84"/>
      <c r="BH22" s="84"/>
      <c r="BI22" s="84"/>
      <c r="BJ22" s="84"/>
      <c r="BK22" s="84"/>
      <c r="BL22" s="84"/>
      <c r="BM22" s="84"/>
      <c r="BN22" s="84"/>
      <c r="BO22" s="83">
        <v>21</v>
      </c>
      <c r="BP22" s="83">
        <v>21</v>
      </c>
      <c r="BQ22" s="83"/>
      <c r="BR22" s="83"/>
      <c r="BS22" s="83">
        <v>5</v>
      </c>
      <c r="BT22" s="83"/>
      <c r="BU22" s="83">
        <v>10</v>
      </c>
      <c r="BV22" s="83" t="s">
        <v>110</v>
      </c>
      <c r="BW22" s="83"/>
      <c r="BX22" s="83"/>
      <c r="BY22" s="86">
        <v>6</v>
      </c>
      <c r="BZ22" s="86">
        <v>1</v>
      </c>
      <c r="CA22" s="83"/>
      <c r="CB22" s="87"/>
      <c r="CC22" s="88" t="s">
        <v>75</v>
      </c>
      <c r="CD22" s="89" t="str">
        <f t="shared" si="2"/>
        <v/>
      </c>
      <c r="CE22" s="90" t="str">
        <f t="shared" si="3"/>
        <v/>
      </c>
      <c r="CF22" s="91" t="str">
        <f t="shared" si="4"/>
        <v/>
      </c>
      <c r="CG22" s="107" t="s">
        <v>177</v>
      </c>
      <c r="CH22" s="93"/>
      <c r="CI22" s="93"/>
      <c r="CJ22" s="93"/>
      <c r="CK22" s="94" t="e">
        <f>IF(AND(Y22="",Z22="",AA22="",AB22="",AC22="",AD22="",AF22="",AG22="",AH22="",AI22="",AJ22="",AK22="",AL22="",AM22="",AN22="",AO22="",AP22="",AQ22="",AR22="",AS22="",AT22="",AU22="",AV22="",AW22="",AX22="",AY22="",AZ22="",BA22="",BB22="",BC22="",BD22="",BE22="",BF22="",BG22="",BH22="",BI22="",BJ22="",#REF!="",BK22="",BL22="",BM22="",BN22="",BY22=6),"X","")</f>
        <v>#REF!</v>
      </c>
      <c r="CL22" s="88">
        <f t="shared" si="5"/>
        <v>1</v>
      </c>
      <c r="CM22" s="95">
        <f t="shared" si="6"/>
        <v>0</v>
      </c>
      <c r="CN22" s="95">
        <f t="shared" si="7"/>
        <v>0</v>
      </c>
      <c r="CO22" s="95">
        <f t="shared" si="8"/>
        <v>0</v>
      </c>
      <c r="CP22" s="95">
        <f t="shared" si="9"/>
        <v>0</v>
      </c>
      <c r="CQ22" s="95">
        <f t="shared" si="10"/>
        <v>0</v>
      </c>
      <c r="CR22" s="96" t="e">
        <f t="shared" si="11"/>
        <v>#N/A</v>
      </c>
      <c r="CS22" s="96" t="e">
        <f t="shared" si="11"/>
        <v>#N/A</v>
      </c>
      <c r="CT22" s="96" t="e">
        <f t="shared" si="11"/>
        <v>#N/A</v>
      </c>
      <c r="CU22" s="96" t="e">
        <f t="shared" si="11"/>
        <v>#N/A</v>
      </c>
      <c r="CV22" s="96" t="e">
        <f t="shared" si="11"/>
        <v>#N/A</v>
      </c>
      <c r="CW22" s="96" t="e">
        <f t="shared" si="11"/>
        <v>#N/A</v>
      </c>
      <c r="CX22" s="96" t="e">
        <f t="shared" si="11"/>
        <v>#N/A</v>
      </c>
      <c r="CY22" s="96" t="e">
        <f t="shared" si="11"/>
        <v>#N/A</v>
      </c>
      <c r="CZ22" s="96" t="e">
        <f t="shared" si="11"/>
        <v>#N/A</v>
      </c>
      <c r="DA22" s="96" t="e">
        <f t="shared" si="11"/>
        <v>#N/A</v>
      </c>
      <c r="DB22" s="96" t="e">
        <f t="shared" si="12"/>
        <v>#N/A</v>
      </c>
      <c r="DC22" s="96" t="e">
        <f t="shared" si="12"/>
        <v>#N/A</v>
      </c>
      <c r="DD22" s="96" t="e">
        <f t="shared" si="12"/>
        <v>#N/A</v>
      </c>
      <c r="DE22" s="96" t="e">
        <f t="shared" si="12"/>
        <v>#N/A</v>
      </c>
      <c r="DF22" s="96" t="e">
        <f t="shared" si="12"/>
        <v>#N/A</v>
      </c>
      <c r="DG22" s="96" t="e">
        <f t="shared" si="12"/>
        <v>#N/A</v>
      </c>
      <c r="DH22" s="96" t="e">
        <f t="shared" si="12"/>
        <v>#N/A</v>
      </c>
      <c r="DI22" s="96" t="e">
        <f t="shared" si="12"/>
        <v>#N/A</v>
      </c>
      <c r="DJ22" s="96" t="e">
        <f t="shared" si="12"/>
        <v>#N/A</v>
      </c>
      <c r="DK22" s="96" t="e">
        <f t="shared" si="12"/>
        <v>#N/A</v>
      </c>
      <c r="DL22" s="96" t="e">
        <f t="shared" si="13"/>
        <v>#N/A</v>
      </c>
      <c r="DM22" s="96" t="e">
        <f t="shared" si="13"/>
        <v>#N/A</v>
      </c>
      <c r="DN22" s="96" t="e">
        <f t="shared" si="13"/>
        <v>#N/A</v>
      </c>
      <c r="DO22" s="96" t="e">
        <f t="shared" si="13"/>
        <v>#N/A</v>
      </c>
      <c r="DP22" s="96" t="e">
        <f t="shared" si="13"/>
        <v>#N/A</v>
      </c>
      <c r="DQ22" s="96" t="e">
        <f t="shared" si="13"/>
        <v>#N/A</v>
      </c>
      <c r="DR22" s="96" t="e">
        <f t="shared" si="13"/>
        <v>#N/A</v>
      </c>
      <c r="DS22" s="96" t="e">
        <f t="shared" si="13"/>
        <v>#N/A</v>
      </c>
      <c r="DT22" s="96" t="e">
        <f t="shared" si="13"/>
        <v>#N/A</v>
      </c>
      <c r="DU22" s="96" t="e">
        <f t="shared" si="13"/>
        <v>#N/A</v>
      </c>
      <c r="DV22" s="96" t="e">
        <f t="shared" si="14"/>
        <v>#N/A</v>
      </c>
      <c r="DW22" s="96" t="e">
        <f t="shared" si="14"/>
        <v>#N/A</v>
      </c>
      <c r="DX22" s="96" t="e">
        <f t="shared" si="14"/>
        <v>#N/A</v>
      </c>
      <c r="DY22" s="96" t="e">
        <f t="shared" si="14"/>
        <v>#N/A</v>
      </c>
      <c r="DZ22" s="96" t="e">
        <f t="shared" si="14"/>
        <v>#N/A</v>
      </c>
      <c r="EA22" s="96" t="e">
        <f t="shared" si="14"/>
        <v>#N/A</v>
      </c>
      <c r="EB22" s="96" t="e">
        <f t="shared" si="14"/>
        <v>#N/A</v>
      </c>
      <c r="EC22" s="96" t="e">
        <f t="shared" si="14"/>
        <v>#N/A</v>
      </c>
      <c r="ED22" s="96" t="e">
        <f t="shared" si="14"/>
        <v>#N/A</v>
      </c>
      <c r="EE22" s="96" t="e">
        <f t="shared" si="14"/>
        <v>#N/A</v>
      </c>
      <c r="EF22" s="96" t="e">
        <f t="shared" si="14"/>
        <v>#N/A</v>
      </c>
      <c r="EG22" s="96" t="e">
        <f t="shared" si="14"/>
        <v>#N/A</v>
      </c>
      <c r="EH22" s="95" t="e">
        <f t="shared" si="15"/>
        <v>#N/A</v>
      </c>
      <c r="EI22" s="95" t="e">
        <f t="shared" si="16"/>
        <v>#N/A</v>
      </c>
      <c r="EJ22" s="97" t="e">
        <f t="shared" si="17"/>
        <v>#N/A</v>
      </c>
      <c r="EK22" s="97" t="e">
        <f t="shared" si="17"/>
        <v>#N/A</v>
      </c>
      <c r="EL22" s="98" t="e">
        <f t="shared" si="18"/>
        <v>#N/A</v>
      </c>
      <c r="EM22" s="210" t="e">
        <f t="shared" si="18"/>
        <v>#N/A</v>
      </c>
    </row>
    <row r="23" spans="1:143" s="99" customFormat="1" ht="45" customHeight="1" x14ac:dyDescent="0.25">
      <c r="A23" s="202" t="str">
        <f t="shared" si="1"/>
        <v>2160960_Postlevée_Buggy Greenline, Tamrok Greenline, Devit, Skate</v>
      </c>
      <c r="B23" s="202" t="str">
        <f>IF(COUNTIF($A$21:A23,A23)&gt;1,"Doublon","")</f>
        <v/>
      </c>
      <c r="C23" s="108">
        <v>2160960</v>
      </c>
      <c r="D23" s="109" t="s">
        <v>168</v>
      </c>
      <c r="E23" s="110" t="s">
        <v>169</v>
      </c>
      <c r="F23" s="111">
        <v>9</v>
      </c>
      <c r="G23" s="112" t="s">
        <v>183</v>
      </c>
      <c r="H23" s="113">
        <v>43980</v>
      </c>
      <c r="I23" s="114">
        <v>44164</v>
      </c>
      <c r="J23" s="111" t="s">
        <v>87</v>
      </c>
      <c r="K23" s="115" t="s">
        <v>82</v>
      </c>
      <c r="L23" s="111" t="s">
        <v>184</v>
      </c>
      <c r="M23" s="116" t="s">
        <v>88</v>
      </c>
      <c r="N23" s="117" t="s">
        <v>185</v>
      </c>
      <c r="O23" s="111"/>
      <c r="P23" s="118" t="s">
        <v>186</v>
      </c>
      <c r="Q23" s="118" t="s">
        <v>187</v>
      </c>
      <c r="R23" s="119">
        <v>2880</v>
      </c>
      <c r="S23" s="120"/>
      <c r="T23" s="120"/>
      <c r="U23" s="115"/>
      <c r="V23" s="115"/>
      <c r="W23" s="115"/>
      <c r="X23" s="115"/>
      <c r="Y23" s="121"/>
      <c r="Z23" s="121"/>
      <c r="AA23" s="121"/>
      <c r="AB23" s="121"/>
      <c r="AC23" s="121"/>
      <c r="AD23" s="121"/>
      <c r="AE23" s="122"/>
      <c r="AF23" s="115"/>
      <c r="AG23" s="115"/>
      <c r="AH23" s="115"/>
      <c r="AI23" s="115"/>
      <c r="AJ23" s="121"/>
      <c r="AK23" s="121"/>
      <c r="AL23" s="121"/>
      <c r="AM23" s="121"/>
      <c r="AN23" s="121"/>
      <c r="AO23" s="121"/>
      <c r="AP23" s="121"/>
      <c r="AQ23" s="121"/>
      <c r="AR23" s="121"/>
      <c r="AS23" s="121"/>
      <c r="AT23" s="121"/>
      <c r="AU23" s="121"/>
      <c r="AV23" s="121"/>
      <c r="AW23" s="121"/>
      <c r="AX23" s="121"/>
      <c r="AY23" s="121"/>
      <c r="AZ23" s="121"/>
      <c r="BA23" s="121"/>
      <c r="BB23" s="121"/>
      <c r="BC23" s="121"/>
      <c r="BD23" s="121"/>
      <c r="BE23" s="121"/>
      <c r="BF23" s="121"/>
      <c r="BG23" s="121"/>
      <c r="BH23" s="121"/>
      <c r="BI23" s="121"/>
      <c r="BJ23" s="121"/>
      <c r="BK23" s="121"/>
      <c r="BL23" s="121"/>
      <c r="BM23" s="121"/>
      <c r="BN23" s="121"/>
      <c r="BO23" s="115">
        <v>21</v>
      </c>
      <c r="BP23" s="115">
        <v>21</v>
      </c>
      <c r="BQ23" s="115"/>
      <c r="BR23" s="115"/>
      <c r="BS23" s="115">
        <v>5</v>
      </c>
      <c r="BT23" s="115"/>
      <c r="BU23" s="115">
        <v>10</v>
      </c>
      <c r="BV23" s="115"/>
      <c r="BW23" s="115"/>
      <c r="BX23" s="115"/>
      <c r="BY23" s="115">
        <v>6</v>
      </c>
      <c r="BZ23" s="123"/>
      <c r="CA23" s="123"/>
      <c r="CB23" s="115"/>
      <c r="CC23" s="57" t="s">
        <v>75</v>
      </c>
      <c r="CD23" s="124" t="str">
        <f t="shared" si="2"/>
        <v/>
      </c>
      <c r="CE23" s="125" t="str">
        <f t="shared" si="3"/>
        <v/>
      </c>
      <c r="CF23" s="126" t="str">
        <f t="shared" si="4"/>
        <v/>
      </c>
      <c r="CG23" s="127" t="s">
        <v>188</v>
      </c>
      <c r="CH23" s="33"/>
      <c r="CI23" s="33"/>
      <c r="CJ23" s="33"/>
      <c r="CK23" s="128" t="str">
        <f>IF(AND(Y23="",Z23="",AA23="",AB23="",AC23="",AD23="",AF23="",AG23="",AH23="",AI23="",AJ23="",AK23="",AL23="",AM23="",AN23="",AO23="",AP23="",AQ23="",AR23="",AS23="",AT23="",AU23="",AV23="",AW23="",AX23="",AY23="",AZ23="",BA23="",BB23="",BC23="",BD23="",BE23="",BF23="",BG23="",BH23="",BI23="",BJ23="",AE23="",BK23="",BL23="",BM23="",BN23="",BY23=6),"X","")</f>
        <v>X</v>
      </c>
      <c r="CL23" s="68">
        <f t="shared" si="5"/>
        <v>0</v>
      </c>
      <c r="CM23" s="99">
        <f t="shared" si="6"/>
        <v>0</v>
      </c>
      <c r="CN23" s="99">
        <f t="shared" si="7"/>
        <v>0</v>
      </c>
      <c r="CO23" s="99">
        <f t="shared" si="8"/>
        <v>0</v>
      </c>
      <c r="CP23" s="99">
        <f t="shared" si="9"/>
        <v>0</v>
      </c>
      <c r="CQ23" s="99">
        <f t="shared" si="10"/>
        <v>0</v>
      </c>
      <c r="CR23" s="22" t="e">
        <f t="shared" si="11"/>
        <v>#N/A</v>
      </c>
      <c r="CS23" s="22" t="e">
        <f t="shared" si="11"/>
        <v>#N/A</v>
      </c>
      <c r="CT23" s="22" t="e">
        <f t="shared" si="11"/>
        <v>#N/A</v>
      </c>
      <c r="CU23" s="22" t="e">
        <f t="shared" si="11"/>
        <v>#N/A</v>
      </c>
      <c r="CV23" s="22" t="e">
        <f t="shared" si="11"/>
        <v>#N/A</v>
      </c>
      <c r="CW23" s="22" t="e">
        <f t="shared" si="11"/>
        <v>#N/A</v>
      </c>
      <c r="CX23" s="22" t="e">
        <f t="shared" si="11"/>
        <v>#N/A</v>
      </c>
      <c r="CY23" s="22" t="e">
        <f t="shared" si="11"/>
        <v>#N/A</v>
      </c>
      <c r="CZ23" s="22" t="e">
        <f t="shared" si="11"/>
        <v>#N/A</v>
      </c>
      <c r="DA23" s="22" t="e">
        <f t="shared" si="11"/>
        <v>#N/A</v>
      </c>
      <c r="DB23" s="22" t="e">
        <f t="shared" si="12"/>
        <v>#N/A</v>
      </c>
      <c r="DC23" s="22" t="e">
        <f t="shared" si="12"/>
        <v>#N/A</v>
      </c>
      <c r="DD23" s="22" t="e">
        <f t="shared" si="12"/>
        <v>#N/A</v>
      </c>
      <c r="DE23" s="22" t="e">
        <f t="shared" si="12"/>
        <v>#N/A</v>
      </c>
      <c r="DF23" s="22" t="e">
        <f t="shared" si="12"/>
        <v>#N/A</v>
      </c>
      <c r="DG23" s="22" t="e">
        <f t="shared" si="12"/>
        <v>#N/A</v>
      </c>
      <c r="DH23" s="22" t="e">
        <f t="shared" si="12"/>
        <v>#N/A</v>
      </c>
      <c r="DI23" s="22" t="e">
        <f t="shared" si="12"/>
        <v>#N/A</v>
      </c>
      <c r="DJ23" s="22" t="e">
        <f t="shared" si="12"/>
        <v>#N/A</v>
      </c>
      <c r="DK23" s="22" t="e">
        <f t="shared" si="12"/>
        <v>#N/A</v>
      </c>
      <c r="DL23" s="22" t="e">
        <f t="shared" si="13"/>
        <v>#N/A</v>
      </c>
      <c r="DM23" s="22" t="e">
        <f t="shared" si="13"/>
        <v>#N/A</v>
      </c>
      <c r="DN23" s="22" t="e">
        <f t="shared" si="13"/>
        <v>#N/A</v>
      </c>
      <c r="DO23" s="22" t="e">
        <f t="shared" si="13"/>
        <v>#N/A</v>
      </c>
      <c r="DP23" s="22" t="e">
        <f t="shared" si="13"/>
        <v>#N/A</v>
      </c>
      <c r="DQ23" s="22" t="e">
        <f t="shared" si="13"/>
        <v>#N/A</v>
      </c>
      <c r="DR23" s="22" t="e">
        <f t="shared" si="13"/>
        <v>#N/A</v>
      </c>
      <c r="DS23" s="22" t="e">
        <f t="shared" si="13"/>
        <v>#N/A</v>
      </c>
      <c r="DT23" s="22" t="e">
        <f t="shared" si="13"/>
        <v>#N/A</v>
      </c>
      <c r="DU23" s="22" t="e">
        <f t="shared" si="13"/>
        <v>#N/A</v>
      </c>
      <c r="DV23" s="22" t="e">
        <f t="shared" si="14"/>
        <v>#N/A</v>
      </c>
      <c r="DW23" s="22" t="e">
        <f t="shared" si="14"/>
        <v>#N/A</v>
      </c>
      <c r="DX23" s="22" t="e">
        <f t="shared" si="14"/>
        <v>#N/A</v>
      </c>
      <c r="DY23" s="22" t="e">
        <f t="shared" si="14"/>
        <v>#N/A</v>
      </c>
      <c r="DZ23" s="22" t="e">
        <f t="shared" si="14"/>
        <v>#N/A</v>
      </c>
      <c r="EA23" s="22" t="e">
        <f t="shared" si="14"/>
        <v>#N/A</v>
      </c>
      <c r="EB23" s="22" t="e">
        <f t="shared" si="14"/>
        <v>#N/A</v>
      </c>
      <c r="EC23" s="22" t="e">
        <f t="shared" si="14"/>
        <v>#N/A</v>
      </c>
      <c r="ED23" s="22" t="e">
        <f t="shared" si="14"/>
        <v>#N/A</v>
      </c>
      <c r="EE23" s="22" t="e">
        <f t="shared" si="14"/>
        <v>#N/A</v>
      </c>
      <c r="EF23" s="22" t="e">
        <f t="shared" si="14"/>
        <v>#N/A</v>
      </c>
      <c r="EG23" s="22" t="e">
        <f t="shared" si="14"/>
        <v>#N/A</v>
      </c>
      <c r="EH23" s="99" t="e">
        <f t="shared" si="15"/>
        <v>#N/A</v>
      </c>
      <c r="EI23" s="99" t="e">
        <f t="shared" si="16"/>
        <v>#N/A</v>
      </c>
      <c r="EJ23" t="e">
        <f t="shared" si="17"/>
        <v>#N/A</v>
      </c>
      <c r="EK23" t="e">
        <f t="shared" si="17"/>
        <v>#N/A</v>
      </c>
      <c r="EL23" s="24" t="e">
        <f t="shared" si="18"/>
        <v>#N/A</v>
      </c>
      <c r="EM23" s="211" t="e">
        <f t="shared" si="18"/>
        <v>#N/A</v>
      </c>
    </row>
    <row r="24" spans="1:143" ht="45" customHeight="1" x14ac:dyDescent="0.25">
      <c r="A24" s="72" t="str">
        <f t="shared" si="1"/>
        <v>9800555_Postlevée_Astéroïde, All in one</v>
      </c>
      <c r="B24" s="72" t="str">
        <f>IF(COUNTIF($A$21:A24,A24)&gt;1,"Doublon","")</f>
        <v/>
      </c>
      <c r="C24" s="73">
        <v>9800555</v>
      </c>
      <c r="D24" s="100" t="s">
        <v>168</v>
      </c>
      <c r="E24" s="101" t="s">
        <v>169</v>
      </c>
      <c r="F24" s="88">
        <v>9</v>
      </c>
      <c r="G24" s="102" t="s">
        <v>189</v>
      </c>
      <c r="H24" s="103">
        <v>44197</v>
      </c>
      <c r="I24" s="129"/>
      <c r="J24" s="88" t="s">
        <v>171</v>
      </c>
      <c r="K24" s="83" t="s">
        <v>82</v>
      </c>
      <c r="L24" s="88" t="s">
        <v>86</v>
      </c>
      <c r="M24" s="83" t="s">
        <v>173</v>
      </c>
      <c r="N24" s="104" t="s">
        <v>190</v>
      </c>
      <c r="O24" s="88"/>
      <c r="P24" s="105" t="s">
        <v>191</v>
      </c>
      <c r="Q24" s="105" t="s">
        <v>180</v>
      </c>
      <c r="R24" s="106">
        <v>2880</v>
      </c>
      <c r="S24" s="104"/>
      <c r="T24" s="104"/>
      <c r="U24" s="83"/>
      <c r="V24" s="83"/>
      <c r="W24" s="83"/>
      <c r="X24" s="83"/>
      <c r="Y24" s="84"/>
      <c r="Z24" s="84"/>
      <c r="AA24" s="84"/>
      <c r="AB24" s="84"/>
      <c r="AC24" s="84"/>
      <c r="AD24" s="84"/>
      <c r="AE24" s="85"/>
      <c r="AF24" s="83"/>
      <c r="AG24" s="83"/>
      <c r="AH24" s="83"/>
      <c r="AI24" s="83"/>
      <c r="AJ24" s="84"/>
      <c r="AK24" s="84"/>
      <c r="AL24" s="84"/>
      <c r="AM24" s="84"/>
      <c r="AN24" s="84"/>
      <c r="AO24" s="84"/>
      <c r="AP24" s="84"/>
      <c r="AQ24" s="84"/>
      <c r="AR24" s="84"/>
      <c r="AS24" s="84"/>
      <c r="AT24" s="84"/>
      <c r="AU24" s="84"/>
      <c r="AV24" s="84"/>
      <c r="AW24" s="84"/>
      <c r="AX24" s="84"/>
      <c r="AY24" s="84"/>
      <c r="AZ24" s="84"/>
      <c r="BA24" s="84"/>
      <c r="BB24" s="84"/>
      <c r="BC24" s="84"/>
      <c r="BD24" s="84"/>
      <c r="BE24" s="84"/>
      <c r="BF24" s="84"/>
      <c r="BG24" s="84"/>
      <c r="BH24" s="84"/>
      <c r="BI24" s="84"/>
      <c r="BJ24" s="84"/>
      <c r="BK24" s="84"/>
      <c r="BL24" s="84"/>
      <c r="BM24" s="84"/>
      <c r="BN24" s="84"/>
      <c r="BO24" s="83">
        <v>21</v>
      </c>
      <c r="BP24" s="83">
        <v>21</v>
      </c>
      <c r="BQ24" s="83"/>
      <c r="BR24" s="83"/>
      <c r="BS24" s="83">
        <v>5</v>
      </c>
      <c r="BT24" s="83"/>
      <c r="BU24" s="83">
        <v>10</v>
      </c>
      <c r="BV24" s="83" t="s">
        <v>110</v>
      </c>
      <c r="BW24" s="83"/>
      <c r="BX24" s="83"/>
      <c r="BY24" s="83">
        <v>6</v>
      </c>
      <c r="BZ24" s="83">
        <v>1</v>
      </c>
      <c r="CA24" s="130"/>
      <c r="CB24" s="83"/>
      <c r="CC24" s="88" t="s">
        <v>75</v>
      </c>
      <c r="CD24" s="89" t="str">
        <f t="shared" si="2"/>
        <v/>
      </c>
      <c r="CE24" s="90" t="str">
        <f t="shared" si="3"/>
        <v/>
      </c>
      <c r="CF24" s="91" t="str">
        <f t="shared" si="4"/>
        <v/>
      </c>
      <c r="CG24" s="107" t="s">
        <v>177</v>
      </c>
      <c r="CH24" s="131"/>
      <c r="CI24" s="131"/>
      <c r="CJ24" s="131"/>
      <c r="CK24" s="94" t="str">
        <f>IF(AND(Y24="",Z24="",AA24="",AB24="",AC24="",AD24="",AF24="",AG24="",AH24="",AI24="",AJ24="",AK24="",AL24="",AM24="",AN24="",AO24="",AP24="",AQ24="",AR24="",AS24="",AT24="",AU24="",AV24="",AW24="",AX24="",AY24="",AZ24="",BA24="",BB24="",BC24="",BD24="",BE24="",BF24="",BG24="",BH24="",BI24="",BJ24="",AE24="",BK24="",BL24="",BM24="",BN24="",BY24=6),"X","")</f>
        <v>X</v>
      </c>
      <c r="CL24" s="88">
        <f t="shared" si="5"/>
        <v>0</v>
      </c>
      <c r="CM24" s="95">
        <f t="shared" si="6"/>
        <v>0</v>
      </c>
      <c r="CN24" s="95">
        <f t="shared" si="7"/>
        <v>0</v>
      </c>
      <c r="CO24" s="95">
        <f t="shared" si="8"/>
        <v>0</v>
      </c>
      <c r="CP24" s="95">
        <f t="shared" si="9"/>
        <v>0</v>
      </c>
      <c r="CQ24" s="95">
        <f t="shared" si="10"/>
        <v>0</v>
      </c>
      <c r="CR24" s="96" t="e">
        <f t="shared" si="11"/>
        <v>#N/A</v>
      </c>
      <c r="CS24" s="96" t="e">
        <f t="shared" si="11"/>
        <v>#N/A</v>
      </c>
      <c r="CT24" s="96" t="e">
        <f t="shared" si="11"/>
        <v>#N/A</v>
      </c>
      <c r="CU24" s="96" t="e">
        <f t="shared" si="11"/>
        <v>#N/A</v>
      </c>
      <c r="CV24" s="96" t="e">
        <f t="shared" si="11"/>
        <v>#N/A</v>
      </c>
      <c r="CW24" s="96" t="e">
        <f t="shared" si="11"/>
        <v>#N/A</v>
      </c>
      <c r="CX24" s="96" t="e">
        <f t="shared" si="11"/>
        <v>#N/A</v>
      </c>
      <c r="CY24" s="96" t="e">
        <f t="shared" si="11"/>
        <v>#N/A</v>
      </c>
      <c r="CZ24" s="96" t="e">
        <f t="shared" si="11"/>
        <v>#N/A</v>
      </c>
      <c r="DA24" s="96" t="e">
        <f t="shared" si="11"/>
        <v>#N/A</v>
      </c>
      <c r="DB24" s="96" t="e">
        <f t="shared" si="12"/>
        <v>#N/A</v>
      </c>
      <c r="DC24" s="96" t="e">
        <f t="shared" si="12"/>
        <v>#N/A</v>
      </c>
      <c r="DD24" s="96" t="e">
        <f t="shared" si="12"/>
        <v>#N/A</v>
      </c>
      <c r="DE24" s="96" t="e">
        <f t="shared" si="12"/>
        <v>#N/A</v>
      </c>
      <c r="DF24" s="96" t="e">
        <f t="shared" si="12"/>
        <v>#N/A</v>
      </c>
      <c r="DG24" s="96" t="e">
        <f t="shared" si="12"/>
        <v>#N/A</v>
      </c>
      <c r="DH24" s="96" t="e">
        <f t="shared" si="12"/>
        <v>#N/A</v>
      </c>
      <c r="DI24" s="96" t="e">
        <f t="shared" si="12"/>
        <v>#N/A</v>
      </c>
      <c r="DJ24" s="96" t="e">
        <f t="shared" si="12"/>
        <v>#N/A</v>
      </c>
      <c r="DK24" s="96" t="e">
        <f t="shared" si="12"/>
        <v>#N/A</v>
      </c>
      <c r="DL24" s="96" t="e">
        <f t="shared" si="13"/>
        <v>#N/A</v>
      </c>
      <c r="DM24" s="96" t="e">
        <f t="shared" si="13"/>
        <v>#N/A</v>
      </c>
      <c r="DN24" s="96" t="e">
        <f t="shared" si="13"/>
        <v>#N/A</v>
      </c>
      <c r="DO24" s="96" t="e">
        <f t="shared" si="13"/>
        <v>#N/A</v>
      </c>
      <c r="DP24" s="96" t="e">
        <f t="shared" si="13"/>
        <v>#N/A</v>
      </c>
      <c r="DQ24" s="96" t="e">
        <f t="shared" si="13"/>
        <v>#N/A</v>
      </c>
      <c r="DR24" s="96" t="e">
        <f t="shared" si="13"/>
        <v>#N/A</v>
      </c>
      <c r="DS24" s="96" t="e">
        <f t="shared" si="13"/>
        <v>#N/A</v>
      </c>
      <c r="DT24" s="96" t="e">
        <f t="shared" si="13"/>
        <v>#N/A</v>
      </c>
      <c r="DU24" s="96" t="e">
        <f t="shared" si="13"/>
        <v>#N/A</v>
      </c>
      <c r="DV24" s="96" t="e">
        <f t="shared" si="14"/>
        <v>#N/A</v>
      </c>
      <c r="DW24" s="96" t="e">
        <f t="shared" si="14"/>
        <v>#N/A</v>
      </c>
      <c r="DX24" s="96" t="e">
        <f t="shared" si="14"/>
        <v>#N/A</v>
      </c>
      <c r="DY24" s="96" t="e">
        <f t="shared" si="14"/>
        <v>#N/A</v>
      </c>
      <c r="DZ24" s="96" t="e">
        <f t="shared" si="14"/>
        <v>#N/A</v>
      </c>
      <c r="EA24" s="96" t="e">
        <f t="shared" si="14"/>
        <v>#N/A</v>
      </c>
      <c r="EB24" s="96" t="e">
        <f t="shared" si="14"/>
        <v>#N/A</v>
      </c>
      <c r="EC24" s="96" t="e">
        <f t="shared" si="14"/>
        <v>#N/A</v>
      </c>
      <c r="ED24" s="96" t="e">
        <f t="shared" si="14"/>
        <v>#N/A</v>
      </c>
      <c r="EE24" s="96" t="e">
        <f t="shared" si="14"/>
        <v>#N/A</v>
      </c>
      <c r="EF24" s="96" t="e">
        <f t="shared" si="14"/>
        <v>#N/A</v>
      </c>
      <c r="EG24" s="96" t="e">
        <f t="shared" si="14"/>
        <v>#N/A</v>
      </c>
      <c r="EH24" s="95" t="e">
        <f t="shared" si="15"/>
        <v>#N/A</v>
      </c>
      <c r="EI24" s="95" t="e">
        <f t="shared" si="16"/>
        <v>#N/A</v>
      </c>
      <c r="EJ24" s="97" t="e">
        <f t="shared" si="17"/>
        <v>#N/A</v>
      </c>
      <c r="EK24" s="97" t="e">
        <f t="shared" si="17"/>
        <v>#N/A</v>
      </c>
      <c r="EL24" s="98" t="e">
        <f t="shared" si="18"/>
        <v>#N/A</v>
      </c>
      <c r="EM24" s="210" t="e">
        <f t="shared" si="18"/>
        <v>#N/A</v>
      </c>
    </row>
    <row r="25" spans="1:143" ht="45" customHeight="1" x14ac:dyDescent="0.25">
      <c r="A25" s="202" t="str">
        <f t="shared" si="1"/>
        <v>2000044_AGS_Fusilade Max</v>
      </c>
      <c r="B25" s="202" t="str">
        <f>IF(COUNTIF($A$21:A25,A25)&gt;1,"Doublon","")</f>
        <v/>
      </c>
      <c r="C25" s="108">
        <v>2000044</v>
      </c>
      <c r="D25" s="132" t="s">
        <v>192</v>
      </c>
      <c r="E25" s="133" t="s">
        <v>193</v>
      </c>
      <c r="F25" s="134">
        <v>1</v>
      </c>
      <c r="G25" s="133" t="s">
        <v>194</v>
      </c>
      <c r="H25" s="135"/>
      <c r="I25" s="136"/>
      <c r="J25" s="134" t="s">
        <v>195</v>
      </c>
      <c r="K25" s="137" t="s">
        <v>79</v>
      </c>
      <c r="L25" s="134" t="s">
        <v>196</v>
      </c>
      <c r="M25" s="138" t="s">
        <v>197</v>
      </c>
      <c r="N25" s="139">
        <v>2</v>
      </c>
      <c r="O25" s="134"/>
      <c r="P25" s="140">
        <f>N25*0.32</f>
        <v>0.64</v>
      </c>
      <c r="Q25" s="140">
        <f t="shared" ref="Q25:Q32" si="19">N25*0.5</f>
        <v>1</v>
      </c>
      <c r="R25" s="141">
        <v>250</v>
      </c>
      <c r="S25" s="142"/>
      <c r="T25" s="142"/>
      <c r="U25" s="66" t="s">
        <v>74</v>
      </c>
      <c r="V25" s="66"/>
      <c r="W25" s="66" t="s">
        <v>74</v>
      </c>
      <c r="X25" s="66"/>
      <c r="Y25" s="143"/>
      <c r="Z25" s="143"/>
      <c r="AA25" s="143"/>
      <c r="AB25" s="143" t="s">
        <v>74</v>
      </c>
      <c r="AC25" s="143"/>
      <c r="AD25" s="143"/>
      <c r="AE25" s="144"/>
      <c r="AF25" s="66" t="s">
        <v>74</v>
      </c>
      <c r="AG25" s="66" t="s">
        <v>74</v>
      </c>
      <c r="AH25" s="66"/>
      <c r="AI25" s="66"/>
      <c r="AJ25" s="143"/>
      <c r="AK25" s="143"/>
      <c r="AL25" s="143"/>
      <c r="AM25" s="143"/>
      <c r="AN25" s="143"/>
      <c r="AO25" s="143"/>
      <c r="AP25" s="143"/>
      <c r="AQ25" s="143"/>
      <c r="AR25" s="143"/>
      <c r="AS25" s="143"/>
      <c r="AT25" s="143"/>
      <c r="AU25" s="143"/>
      <c r="AV25" s="143"/>
      <c r="AW25" s="143"/>
      <c r="AX25" s="143"/>
      <c r="AY25" s="143"/>
      <c r="AZ25" s="143"/>
      <c r="BA25" s="143"/>
      <c r="BB25" s="143"/>
      <c r="BC25" s="143"/>
      <c r="BD25" s="143"/>
      <c r="BE25" s="143"/>
      <c r="BF25" s="143"/>
      <c r="BG25" s="143"/>
      <c r="BH25" s="143"/>
      <c r="BI25" s="143"/>
      <c r="BJ25" s="143"/>
      <c r="BK25" s="143"/>
      <c r="BL25" s="143"/>
      <c r="BM25" s="143"/>
      <c r="BN25" s="143"/>
      <c r="BO25" s="66">
        <v>28</v>
      </c>
      <c r="BP25" s="66">
        <v>28</v>
      </c>
      <c r="BQ25" s="66"/>
      <c r="BR25" s="66"/>
      <c r="BS25" s="57">
        <v>5</v>
      </c>
      <c r="BT25" s="57"/>
      <c r="BU25" s="57">
        <v>10</v>
      </c>
      <c r="BV25" s="57" t="s">
        <v>110</v>
      </c>
      <c r="BW25" s="57"/>
      <c r="BX25" s="57">
        <v>20</v>
      </c>
      <c r="BY25" s="66">
        <v>48</v>
      </c>
      <c r="BZ25" s="145">
        <v>1</v>
      </c>
      <c r="CA25" s="146"/>
      <c r="CB25" s="146"/>
      <c r="CC25" s="147" t="s">
        <v>75</v>
      </c>
      <c r="CD25" s="148" t="str">
        <f t="shared" si="2"/>
        <v>X</v>
      </c>
      <c r="CE25" s="125" t="str">
        <f t="shared" si="3"/>
        <v/>
      </c>
      <c r="CF25" s="126">
        <f t="shared" si="4"/>
        <v>1</v>
      </c>
      <c r="CG25" s="133" t="s">
        <v>198</v>
      </c>
      <c r="CH25" s="33"/>
      <c r="CI25" s="33"/>
      <c r="CJ25" s="33"/>
      <c r="CK25" s="35" t="e">
        <f>IF(AND(Y25="",Z25="",AA25="",AB25="",AC25="",AD25="",AF25="",AG25="",AH25="",AI25="",AJ25="",AK25="",AL25="",AM25="",AN25="",AO25="",AP25="",AQ25="",AR25="",AS25="",AT25="",AU25="",AV25="",AW25="",AX25="",AY25="",AZ25="",BA25="",BB25="",BC25="",BD25="",BE25="",BF25="",BG25="",BH25="",BI25="",BJ25="",#REF!="",BK25="",BL25="",BM25="",BN25="",BY25=6),"X","")</f>
        <v>#REF!</v>
      </c>
      <c r="CL25" s="68">
        <f t="shared" si="5"/>
        <v>3</v>
      </c>
      <c r="CM25" s="99">
        <f t="shared" si="6"/>
        <v>1</v>
      </c>
      <c r="CN25" s="99">
        <f t="shared" si="7"/>
        <v>0</v>
      </c>
      <c r="CO25" s="99">
        <f t="shared" si="8"/>
        <v>0</v>
      </c>
      <c r="CP25" s="99">
        <f t="shared" si="9"/>
        <v>0</v>
      </c>
      <c r="CQ25" s="99">
        <f t="shared" si="10"/>
        <v>0</v>
      </c>
      <c r="CR25" s="22" t="e">
        <f t="shared" si="11"/>
        <v>#N/A</v>
      </c>
      <c r="CS25" s="22" t="e">
        <f t="shared" si="11"/>
        <v>#N/A</v>
      </c>
      <c r="CT25" s="22" t="e">
        <f t="shared" si="11"/>
        <v>#N/A</v>
      </c>
      <c r="CU25" s="22" t="e">
        <f t="shared" si="11"/>
        <v>#N/A</v>
      </c>
      <c r="CV25" s="22" t="e">
        <f t="shared" si="11"/>
        <v>#N/A</v>
      </c>
      <c r="CW25" s="22" t="e">
        <f t="shared" si="11"/>
        <v>#N/A</v>
      </c>
      <c r="CX25" s="22" t="e">
        <f t="shared" si="11"/>
        <v>#N/A</v>
      </c>
      <c r="CY25" s="22" t="e">
        <f t="shared" si="11"/>
        <v>#N/A</v>
      </c>
      <c r="CZ25" s="22" t="e">
        <f t="shared" si="11"/>
        <v>#N/A</v>
      </c>
      <c r="DA25" s="22" t="e">
        <f t="shared" si="11"/>
        <v>#N/A</v>
      </c>
      <c r="DB25" s="22" t="e">
        <f t="shared" si="12"/>
        <v>#N/A</v>
      </c>
      <c r="DC25" s="22" t="e">
        <f t="shared" si="12"/>
        <v>#N/A</v>
      </c>
      <c r="DD25" s="22" t="e">
        <f t="shared" si="12"/>
        <v>#N/A</v>
      </c>
      <c r="DE25" s="22" t="e">
        <f t="shared" si="12"/>
        <v>#N/A</v>
      </c>
      <c r="DF25" s="22" t="e">
        <f t="shared" si="12"/>
        <v>#N/A</v>
      </c>
      <c r="DG25" s="22" t="e">
        <f t="shared" si="12"/>
        <v>#N/A</v>
      </c>
      <c r="DH25" s="22" t="e">
        <f t="shared" si="12"/>
        <v>#N/A</v>
      </c>
      <c r="DI25" s="22" t="e">
        <f t="shared" si="12"/>
        <v>#N/A</v>
      </c>
      <c r="DJ25" s="22" t="e">
        <f t="shared" si="12"/>
        <v>#N/A</v>
      </c>
      <c r="DK25" s="22" t="e">
        <f t="shared" si="12"/>
        <v>#N/A</v>
      </c>
      <c r="DL25" s="22" t="e">
        <f t="shared" si="13"/>
        <v>#N/A</v>
      </c>
      <c r="DM25" s="22" t="e">
        <f t="shared" si="13"/>
        <v>#N/A</v>
      </c>
      <c r="DN25" s="22" t="e">
        <f t="shared" si="13"/>
        <v>#N/A</v>
      </c>
      <c r="DO25" s="22" t="e">
        <f t="shared" si="13"/>
        <v>#N/A</v>
      </c>
      <c r="DP25" s="22" t="e">
        <f t="shared" si="13"/>
        <v>#N/A</v>
      </c>
      <c r="DQ25" s="22" t="e">
        <f t="shared" si="13"/>
        <v>#N/A</v>
      </c>
      <c r="DR25" s="22" t="e">
        <f t="shared" si="13"/>
        <v>#N/A</v>
      </c>
      <c r="DS25" s="22" t="e">
        <f t="shared" si="13"/>
        <v>#N/A</v>
      </c>
      <c r="DT25" s="22" t="e">
        <f t="shared" si="13"/>
        <v>#N/A</v>
      </c>
      <c r="DU25" s="22" t="e">
        <f t="shared" si="13"/>
        <v>#N/A</v>
      </c>
      <c r="DV25" s="22" t="e">
        <f t="shared" si="14"/>
        <v>#N/A</v>
      </c>
      <c r="DW25" s="22" t="e">
        <f t="shared" si="14"/>
        <v>#N/A</v>
      </c>
      <c r="DX25" s="22" t="e">
        <f t="shared" si="14"/>
        <v>#N/A</v>
      </c>
      <c r="DY25" s="22" t="e">
        <f t="shared" si="14"/>
        <v>#N/A</v>
      </c>
      <c r="DZ25" s="22" t="e">
        <f t="shared" si="14"/>
        <v>#N/A</v>
      </c>
      <c r="EA25" s="22" t="e">
        <f t="shared" si="14"/>
        <v>#N/A</v>
      </c>
      <c r="EB25" s="22" t="e">
        <f t="shared" si="14"/>
        <v>#N/A</v>
      </c>
      <c r="EC25" s="22" t="e">
        <f t="shared" si="14"/>
        <v>#N/A</v>
      </c>
      <c r="ED25" s="22" t="e">
        <f t="shared" si="14"/>
        <v>#N/A</v>
      </c>
      <c r="EE25" s="22" t="e">
        <f t="shared" si="14"/>
        <v>#N/A</v>
      </c>
      <c r="EF25" s="22" t="e">
        <f t="shared" si="14"/>
        <v>#N/A</v>
      </c>
      <c r="EG25" s="22" t="e">
        <f t="shared" si="14"/>
        <v>#N/A</v>
      </c>
      <c r="EH25" s="99" t="e">
        <f t="shared" si="15"/>
        <v>#N/A</v>
      </c>
      <c r="EI25" s="99" t="e">
        <f t="shared" si="16"/>
        <v>#N/A</v>
      </c>
      <c r="EJ25" t="e">
        <f t="shared" si="17"/>
        <v>#N/A</v>
      </c>
      <c r="EK25" t="e">
        <f t="shared" si="17"/>
        <v>#N/A</v>
      </c>
      <c r="EL25" s="24" t="e">
        <f t="shared" si="18"/>
        <v>#N/A</v>
      </c>
      <c r="EM25" s="211" t="e">
        <f t="shared" si="18"/>
        <v>#N/A</v>
      </c>
    </row>
    <row r="26" spans="1:143" ht="45" customHeight="1" x14ac:dyDescent="0.25">
      <c r="A26" s="202" t="str">
        <f t="shared" si="1"/>
        <v>2000202_Postlevée_Touchdown Système 4, Exprim</v>
      </c>
      <c r="B26" s="202" t="str">
        <f>IF(COUNTIF($A$21:A26,A26)&gt;1,"Doublon","")</f>
        <v/>
      </c>
      <c r="C26" s="108">
        <v>2000202</v>
      </c>
      <c r="D26" s="149" t="s">
        <v>168</v>
      </c>
      <c r="E26" s="150" t="s">
        <v>169</v>
      </c>
      <c r="F26" s="57">
        <v>9</v>
      </c>
      <c r="G26" s="151" t="s">
        <v>199</v>
      </c>
      <c r="H26" s="152"/>
      <c r="I26" s="153"/>
      <c r="J26" s="57" t="s">
        <v>89</v>
      </c>
      <c r="K26" s="66" t="s">
        <v>82</v>
      </c>
      <c r="L26" s="57" t="s">
        <v>86</v>
      </c>
      <c r="M26" s="66">
        <v>20</v>
      </c>
      <c r="N26" s="142">
        <v>1.25</v>
      </c>
      <c r="O26" s="57"/>
      <c r="P26" s="140">
        <f>N26*0.32</f>
        <v>0.4</v>
      </c>
      <c r="Q26" s="140">
        <f t="shared" si="19"/>
        <v>0.625</v>
      </c>
      <c r="R26" s="141">
        <v>2160</v>
      </c>
      <c r="S26" s="142"/>
      <c r="T26" s="142"/>
      <c r="U26" s="66"/>
      <c r="V26" s="66"/>
      <c r="W26" s="66" t="s">
        <v>74</v>
      </c>
      <c r="X26" s="66"/>
      <c r="Y26" s="143"/>
      <c r="Z26" s="143"/>
      <c r="AA26" s="143"/>
      <c r="AB26" s="143"/>
      <c r="AC26" s="143"/>
      <c r="AD26" s="143"/>
      <c r="AE26" s="144"/>
      <c r="AF26" s="66"/>
      <c r="AG26" s="66"/>
      <c r="AH26" s="66" t="s">
        <v>74</v>
      </c>
      <c r="AI26" s="66"/>
      <c r="AJ26" s="143"/>
      <c r="AK26" s="143"/>
      <c r="AL26" s="143"/>
      <c r="AM26" s="143"/>
      <c r="AN26" s="143"/>
      <c r="AO26" s="143"/>
      <c r="AP26" s="143"/>
      <c r="AQ26" s="143"/>
      <c r="AR26" s="143"/>
      <c r="AS26" s="143"/>
      <c r="AT26" s="143"/>
      <c r="AU26" s="143"/>
      <c r="AV26" s="143"/>
      <c r="AW26" s="143"/>
      <c r="AX26" s="143"/>
      <c r="AY26" s="143"/>
      <c r="AZ26" s="143"/>
      <c r="BA26" s="143"/>
      <c r="BB26" s="143"/>
      <c r="BC26" s="143"/>
      <c r="BD26" s="143"/>
      <c r="BE26" s="143"/>
      <c r="BF26" s="143"/>
      <c r="BG26" s="143"/>
      <c r="BH26" s="143"/>
      <c r="BI26" s="143"/>
      <c r="BJ26" s="143"/>
      <c r="BK26" s="143"/>
      <c r="BL26" s="143"/>
      <c r="BM26" s="143"/>
      <c r="BN26" s="143"/>
      <c r="BO26" s="66">
        <v>14</v>
      </c>
      <c r="BP26" s="66">
        <v>14</v>
      </c>
      <c r="BQ26" s="66"/>
      <c r="BR26" s="66"/>
      <c r="BS26" s="66">
        <v>5</v>
      </c>
      <c r="BT26" s="66"/>
      <c r="BU26" s="66">
        <v>3</v>
      </c>
      <c r="BV26" s="66" t="s">
        <v>109</v>
      </c>
      <c r="BW26" s="66"/>
      <c r="BX26" s="66" t="s">
        <v>200</v>
      </c>
      <c r="BY26" s="154">
        <v>6</v>
      </c>
      <c r="BZ26" s="154">
        <v>1</v>
      </c>
      <c r="CA26" s="66"/>
      <c r="CB26" s="66"/>
      <c r="CC26" s="57" t="s">
        <v>75</v>
      </c>
      <c r="CD26" s="155" t="str">
        <f t="shared" si="2"/>
        <v/>
      </c>
      <c r="CE26" s="125" t="str">
        <f t="shared" si="3"/>
        <v/>
      </c>
      <c r="CF26" s="126" t="str">
        <f t="shared" si="4"/>
        <v/>
      </c>
      <c r="CG26" s="136" t="s">
        <v>201</v>
      </c>
      <c r="CH26" s="33"/>
      <c r="CI26" s="33"/>
      <c r="CJ26" s="33"/>
      <c r="CK26" s="35" t="e">
        <f>IF(AND(Y26="",Z26="",AA26="",AB26="",AC26="",AD26="",AF26="",AG26="",AH26="",AI26="",AJ26="",AK26="",AL26="",AM26="",AN26="",AO26="",AP26="",AQ26="",AR26="",AS26="",AT26="",AU26="",AV26="",AW26="",AX26="",AY26="",AZ26="",BA26="",BB26="",BC26="",BD26="",BE26="",BF26="",BG26="",BH26="",BI26="",BJ26="",#REF!="",BK26="",BL26="",BM26="",BN26="",BY26=6),"X","")</f>
        <v>#REF!</v>
      </c>
      <c r="CL26" s="68">
        <f t="shared" si="5"/>
        <v>1</v>
      </c>
      <c r="CM26" s="99">
        <f t="shared" si="6"/>
        <v>0</v>
      </c>
      <c r="CN26" s="99">
        <f t="shared" si="7"/>
        <v>0</v>
      </c>
      <c r="CO26" s="99">
        <f t="shared" si="8"/>
        <v>0</v>
      </c>
      <c r="CP26" s="99">
        <f t="shared" si="9"/>
        <v>0</v>
      </c>
      <c r="CQ26" s="99">
        <f t="shared" si="10"/>
        <v>0</v>
      </c>
      <c r="CR26" s="22" t="e">
        <f t="shared" si="11"/>
        <v>#N/A</v>
      </c>
      <c r="CS26" s="22" t="e">
        <f t="shared" si="11"/>
        <v>#N/A</v>
      </c>
      <c r="CT26" s="22" t="e">
        <f t="shared" si="11"/>
        <v>#N/A</v>
      </c>
      <c r="CU26" s="22" t="e">
        <f t="shared" si="11"/>
        <v>#N/A</v>
      </c>
      <c r="CV26" s="22" t="e">
        <f t="shared" si="11"/>
        <v>#N/A</v>
      </c>
      <c r="CW26" s="22" t="e">
        <f t="shared" si="11"/>
        <v>#N/A</v>
      </c>
      <c r="CX26" s="22" t="e">
        <f t="shared" si="11"/>
        <v>#N/A</v>
      </c>
      <c r="CY26" s="22" t="e">
        <f t="shared" si="11"/>
        <v>#N/A</v>
      </c>
      <c r="CZ26" s="22" t="e">
        <f t="shared" si="11"/>
        <v>#N/A</v>
      </c>
      <c r="DA26" s="22" t="e">
        <f t="shared" si="11"/>
        <v>#N/A</v>
      </c>
      <c r="DB26" s="22" t="e">
        <f t="shared" si="12"/>
        <v>#N/A</v>
      </c>
      <c r="DC26" s="22" t="e">
        <f t="shared" si="12"/>
        <v>#N/A</v>
      </c>
      <c r="DD26" s="22" t="e">
        <f t="shared" si="12"/>
        <v>#N/A</v>
      </c>
      <c r="DE26" s="22" t="e">
        <f t="shared" si="12"/>
        <v>#N/A</v>
      </c>
      <c r="DF26" s="22" t="e">
        <f t="shared" si="12"/>
        <v>#N/A</v>
      </c>
      <c r="DG26" s="22" t="e">
        <f t="shared" si="12"/>
        <v>#N/A</v>
      </c>
      <c r="DH26" s="22" t="e">
        <f t="shared" si="12"/>
        <v>#N/A</v>
      </c>
      <c r="DI26" s="22" t="e">
        <f t="shared" si="12"/>
        <v>#N/A</v>
      </c>
      <c r="DJ26" s="22" t="e">
        <f t="shared" si="12"/>
        <v>#N/A</v>
      </c>
      <c r="DK26" s="22" t="e">
        <f t="shared" si="12"/>
        <v>#N/A</v>
      </c>
      <c r="DL26" s="22" t="e">
        <f t="shared" si="13"/>
        <v>#N/A</v>
      </c>
      <c r="DM26" s="22" t="e">
        <f t="shared" si="13"/>
        <v>#N/A</v>
      </c>
      <c r="DN26" s="22" t="e">
        <f t="shared" si="13"/>
        <v>#N/A</v>
      </c>
      <c r="DO26" s="22" t="e">
        <f t="shared" si="13"/>
        <v>#N/A</v>
      </c>
      <c r="DP26" s="22" t="e">
        <f t="shared" si="13"/>
        <v>#N/A</v>
      </c>
      <c r="DQ26" s="22" t="e">
        <f t="shared" si="13"/>
        <v>#N/A</v>
      </c>
      <c r="DR26" s="22" t="e">
        <f t="shared" si="13"/>
        <v>#N/A</v>
      </c>
      <c r="DS26" s="22" t="e">
        <f t="shared" si="13"/>
        <v>#N/A</v>
      </c>
      <c r="DT26" s="22" t="e">
        <f t="shared" si="13"/>
        <v>#N/A</v>
      </c>
      <c r="DU26" s="22" t="e">
        <f t="shared" si="13"/>
        <v>#N/A</v>
      </c>
      <c r="DV26" s="22" t="e">
        <f t="shared" si="14"/>
        <v>#N/A</v>
      </c>
      <c r="DW26" s="22" t="e">
        <f t="shared" si="14"/>
        <v>#N/A</v>
      </c>
      <c r="DX26" s="22" t="e">
        <f t="shared" si="14"/>
        <v>#N/A</v>
      </c>
      <c r="DY26" s="22" t="e">
        <f t="shared" si="14"/>
        <v>#N/A</v>
      </c>
      <c r="DZ26" s="22" t="e">
        <f t="shared" si="14"/>
        <v>#N/A</v>
      </c>
      <c r="EA26" s="22" t="e">
        <f t="shared" si="14"/>
        <v>#N/A</v>
      </c>
      <c r="EB26" s="22" t="e">
        <f t="shared" si="14"/>
        <v>#N/A</v>
      </c>
      <c r="EC26" s="22" t="e">
        <f t="shared" si="14"/>
        <v>#N/A</v>
      </c>
      <c r="ED26" s="22" t="e">
        <f t="shared" si="14"/>
        <v>#N/A</v>
      </c>
      <c r="EE26" s="22" t="e">
        <f t="shared" si="14"/>
        <v>#N/A</v>
      </c>
      <c r="EF26" s="22" t="e">
        <f t="shared" si="14"/>
        <v>#N/A</v>
      </c>
      <c r="EG26" s="22" t="e">
        <f t="shared" si="14"/>
        <v>#N/A</v>
      </c>
      <c r="EH26" s="99" t="e">
        <f t="shared" si="15"/>
        <v>#N/A</v>
      </c>
      <c r="EI26" s="99" t="e">
        <f t="shared" si="16"/>
        <v>#N/A</v>
      </c>
      <c r="EJ26" t="e">
        <f t="shared" si="17"/>
        <v>#N/A</v>
      </c>
      <c r="EK26" t="e">
        <f t="shared" si="17"/>
        <v>#N/A</v>
      </c>
      <c r="EL26" s="24" t="e">
        <f t="shared" si="18"/>
        <v>#N/A</v>
      </c>
      <c r="EM26" s="211" t="e">
        <f t="shared" si="18"/>
        <v>#N/A</v>
      </c>
    </row>
    <row r="27" spans="1:143" ht="45" customHeight="1" x14ac:dyDescent="0.25">
      <c r="A27" s="202" t="str">
        <f t="shared" si="1"/>
        <v>2000327_Action Contact_Spotlight Plus**, Shark**</v>
      </c>
      <c r="B27" s="202" t="str">
        <f>IF(COUNTIF($A$21:A27,A27)&gt;1,"Doublon","")</f>
        <v/>
      </c>
      <c r="C27" s="108">
        <v>2000327</v>
      </c>
      <c r="D27" s="149" t="s">
        <v>202</v>
      </c>
      <c r="E27" s="150" t="s">
        <v>203</v>
      </c>
      <c r="F27" s="57">
        <v>14</v>
      </c>
      <c r="G27" s="151" t="s">
        <v>204</v>
      </c>
      <c r="H27" s="152"/>
      <c r="I27" s="152"/>
      <c r="J27" s="57" t="s">
        <v>171</v>
      </c>
      <c r="K27" s="66" t="s">
        <v>205</v>
      </c>
      <c r="L27" s="57" t="s">
        <v>206</v>
      </c>
      <c r="M27" s="156" t="s">
        <v>207</v>
      </c>
      <c r="N27" s="157">
        <v>1</v>
      </c>
      <c r="O27" s="57"/>
      <c r="P27" s="140">
        <f>N27*0.32</f>
        <v>0.32</v>
      </c>
      <c r="Q27" s="140">
        <f t="shared" si="19"/>
        <v>0.5</v>
      </c>
      <c r="R27" s="141">
        <v>60</v>
      </c>
      <c r="S27" s="142"/>
      <c r="T27" s="142"/>
      <c r="U27" s="66"/>
      <c r="V27" s="66" t="s">
        <v>74</v>
      </c>
      <c r="W27" s="66" t="s">
        <v>74</v>
      </c>
      <c r="X27" s="66"/>
      <c r="Y27" s="143"/>
      <c r="Z27" s="143"/>
      <c r="AA27" s="143"/>
      <c r="AB27" s="143"/>
      <c r="AC27" s="143"/>
      <c r="AD27" s="143"/>
      <c r="AE27" s="144"/>
      <c r="AF27" s="66" t="s">
        <v>74</v>
      </c>
      <c r="AG27" s="66" t="s">
        <v>74</v>
      </c>
      <c r="AH27" s="66"/>
      <c r="AI27" s="66"/>
      <c r="AJ27" s="143"/>
      <c r="AK27" s="143"/>
      <c r="AL27" s="143"/>
      <c r="AM27" s="143"/>
      <c r="AN27" s="143"/>
      <c r="AO27" s="143"/>
      <c r="AP27" s="143"/>
      <c r="AQ27" s="143"/>
      <c r="AR27" s="143"/>
      <c r="AS27" s="143" t="s">
        <v>74</v>
      </c>
      <c r="AT27" s="143"/>
      <c r="AU27" s="143"/>
      <c r="AV27" s="143"/>
      <c r="AW27" s="143"/>
      <c r="AX27" s="143"/>
      <c r="AY27" s="143"/>
      <c r="AZ27" s="143"/>
      <c r="BA27" s="143"/>
      <c r="BB27" s="143"/>
      <c r="BC27" s="143"/>
      <c r="BD27" s="143"/>
      <c r="BE27" s="143"/>
      <c r="BF27" s="143"/>
      <c r="BG27" s="143"/>
      <c r="BH27" s="143"/>
      <c r="BI27" s="143"/>
      <c r="BJ27" s="143"/>
      <c r="BK27" s="143"/>
      <c r="BL27" s="143"/>
      <c r="BM27" s="143"/>
      <c r="BN27" s="143"/>
      <c r="BO27" s="66">
        <v>7</v>
      </c>
      <c r="BP27" s="66">
        <v>7</v>
      </c>
      <c r="BQ27" s="66"/>
      <c r="BR27" s="66"/>
      <c r="BS27" s="66">
        <v>5</v>
      </c>
      <c r="BT27" s="66"/>
      <c r="BU27" s="66">
        <v>10</v>
      </c>
      <c r="BV27" s="66" t="s">
        <v>110</v>
      </c>
      <c r="BW27" s="158"/>
      <c r="BX27" s="66">
        <v>20</v>
      </c>
      <c r="BY27" s="66">
        <v>48</v>
      </c>
      <c r="BZ27" s="159">
        <v>1</v>
      </c>
      <c r="CA27" s="159"/>
      <c r="CB27" s="159"/>
      <c r="CC27" s="57" t="s">
        <v>75</v>
      </c>
      <c r="CD27" s="148"/>
      <c r="CE27" s="125" t="str">
        <f t="shared" si="3"/>
        <v/>
      </c>
      <c r="CF27" s="126" t="str">
        <f t="shared" si="4"/>
        <v/>
      </c>
      <c r="CG27" s="136"/>
      <c r="CH27" s="33"/>
      <c r="CI27" s="33"/>
      <c r="CJ27" s="33"/>
      <c r="CK27" s="35" t="e">
        <f>IF(AND(Y27="",Z27="",AA27="",AB27="",AC27="",AD27="",AF27="",AG27="",AH27="",AI27="",AJ27="",AK27="",AL27="",AM27="",AN27="",AO27="",AP27="",AQ27="",AR27="",AS27="",AT27="",AU27="",AV27="",AW27="",AX27="",AY27="",AZ27="",BA27="",BB27="",BC27="",BD27="",BE27="",BF27="",BG27="",BH27="",BI27="",BJ27="",#REF!="",BK27="",BL27="",BM27="",BN27="",BY27=6),"X","")</f>
        <v>#REF!</v>
      </c>
      <c r="CL27" s="68">
        <f t="shared" si="5"/>
        <v>3</v>
      </c>
      <c r="CM27" s="99">
        <f t="shared" si="6"/>
        <v>0</v>
      </c>
      <c r="CN27" s="99">
        <f t="shared" si="7"/>
        <v>0</v>
      </c>
      <c r="CO27" s="99">
        <f t="shared" si="8"/>
        <v>0</v>
      </c>
      <c r="CP27" s="99">
        <f t="shared" si="9"/>
        <v>0</v>
      </c>
      <c r="CQ27" s="99">
        <f t="shared" si="10"/>
        <v>0</v>
      </c>
      <c r="CR27" s="22" t="e">
        <f t="shared" si="11"/>
        <v>#N/A</v>
      </c>
      <c r="CS27" s="22" t="e">
        <f t="shared" si="11"/>
        <v>#N/A</v>
      </c>
      <c r="CT27" s="22" t="e">
        <f t="shared" si="11"/>
        <v>#N/A</v>
      </c>
      <c r="CU27" s="22" t="e">
        <f t="shared" si="11"/>
        <v>#N/A</v>
      </c>
      <c r="CV27" s="22" t="e">
        <f t="shared" si="11"/>
        <v>#N/A</v>
      </c>
      <c r="CW27" s="22" t="e">
        <f t="shared" si="11"/>
        <v>#N/A</v>
      </c>
      <c r="CX27" s="22" t="e">
        <f t="shared" si="11"/>
        <v>#N/A</v>
      </c>
      <c r="CY27" s="22" t="e">
        <f t="shared" si="11"/>
        <v>#N/A</v>
      </c>
      <c r="CZ27" s="22" t="e">
        <f t="shared" si="11"/>
        <v>#N/A</v>
      </c>
      <c r="DA27" s="22" t="e">
        <f t="shared" si="11"/>
        <v>#N/A</v>
      </c>
      <c r="DB27" s="22" t="e">
        <f t="shared" si="12"/>
        <v>#N/A</v>
      </c>
      <c r="DC27" s="22" t="e">
        <f t="shared" si="12"/>
        <v>#N/A</v>
      </c>
      <c r="DD27" s="22" t="e">
        <f t="shared" si="12"/>
        <v>#N/A</v>
      </c>
      <c r="DE27" s="22" t="e">
        <f t="shared" si="12"/>
        <v>#N/A</v>
      </c>
      <c r="DF27" s="22" t="e">
        <f t="shared" si="12"/>
        <v>#N/A</v>
      </c>
      <c r="DG27" s="22" t="e">
        <f t="shared" si="12"/>
        <v>#N/A</v>
      </c>
      <c r="DH27" s="22" t="e">
        <f t="shared" si="12"/>
        <v>#N/A</v>
      </c>
      <c r="DI27" s="22" t="e">
        <f t="shared" si="12"/>
        <v>#N/A</v>
      </c>
      <c r="DJ27" s="22" t="e">
        <f t="shared" si="12"/>
        <v>#N/A</v>
      </c>
      <c r="DK27" s="22" t="e">
        <f t="shared" si="12"/>
        <v>#N/A</v>
      </c>
      <c r="DL27" s="22" t="e">
        <f t="shared" si="13"/>
        <v>#N/A</v>
      </c>
      <c r="DM27" s="22" t="e">
        <f t="shared" si="13"/>
        <v>#N/A</v>
      </c>
      <c r="DN27" s="22" t="e">
        <f t="shared" si="13"/>
        <v>#N/A</v>
      </c>
      <c r="DO27" s="22" t="e">
        <f t="shared" si="13"/>
        <v>#N/A</v>
      </c>
      <c r="DP27" s="22" t="e">
        <f t="shared" si="13"/>
        <v>#N/A</v>
      </c>
      <c r="DQ27" s="22" t="e">
        <f t="shared" si="13"/>
        <v>#N/A</v>
      </c>
      <c r="DR27" s="22" t="e">
        <f t="shared" si="13"/>
        <v>#N/A</v>
      </c>
      <c r="DS27" s="22" t="e">
        <f t="shared" si="13"/>
        <v>#N/A</v>
      </c>
      <c r="DT27" s="22" t="e">
        <f t="shared" si="13"/>
        <v>#N/A</v>
      </c>
      <c r="DU27" s="22" t="e">
        <f t="shared" si="13"/>
        <v>#N/A</v>
      </c>
      <c r="DV27" s="22" t="e">
        <f t="shared" si="14"/>
        <v>#N/A</v>
      </c>
      <c r="DW27" s="22" t="e">
        <f t="shared" si="14"/>
        <v>#N/A</v>
      </c>
      <c r="DX27" s="22" t="e">
        <f t="shared" si="14"/>
        <v>#N/A</v>
      </c>
      <c r="DY27" s="22" t="e">
        <f t="shared" si="14"/>
        <v>#N/A</v>
      </c>
      <c r="DZ27" s="22" t="e">
        <f t="shared" si="14"/>
        <v>#N/A</v>
      </c>
      <c r="EA27" s="22" t="e">
        <f t="shared" si="14"/>
        <v>#N/A</v>
      </c>
      <c r="EB27" s="22" t="e">
        <f t="shared" si="14"/>
        <v>#N/A</v>
      </c>
      <c r="EC27" s="22" t="e">
        <f t="shared" si="14"/>
        <v>#N/A</v>
      </c>
      <c r="ED27" s="22" t="e">
        <f t="shared" si="14"/>
        <v>#N/A</v>
      </c>
      <c r="EE27" s="22" t="e">
        <f t="shared" si="14"/>
        <v>#N/A</v>
      </c>
      <c r="EF27" s="22" t="e">
        <f t="shared" si="14"/>
        <v>#N/A</v>
      </c>
      <c r="EG27" s="22" t="e">
        <f t="shared" si="14"/>
        <v>#N/A</v>
      </c>
      <c r="EH27" s="99" t="e">
        <f t="shared" si="15"/>
        <v>#N/A</v>
      </c>
      <c r="EI27" s="99" t="e">
        <f t="shared" si="16"/>
        <v>#N/A</v>
      </c>
      <c r="EJ27" t="e">
        <f t="shared" si="17"/>
        <v>#N/A</v>
      </c>
      <c r="EK27" t="e">
        <f t="shared" si="17"/>
        <v>#N/A</v>
      </c>
      <c r="EL27" s="24" t="e">
        <f t="shared" si="18"/>
        <v>#N/A</v>
      </c>
      <c r="EM27" s="211" t="e">
        <f t="shared" si="18"/>
        <v>#N/A</v>
      </c>
    </row>
    <row r="28" spans="1:143" ht="45" customHeight="1" x14ac:dyDescent="0.25">
      <c r="A28" s="202" t="str">
        <f t="shared" si="1"/>
        <v>2000327_Epamprage_Spotlight Plus, Shark</v>
      </c>
      <c r="B28" s="202" t="str">
        <f>IF(COUNTIF($A$21:A28,A28)&gt;1,"Doublon","")</f>
        <v/>
      </c>
      <c r="C28" s="108">
        <v>2000327</v>
      </c>
      <c r="D28" s="149" t="s">
        <v>202</v>
      </c>
      <c r="E28" s="150" t="s">
        <v>208</v>
      </c>
      <c r="F28" s="57">
        <v>14</v>
      </c>
      <c r="G28" s="151" t="s">
        <v>209</v>
      </c>
      <c r="H28" s="152"/>
      <c r="I28" s="153"/>
      <c r="J28" s="57" t="s">
        <v>171</v>
      </c>
      <c r="K28" s="66" t="s">
        <v>205</v>
      </c>
      <c r="L28" s="57" t="s">
        <v>206</v>
      </c>
      <c r="M28" s="156" t="s">
        <v>207</v>
      </c>
      <c r="N28" s="160">
        <v>0.3</v>
      </c>
      <c r="O28" s="57"/>
      <c r="P28" s="140">
        <f>N28*0.32</f>
        <v>9.6000000000000002E-2</v>
      </c>
      <c r="Q28" s="140">
        <f t="shared" si="19"/>
        <v>0.15</v>
      </c>
      <c r="R28" s="141">
        <v>18</v>
      </c>
      <c r="S28" s="142"/>
      <c r="T28" s="142"/>
      <c r="U28" s="66"/>
      <c r="V28" s="66" t="s">
        <v>74</v>
      </c>
      <c r="W28" s="66" t="s">
        <v>74</v>
      </c>
      <c r="X28" s="66"/>
      <c r="Y28" s="143"/>
      <c r="Z28" s="143"/>
      <c r="AA28" s="143"/>
      <c r="AB28" s="143"/>
      <c r="AC28" s="143"/>
      <c r="AD28" s="143"/>
      <c r="AE28" s="144"/>
      <c r="AF28" s="66" t="s">
        <v>74</v>
      </c>
      <c r="AG28" s="66" t="s">
        <v>74</v>
      </c>
      <c r="AH28" s="66"/>
      <c r="AI28" s="66"/>
      <c r="AJ28" s="143"/>
      <c r="AK28" s="143"/>
      <c r="AL28" s="143"/>
      <c r="AM28" s="143"/>
      <c r="AN28" s="143"/>
      <c r="AO28" s="143"/>
      <c r="AP28" s="143"/>
      <c r="AQ28" s="143"/>
      <c r="AR28" s="143"/>
      <c r="AS28" s="143" t="s">
        <v>74</v>
      </c>
      <c r="AT28" s="143"/>
      <c r="AU28" s="143"/>
      <c r="AV28" s="143"/>
      <c r="AW28" s="143"/>
      <c r="AX28" s="143"/>
      <c r="AY28" s="143"/>
      <c r="AZ28" s="143"/>
      <c r="BA28" s="143"/>
      <c r="BB28" s="143"/>
      <c r="BC28" s="143"/>
      <c r="BD28" s="143"/>
      <c r="BE28" s="143"/>
      <c r="BF28" s="143"/>
      <c r="BG28" s="143"/>
      <c r="BH28" s="143"/>
      <c r="BI28" s="143"/>
      <c r="BJ28" s="143"/>
      <c r="BK28" s="143"/>
      <c r="BL28" s="143"/>
      <c r="BM28" s="143"/>
      <c r="BN28" s="143"/>
      <c r="BO28" s="66">
        <v>90</v>
      </c>
      <c r="BP28" s="66">
        <v>90</v>
      </c>
      <c r="BQ28" s="66"/>
      <c r="BR28" s="66"/>
      <c r="BS28" s="66">
        <v>5</v>
      </c>
      <c r="BT28" s="66"/>
      <c r="BU28" s="66">
        <v>10</v>
      </c>
      <c r="BV28" s="66" t="s">
        <v>110</v>
      </c>
      <c r="BW28" s="66"/>
      <c r="BX28" s="66"/>
      <c r="BY28" s="66">
        <v>48</v>
      </c>
      <c r="BZ28" s="66">
        <v>2</v>
      </c>
      <c r="CA28" s="66"/>
      <c r="CB28" s="66"/>
      <c r="CC28" s="57" t="s">
        <v>75</v>
      </c>
      <c r="CD28" s="148" t="str">
        <f t="shared" si="2"/>
        <v/>
      </c>
      <c r="CE28" s="125" t="str">
        <f t="shared" si="3"/>
        <v/>
      </c>
      <c r="CF28" s="126" t="str">
        <f t="shared" si="4"/>
        <v/>
      </c>
      <c r="CG28" s="136"/>
      <c r="CH28" s="33"/>
      <c r="CI28" s="33"/>
      <c r="CJ28" s="33"/>
      <c r="CK28" s="35" t="e">
        <f>IF(AND(Y28="",Z28="",AA28="",AB28="",AC28="",AD28="",AF28="",AG28="",AH28="",AI28="",AJ28="",AK28="",AL28="",AM28="",AN28="",AO28="",AP28="",AQ28="",AR28="",AS28="",AT28="",AU28="",AV28="",AW28="",AX28="",AY28="",AZ28="",BA28="",BB28="",BC28="",BD28="",BE28="",BF28="",BG28="",BH28="",BI28="",BJ28="",#REF!="",BK28="",BL28="",BM28="",BN28="",BY28=6),"X","")</f>
        <v>#REF!</v>
      </c>
      <c r="CL28" s="68">
        <f t="shared" si="5"/>
        <v>3</v>
      </c>
      <c r="CM28" s="99">
        <f t="shared" si="6"/>
        <v>0</v>
      </c>
      <c r="CN28" s="99">
        <f t="shared" si="7"/>
        <v>0</v>
      </c>
      <c r="CO28" s="99">
        <f t="shared" si="8"/>
        <v>0</v>
      </c>
      <c r="CP28" s="99">
        <f t="shared" si="9"/>
        <v>0</v>
      </c>
      <c r="CQ28" s="99">
        <f t="shared" si="10"/>
        <v>0</v>
      </c>
      <c r="CR28" s="22" t="e">
        <f t="shared" si="11"/>
        <v>#N/A</v>
      </c>
      <c r="CS28" s="22" t="e">
        <f t="shared" si="11"/>
        <v>#N/A</v>
      </c>
      <c r="CT28" s="22" t="e">
        <f t="shared" si="11"/>
        <v>#N/A</v>
      </c>
      <c r="CU28" s="22" t="e">
        <f t="shared" si="11"/>
        <v>#N/A</v>
      </c>
      <c r="CV28" s="22" t="e">
        <f t="shared" si="11"/>
        <v>#N/A</v>
      </c>
      <c r="CW28" s="22" t="e">
        <f t="shared" si="11"/>
        <v>#N/A</v>
      </c>
      <c r="CX28" s="22" t="e">
        <f t="shared" si="11"/>
        <v>#N/A</v>
      </c>
      <c r="CY28" s="22" t="e">
        <f t="shared" si="11"/>
        <v>#N/A</v>
      </c>
      <c r="CZ28" s="22" t="e">
        <f t="shared" si="11"/>
        <v>#N/A</v>
      </c>
      <c r="DA28" s="22" t="e">
        <f t="shared" si="11"/>
        <v>#N/A</v>
      </c>
      <c r="DB28" s="22" t="e">
        <f t="shared" si="12"/>
        <v>#N/A</v>
      </c>
      <c r="DC28" s="22" t="e">
        <f t="shared" si="12"/>
        <v>#N/A</v>
      </c>
      <c r="DD28" s="22" t="e">
        <f t="shared" si="12"/>
        <v>#N/A</v>
      </c>
      <c r="DE28" s="22" t="e">
        <f t="shared" si="12"/>
        <v>#N/A</v>
      </c>
      <c r="DF28" s="22" t="e">
        <f t="shared" si="12"/>
        <v>#N/A</v>
      </c>
      <c r="DG28" s="22" t="e">
        <f t="shared" si="12"/>
        <v>#N/A</v>
      </c>
      <c r="DH28" s="22" t="e">
        <f t="shared" si="12"/>
        <v>#N/A</v>
      </c>
      <c r="DI28" s="22" t="e">
        <f t="shared" si="12"/>
        <v>#N/A</v>
      </c>
      <c r="DJ28" s="22" t="e">
        <f t="shared" si="12"/>
        <v>#N/A</v>
      </c>
      <c r="DK28" s="22" t="e">
        <f t="shared" si="12"/>
        <v>#N/A</v>
      </c>
      <c r="DL28" s="22" t="e">
        <f t="shared" si="13"/>
        <v>#N/A</v>
      </c>
      <c r="DM28" s="22" t="e">
        <f t="shared" si="13"/>
        <v>#N/A</v>
      </c>
      <c r="DN28" s="22" t="e">
        <f t="shared" si="13"/>
        <v>#N/A</v>
      </c>
      <c r="DO28" s="22" t="e">
        <f t="shared" si="13"/>
        <v>#N/A</v>
      </c>
      <c r="DP28" s="22" t="e">
        <f t="shared" si="13"/>
        <v>#N/A</v>
      </c>
      <c r="DQ28" s="22" t="e">
        <f t="shared" si="13"/>
        <v>#N/A</v>
      </c>
      <c r="DR28" s="22" t="e">
        <f t="shared" si="13"/>
        <v>#N/A</v>
      </c>
      <c r="DS28" s="22" t="e">
        <f t="shared" si="13"/>
        <v>#N/A</v>
      </c>
      <c r="DT28" s="22" t="e">
        <f t="shared" si="13"/>
        <v>#N/A</v>
      </c>
      <c r="DU28" s="22" t="e">
        <f t="shared" si="13"/>
        <v>#N/A</v>
      </c>
      <c r="DV28" s="22" t="e">
        <f t="shared" si="14"/>
        <v>#N/A</v>
      </c>
      <c r="DW28" s="22" t="e">
        <f t="shared" si="14"/>
        <v>#N/A</v>
      </c>
      <c r="DX28" s="22" t="e">
        <f t="shared" si="14"/>
        <v>#N/A</v>
      </c>
      <c r="DY28" s="22" t="e">
        <f t="shared" si="14"/>
        <v>#N/A</v>
      </c>
      <c r="DZ28" s="22" t="e">
        <f t="shared" si="14"/>
        <v>#N/A</v>
      </c>
      <c r="EA28" s="22" t="e">
        <f t="shared" si="14"/>
        <v>#N/A</v>
      </c>
      <c r="EB28" s="22" t="e">
        <f t="shared" si="14"/>
        <v>#N/A</v>
      </c>
      <c r="EC28" s="22" t="e">
        <f t="shared" si="14"/>
        <v>#N/A</v>
      </c>
      <c r="ED28" s="22" t="e">
        <f t="shared" si="14"/>
        <v>#N/A</v>
      </c>
      <c r="EE28" s="22" t="e">
        <f t="shared" si="14"/>
        <v>#N/A</v>
      </c>
      <c r="EF28" s="22" t="e">
        <f t="shared" si="14"/>
        <v>#N/A</v>
      </c>
      <c r="EG28" s="22" t="e">
        <f t="shared" si="14"/>
        <v>#N/A</v>
      </c>
      <c r="EH28" s="99" t="e">
        <f t="shared" si="15"/>
        <v>#N/A</v>
      </c>
      <c r="EI28" s="99" t="e">
        <f t="shared" si="16"/>
        <v>#N/A</v>
      </c>
      <c r="EJ28" t="e">
        <f t="shared" si="17"/>
        <v>#N/A</v>
      </c>
      <c r="EK28" t="e">
        <f t="shared" si="17"/>
        <v>#N/A</v>
      </c>
      <c r="EL28" s="24" t="e">
        <f t="shared" si="18"/>
        <v>#N/A</v>
      </c>
      <c r="EM28" s="211" t="e">
        <f t="shared" si="18"/>
        <v>#N/A</v>
      </c>
    </row>
    <row r="29" spans="1:143" ht="45" customHeight="1" x14ac:dyDescent="0.25">
      <c r="A29" s="202" t="str">
        <f t="shared" si="1"/>
        <v>2010427_AGS_LEOPARD 120 (1)</v>
      </c>
      <c r="B29" s="202" t="str">
        <f>IF(COUNTIF($A$21:A29,A29)&gt;1,"Doublon","")</f>
        <v/>
      </c>
      <c r="C29" s="108">
        <v>2010427</v>
      </c>
      <c r="D29" s="109" t="s">
        <v>210</v>
      </c>
      <c r="E29" s="110" t="s">
        <v>193</v>
      </c>
      <c r="F29" s="111">
        <v>1</v>
      </c>
      <c r="G29" s="112" t="s">
        <v>211</v>
      </c>
      <c r="H29" s="152"/>
      <c r="I29" s="161">
        <v>43921</v>
      </c>
      <c r="J29" s="111" t="s">
        <v>76</v>
      </c>
      <c r="K29" s="115" t="s">
        <v>79</v>
      </c>
      <c r="L29" s="111" t="s">
        <v>196</v>
      </c>
      <c r="M29" s="115">
        <v>5</v>
      </c>
      <c r="N29" s="162">
        <v>1.25</v>
      </c>
      <c r="O29" s="111"/>
      <c r="P29" s="118">
        <f>N29*0.32</f>
        <v>0.4</v>
      </c>
      <c r="Q29" s="118">
        <f t="shared" si="19"/>
        <v>0.625</v>
      </c>
      <c r="R29" s="119">
        <v>156.25</v>
      </c>
      <c r="S29" s="120"/>
      <c r="T29" s="120"/>
      <c r="U29" s="115" t="s">
        <v>74</v>
      </c>
      <c r="V29" s="115" t="s">
        <v>74</v>
      </c>
      <c r="W29" s="115" t="s">
        <v>74</v>
      </c>
      <c r="X29" s="115"/>
      <c r="Y29" s="121"/>
      <c r="Z29" s="121"/>
      <c r="AA29" s="121"/>
      <c r="AB29" s="121"/>
      <c r="AC29" s="121"/>
      <c r="AD29" s="121"/>
      <c r="AE29" s="122"/>
      <c r="AF29" s="115"/>
      <c r="AG29" s="115"/>
      <c r="AH29" s="115"/>
      <c r="AI29" s="115"/>
      <c r="AJ29" s="121"/>
      <c r="AK29" s="121"/>
      <c r="AL29" s="121"/>
      <c r="AM29" s="121" t="s">
        <v>74</v>
      </c>
      <c r="AN29" s="121"/>
      <c r="AO29" s="121"/>
      <c r="AP29" s="121"/>
      <c r="AQ29" s="121"/>
      <c r="AR29" s="121"/>
      <c r="AS29" s="121" t="s">
        <v>74</v>
      </c>
      <c r="AT29" s="121" t="s">
        <v>74</v>
      </c>
      <c r="AU29" s="121"/>
      <c r="AV29" s="121"/>
      <c r="AW29" s="121"/>
      <c r="AX29" s="121"/>
      <c r="AY29" s="121"/>
      <c r="AZ29" s="121"/>
      <c r="BA29" s="121"/>
      <c r="BB29" s="121"/>
      <c r="BC29" s="121"/>
      <c r="BD29" s="121"/>
      <c r="BE29" s="121"/>
      <c r="BF29" s="121"/>
      <c r="BG29" s="121"/>
      <c r="BH29" s="121"/>
      <c r="BI29" s="121"/>
      <c r="BJ29" s="121"/>
      <c r="BK29" s="121"/>
      <c r="BL29" s="121"/>
      <c r="BM29" s="121"/>
      <c r="BN29" s="121"/>
      <c r="BO29" s="115">
        <v>3</v>
      </c>
      <c r="BP29" s="115">
        <v>3</v>
      </c>
      <c r="BQ29" s="115"/>
      <c r="BR29" s="115"/>
      <c r="BS29" s="115">
        <v>5</v>
      </c>
      <c r="BT29" s="115"/>
      <c r="BU29" s="115">
        <v>10</v>
      </c>
      <c r="BV29" s="115"/>
      <c r="BW29" s="115"/>
      <c r="BX29" s="115"/>
      <c r="BY29" s="115">
        <v>24</v>
      </c>
      <c r="BZ29" s="115"/>
      <c r="CA29" s="115"/>
      <c r="CB29" s="115"/>
      <c r="CC29" s="57" t="s">
        <v>75</v>
      </c>
      <c r="CD29" s="124" t="str">
        <f t="shared" si="2"/>
        <v/>
      </c>
      <c r="CE29" s="125" t="str">
        <f t="shared" si="3"/>
        <v/>
      </c>
      <c r="CF29" s="126" t="str">
        <f t="shared" si="4"/>
        <v/>
      </c>
      <c r="CG29" s="127" t="s">
        <v>212</v>
      </c>
      <c r="CH29" s="163"/>
      <c r="CI29" s="163"/>
      <c r="CJ29" s="163"/>
      <c r="CK29" s="164" t="e">
        <f>IF(AND(Y29="",Z29="",AA29="",AB29="",AC29="",AD29="",AF29="",AG29="",AH29="",AI29="",AJ29="",AK29="",AL29="",AM29="",AN29="",AO29="",AP29="",AQ29="",AR29="",AS29="",AT29="",AU29="",AV29="",AW29="",AX29="",AY29="",AZ29="",BA29="",BB29="",BC29="",BD29="",BE29="",BF29="",BG29="",BH29="",BI29="",BJ29="",#REF!="",BK29="",BL29="",BM29="",BN29="",BY29=6),"X","")</f>
        <v>#REF!</v>
      </c>
      <c r="CL29" s="68">
        <f t="shared" si="5"/>
        <v>3</v>
      </c>
      <c r="CM29" s="99">
        <f t="shared" si="6"/>
        <v>0</v>
      </c>
      <c r="CN29" s="99">
        <f t="shared" si="7"/>
        <v>0</v>
      </c>
      <c r="CO29" s="99">
        <f t="shared" si="8"/>
        <v>0</v>
      </c>
      <c r="CP29" s="99">
        <f t="shared" si="9"/>
        <v>0</v>
      </c>
      <c r="CQ29" s="99">
        <f t="shared" si="10"/>
        <v>0</v>
      </c>
      <c r="CR29" s="22" t="e">
        <f t="shared" si="11"/>
        <v>#N/A</v>
      </c>
      <c r="CS29" s="22" t="e">
        <f t="shared" si="11"/>
        <v>#N/A</v>
      </c>
      <c r="CT29" s="22" t="e">
        <f t="shared" si="11"/>
        <v>#N/A</v>
      </c>
      <c r="CU29" s="22" t="e">
        <f t="shared" si="11"/>
        <v>#N/A</v>
      </c>
      <c r="CV29" s="22" t="e">
        <f t="shared" si="11"/>
        <v>#N/A</v>
      </c>
      <c r="CW29" s="22" t="e">
        <f t="shared" si="11"/>
        <v>#N/A</v>
      </c>
      <c r="CX29" s="22" t="e">
        <f t="shared" si="11"/>
        <v>#N/A</v>
      </c>
      <c r="CY29" s="22" t="e">
        <f t="shared" si="11"/>
        <v>#N/A</v>
      </c>
      <c r="CZ29" s="22" t="e">
        <f t="shared" si="11"/>
        <v>#N/A</v>
      </c>
      <c r="DA29" s="22" t="e">
        <f t="shared" si="11"/>
        <v>#N/A</v>
      </c>
      <c r="DB29" s="22" t="e">
        <f t="shared" si="12"/>
        <v>#N/A</v>
      </c>
      <c r="DC29" s="22" t="e">
        <f t="shared" si="12"/>
        <v>#N/A</v>
      </c>
      <c r="DD29" s="22" t="e">
        <f t="shared" si="12"/>
        <v>#N/A</v>
      </c>
      <c r="DE29" s="22" t="e">
        <f t="shared" si="12"/>
        <v>#N/A</v>
      </c>
      <c r="DF29" s="22" t="e">
        <f t="shared" si="12"/>
        <v>#N/A</v>
      </c>
      <c r="DG29" s="22" t="e">
        <f t="shared" si="12"/>
        <v>#N/A</v>
      </c>
      <c r="DH29" s="22" t="e">
        <f t="shared" si="12"/>
        <v>#N/A</v>
      </c>
      <c r="DI29" s="22" t="e">
        <f t="shared" si="12"/>
        <v>#N/A</v>
      </c>
      <c r="DJ29" s="22" t="e">
        <f t="shared" si="12"/>
        <v>#N/A</v>
      </c>
      <c r="DK29" s="22" t="e">
        <f t="shared" si="12"/>
        <v>#N/A</v>
      </c>
      <c r="DL29" s="22" t="e">
        <f t="shared" si="13"/>
        <v>#N/A</v>
      </c>
      <c r="DM29" s="22" t="e">
        <f t="shared" si="13"/>
        <v>#N/A</v>
      </c>
      <c r="DN29" s="22" t="e">
        <f t="shared" si="13"/>
        <v>#N/A</v>
      </c>
      <c r="DO29" s="22" t="e">
        <f t="shared" si="13"/>
        <v>#N/A</v>
      </c>
      <c r="DP29" s="22" t="e">
        <f t="shared" si="13"/>
        <v>#N/A</v>
      </c>
      <c r="DQ29" s="22" t="e">
        <f t="shared" si="13"/>
        <v>#N/A</v>
      </c>
      <c r="DR29" s="22" t="e">
        <f t="shared" si="13"/>
        <v>#N/A</v>
      </c>
      <c r="DS29" s="22" t="e">
        <f t="shared" si="13"/>
        <v>#N/A</v>
      </c>
      <c r="DT29" s="22" t="e">
        <f t="shared" si="13"/>
        <v>#N/A</v>
      </c>
      <c r="DU29" s="22" t="e">
        <f t="shared" si="13"/>
        <v>#N/A</v>
      </c>
      <c r="DV29" s="22" t="e">
        <f t="shared" si="14"/>
        <v>#N/A</v>
      </c>
      <c r="DW29" s="22" t="e">
        <f t="shared" si="14"/>
        <v>#N/A</v>
      </c>
      <c r="DX29" s="22" t="e">
        <f t="shared" si="14"/>
        <v>#N/A</v>
      </c>
      <c r="DY29" s="22" t="e">
        <f t="shared" si="14"/>
        <v>#N/A</v>
      </c>
      <c r="DZ29" s="22" t="e">
        <f t="shared" si="14"/>
        <v>#N/A</v>
      </c>
      <c r="EA29" s="22" t="e">
        <f t="shared" si="14"/>
        <v>#N/A</v>
      </c>
      <c r="EB29" s="22" t="e">
        <f t="shared" si="14"/>
        <v>#N/A</v>
      </c>
      <c r="EC29" s="22" t="e">
        <f t="shared" si="14"/>
        <v>#N/A</v>
      </c>
      <c r="ED29" s="22" t="e">
        <f t="shared" si="14"/>
        <v>#N/A</v>
      </c>
      <c r="EE29" s="22" t="e">
        <f t="shared" si="14"/>
        <v>#N/A</v>
      </c>
      <c r="EF29" s="22" t="e">
        <f t="shared" si="14"/>
        <v>#N/A</v>
      </c>
      <c r="EG29" s="22" t="e">
        <f t="shared" si="14"/>
        <v>#N/A</v>
      </c>
      <c r="EH29" s="99" t="e">
        <f t="shared" si="15"/>
        <v>#N/A</v>
      </c>
      <c r="EI29" s="99" t="e">
        <f t="shared" si="16"/>
        <v>#N/A</v>
      </c>
      <c r="EJ29" t="e">
        <f t="shared" si="17"/>
        <v>#N/A</v>
      </c>
      <c r="EK29" t="e">
        <f t="shared" si="17"/>
        <v>#N/A</v>
      </c>
      <c r="EL29" s="24" t="e">
        <f t="shared" si="18"/>
        <v>#N/A</v>
      </c>
      <c r="EM29" s="211" t="e">
        <f t="shared" si="18"/>
        <v>#N/A</v>
      </c>
    </row>
    <row r="30" spans="1:143" ht="45" customHeight="1" x14ac:dyDescent="0.25">
      <c r="A30" s="202" t="str">
        <f t="shared" si="1"/>
        <v>2030404_Prélevée_Baroud SC**</v>
      </c>
      <c r="B30" s="202" t="str">
        <f>IF(COUNTIF($A$21:A30,A30)&gt;1,"Doublon","")</f>
        <v/>
      </c>
      <c r="C30" s="108">
        <v>2030404</v>
      </c>
      <c r="D30" s="165" t="s">
        <v>213</v>
      </c>
      <c r="E30" s="110" t="s">
        <v>214</v>
      </c>
      <c r="F30" s="111">
        <v>3</v>
      </c>
      <c r="G30" s="166" t="s">
        <v>215</v>
      </c>
      <c r="H30" s="152"/>
      <c r="I30" s="152">
        <v>43889</v>
      </c>
      <c r="J30" s="111" t="s">
        <v>87</v>
      </c>
      <c r="K30" s="115" t="s">
        <v>72</v>
      </c>
      <c r="L30" s="111" t="s">
        <v>73</v>
      </c>
      <c r="M30" s="115">
        <v>10</v>
      </c>
      <c r="N30" s="167">
        <v>6</v>
      </c>
      <c r="O30" s="111"/>
      <c r="P30" s="118">
        <f>N30*0.3</f>
        <v>1.7999999999999998</v>
      </c>
      <c r="Q30" s="118">
        <f t="shared" si="19"/>
        <v>3</v>
      </c>
      <c r="R30" s="119">
        <v>2400</v>
      </c>
      <c r="S30" s="120"/>
      <c r="T30" s="120"/>
      <c r="U30" s="115"/>
      <c r="V30" s="115"/>
      <c r="W30" s="115" t="s">
        <v>74</v>
      </c>
      <c r="X30" s="115"/>
      <c r="Y30" s="121"/>
      <c r="Z30" s="121"/>
      <c r="AA30" s="121"/>
      <c r="AB30" s="121"/>
      <c r="AC30" s="121"/>
      <c r="AD30" s="121"/>
      <c r="AE30" s="122"/>
      <c r="AF30" s="115"/>
      <c r="AG30" s="115" t="s">
        <v>74</v>
      </c>
      <c r="AH30" s="115"/>
      <c r="AI30" s="115"/>
      <c r="AJ30" s="121"/>
      <c r="AK30" s="121"/>
      <c r="AL30" s="121"/>
      <c r="AM30" s="121"/>
      <c r="AN30" s="121"/>
      <c r="AO30" s="121"/>
      <c r="AP30" s="121"/>
      <c r="AQ30" s="121"/>
      <c r="AR30" s="121"/>
      <c r="AS30" s="121"/>
      <c r="AT30" s="121"/>
      <c r="AU30" s="121"/>
      <c r="AV30" s="121"/>
      <c r="AW30" s="121"/>
      <c r="AX30" s="121"/>
      <c r="AY30" s="121"/>
      <c r="AZ30" s="121"/>
      <c r="BA30" s="121"/>
      <c r="BB30" s="121"/>
      <c r="BC30" s="121"/>
      <c r="BD30" s="121"/>
      <c r="BE30" s="121"/>
      <c r="BF30" s="121"/>
      <c r="BG30" s="121"/>
      <c r="BH30" s="121"/>
      <c r="BI30" s="121"/>
      <c r="BJ30" s="121"/>
      <c r="BK30" s="121"/>
      <c r="BL30" s="121"/>
      <c r="BM30" s="121"/>
      <c r="BN30" s="121"/>
      <c r="BO30" s="115" t="s">
        <v>75</v>
      </c>
      <c r="BP30" s="115" t="s">
        <v>75</v>
      </c>
      <c r="BQ30" s="115"/>
      <c r="BR30" s="115"/>
      <c r="BS30" s="115">
        <v>50</v>
      </c>
      <c r="BT30" s="115"/>
      <c r="BU30" s="115">
        <v>10</v>
      </c>
      <c r="BV30" s="115"/>
      <c r="BW30" s="115"/>
      <c r="BX30" s="115"/>
      <c r="BY30" s="115">
        <v>6</v>
      </c>
      <c r="BZ30" s="115"/>
      <c r="CA30" s="115"/>
      <c r="CB30" s="115"/>
      <c r="CC30" s="111"/>
      <c r="CD30" s="124" t="str">
        <f t="shared" si="2"/>
        <v/>
      </c>
      <c r="CE30" s="125" t="str">
        <f t="shared" si="3"/>
        <v/>
      </c>
      <c r="CF30" s="126" t="str">
        <f t="shared" si="4"/>
        <v/>
      </c>
      <c r="CG30" s="150" t="s">
        <v>216</v>
      </c>
      <c r="CH30" s="33"/>
      <c r="CI30" s="33"/>
      <c r="CJ30" s="33"/>
      <c r="CK30" s="128" t="str">
        <f>IF(AND(Y30="",Z30="",AA30="",AB30="",AC30="",AD30="",AF30="",AG30="",AH30="",AI30="",AJ30="",AK30="",AL30="",AM30="",AN30="",AO30="",AP30="",AQ30="",AR30="",AS30="",AT30="",AU30="",AV30="",AW30="",AX30="",AY30="",AZ30="",BA30="",BB30="",BC30="",BD30="",BE30="",BF30="",BG30="",BH30="",BI30="",BJ30="",AE30="",BK30="",BL30="",BM30="",BN30="",BY30=6),"X","")</f>
        <v/>
      </c>
      <c r="CL30" s="68">
        <f t="shared" si="5"/>
        <v>1</v>
      </c>
      <c r="CM30" s="99">
        <f t="shared" si="6"/>
        <v>0</v>
      </c>
      <c r="CN30" s="99">
        <f t="shared" si="7"/>
        <v>0</v>
      </c>
      <c r="CO30" s="99">
        <f t="shared" si="8"/>
        <v>0</v>
      </c>
      <c r="CP30" s="99">
        <f t="shared" si="9"/>
        <v>0</v>
      </c>
      <c r="CQ30" s="99">
        <f t="shared" si="10"/>
        <v>0</v>
      </c>
      <c r="CR30" s="22" t="e">
        <f t="shared" si="11"/>
        <v>#N/A</v>
      </c>
      <c r="CS30" s="22" t="e">
        <f t="shared" si="11"/>
        <v>#N/A</v>
      </c>
      <c r="CT30" s="22" t="e">
        <f t="shared" si="11"/>
        <v>#N/A</v>
      </c>
      <c r="CU30" s="22" t="e">
        <f t="shared" si="11"/>
        <v>#N/A</v>
      </c>
      <c r="CV30" s="22" t="e">
        <f t="shared" si="11"/>
        <v>#N/A</v>
      </c>
      <c r="CW30" s="22" t="e">
        <f t="shared" si="11"/>
        <v>#N/A</v>
      </c>
      <c r="CX30" s="22" t="e">
        <f t="shared" si="11"/>
        <v>#N/A</v>
      </c>
      <c r="CY30" s="22" t="e">
        <f t="shared" si="11"/>
        <v>#N/A</v>
      </c>
      <c r="CZ30" s="22" t="e">
        <f t="shared" si="11"/>
        <v>#N/A</v>
      </c>
      <c r="DA30" s="22" t="e">
        <f t="shared" si="11"/>
        <v>#N/A</v>
      </c>
      <c r="DB30" s="22" t="e">
        <f t="shared" si="12"/>
        <v>#N/A</v>
      </c>
      <c r="DC30" s="22" t="e">
        <f t="shared" si="12"/>
        <v>#N/A</v>
      </c>
      <c r="DD30" s="22" t="e">
        <f t="shared" si="12"/>
        <v>#N/A</v>
      </c>
      <c r="DE30" s="22" t="e">
        <f t="shared" si="12"/>
        <v>#N/A</v>
      </c>
      <c r="DF30" s="22" t="e">
        <f t="shared" si="12"/>
        <v>#N/A</v>
      </c>
      <c r="DG30" s="22" t="e">
        <f t="shared" si="12"/>
        <v>#N/A</v>
      </c>
      <c r="DH30" s="22" t="e">
        <f t="shared" si="12"/>
        <v>#N/A</v>
      </c>
      <c r="DI30" s="22" t="e">
        <f t="shared" si="12"/>
        <v>#N/A</v>
      </c>
      <c r="DJ30" s="22" t="e">
        <f t="shared" si="12"/>
        <v>#N/A</v>
      </c>
      <c r="DK30" s="22" t="e">
        <f t="shared" si="12"/>
        <v>#N/A</v>
      </c>
      <c r="DL30" s="22" t="e">
        <f t="shared" si="13"/>
        <v>#N/A</v>
      </c>
      <c r="DM30" s="22" t="e">
        <f t="shared" si="13"/>
        <v>#N/A</v>
      </c>
      <c r="DN30" s="22" t="e">
        <f t="shared" si="13"/>
        <v>#N/A</v>
      </c>
      <c r="DO30" s="22" t="e">
        <f t="shared" si="13"/>
        <v>#N/A</v>
      </c>
      <c r="DP30" s="22" t="e">
        <f t="shared" si="13"/>
        <v>#N/A</v>
      </c>
      <c r="DQ30" s="22" t="e">
        <f t="shared" si="13"/>
        <v>#N/A</v>
      </c>
      <c r="DR30" s="22" t="e">
        <f t="shared" si="13"/>
        <v>#N/A</v>
      </c>
      <c r="DS30" s="22" t="e">
        <f t="shared" si="13"/>
        <v>#N/A</v>
      </c>
      <c r="DT30" s="22" t="e">
        <f t="shared" si="13"/>
        <v>#N/A</v>
      </c>
      <c r="DU30" s="22" t="e">
        <f t="shared" si="13"/>
        <v>#N/A</v>
      </c>
      <c r="DV30" s="22" t="e">
        <f t="shared" si="14"/>
        <v>#N/A</v>
      </c>
      <c r="DW30" s="22" t="e">
        <f t="shared" si="14"/>
        <v>#N/A</v>
      </c>
      <c r="DX30" s="22" t="e">
        <f t="shared" si="14"/>
        <v>#N/A</v>
      </c>
      <c r="DY30" s="22" t="e">
        <f t="shared" si="14"/>
        <v>#N/A</v>
      </c>
      <c r="DZ30" s="22" t="e">
        <f t="shared" si="14"/>
        <v>#N/A</v>
      </c>
      <c r="EA30" s="22" t="e">
        <f t="shared" si="14"/>
        <v>#N/A</v>
      </c>
      <c r="EB30" s="22" t="e">
        <f t="shared" si="14"/>
        <v>#N/A</v>
      </c>
      <c r="EC30" s="22" t="e">
        <f t="shared" si="14"/>
        <v>#N/A</v>
      </c>
      <c r="ED30" s="22" t="e">
        <f t="shared" si="14"/>
        <v>#N/A</v>
      </c>
      <c r="EE30" s="22" t="e">
        <f t="shared" si="14"/>
        <v>#N/A</v>
      </c>
      <c r="EF30" s="22" t="e">
        <f t="shared" si="14"/>
        <v>#N/A</v>
      </c>
      <c r="EG30" s="22" t="e">
        <f t="shared" si="14"/>
        <v>#N/A</v>
      </c>
      <c r="EH30" s="99" t="e">
        <f t="shared" si="15"/>
        <v>#N/A</v>
      </c>
      <c r="EI30" s="99" t="e">
        <f t="shared" si="16"/>
        <v>#N/A</v>
      </c>
      <c r="EJ30" t="e">
        <f t="shared" si="17"/>
        <v>#N/A</v>
      </c>
      <c r="EK30" t="e">
        <f t="shared" si="17"/>
        <v>#N/A</v>
      </c>
      <c r="EL30" s="24" t="e">
        <f t="shared" si="18"/>
        <v>#N/A</v>
      </c>
      <c r="EM30" s="211" t="e">
        <f t="shared" si="18"/>
        <v>#N/A</v>
      </c>
    </row>
    <row r="31" spans="1:143" ht="45" customHeight="1" x14ac:dyDescent="0.25">
      <c r="A31" s="202" t="str">
        <f t="shared" si="1"/>
        <v>2070133_Prélevée_Devrinol F (1)</v>
      </c>
      <c r="B31" s="202" t="str">
        <f>IF(COUNTIF($A$21:A31,A31)&gt;1,"Doublon","")</f>
        <v/>
      </c>
      <c r="C31" s="108">
        <v>2070133</v>
      </c>
      <c r="D31" s="149" t="s">
        <v>217</v>
      </c>
      <c r="E31" s="150" t="s">
        <v>214</v>
      </c>
      <c r="F31" s="57">
        <v>0</v>
      </c>
      <c r="G31" s="151" t="s">
        <v>218</v>
      </c>
      <c r="H31" s="152"/>
      <c r="I31" s="151"/>
      <c r="J31" s="57" t="s">
        <v>91</v>
      </c>
      <c r="K31" s="66" t="s">
        <v>72</v>
      </c>
      <c r="L31" s="57" t="s">
        <v>172</v>
      </c>
      <c r="M31" s="168" t="s">
        <v>219</v>
      </c>
      <c r="N31" s="157">
        <v>9</v>
      </c>
      <c r="O31" s="57" t="s">
        <v>220</v>
      </c>
      <c r="P31" s="140">
        <f>N31*0.3</f>
        <v>2.6999999999999997</v>
      </c>
      <c r="Q31" s="140">
        <f t="shared" si="19"/>
        <v>4.5</v>
      </c>
      <c r="R31" s="141">
        <v>4050</v>
      </c>
      <c r="S31" s="142"/>
      <c r="T31" s="142"/>
      <c r="U31" s="66"/>
      <c r="V31" s="66"/>
      <c r="W31" s="66" t="s">
        <v>74</v>
      </c>
      <c r="X31" s="66"/>
      <c r="Y31" s="143"/>
      <c r="Z31" s="143"/>
      <c r="AA31" s="143"/>
      <c r="AB31" s="143"/>
      <c r="AC31" s="143"/>
      <c r="AD31" s="143"/>
      <c r="AE31" s="144"/>
      <c r="AF31" s="66"/>
      <c r="AG31" s="66"/>
      <c r="AH31" s="66" t="s">
        <v>74</v>
      </c>
      <c r="AI31" s="66"/>
      <c r="AJ31" s="143"/>
      <c r="AK31" s="143"/>
      <c r="AL31" s="143"/>
      <c r="AM31" s="143"/>
      <c r="AN31" s="143"/>
      <c r="AO31" s="143"/>
      <c r="AP31" s="143"/>
      <c r="AQ31" s="143"/>
      <c r="AR31" s="143"/>
      <c r="AS31" s="143"/>
      <c r="AT31" s="143"/>
      <c r="AU31" s="143"/>
      <c r="AV31" s="143"/>
      <c r="AW31" s="143"/>
      <c r="AX31" s="143"/>
      <c r="AY31" s="143"/>
      <c r="AZ31" s="143"/>
      <c r="BA31" s="143"/>
      <c r="BB31" s="143"/>
      <c r="BC31" s="143"/>
      <c r="BD31" s="143"/>
      <c r="BE31" s="143"/>
      <c r="BF31" s="143"/>
      <c r="BG31" s="143"/>
      <c r="BH31" s="143"/>
      <c r="BI31" s="143"/>
      <c r="BJ31" s="143"/>
      <c r="BK31" s="143"/>
      <c r="BL31" s="143"/>
      <c r="BM31" s="143"/>
      <c r="BN31" s="143"/>
      <c r="BO31" s="57" t="s">
        <v>221</v>
      </c>
      <c r="BP31" s="57" t="s">
        <v>221</v>
      </c>
      <c r="BQ31" s="66"/>
      <c r="BR31" s="66" t="s">
        <v>222</v>
      </c>
      <c r="BS31" s="57" t="s">
        <v>223</v>
      </c>
      <c r="BT31" s="57" t="s">
        <v>224</v>
      </c>
      <c r="BU31" s="66">
        <v>10</v>
      </c>
      <c r="BV31" s="66" t="s">
        <v>110</v>
      </c>
      <c r="BW31" s="66"/>
      <c r="BX31" s="66">
        <v>5</v>
      </c>
      <c r="BY31" s="66">
        <v>6</v>
      </c>
      <c r="BZ31" s="66">
        <v>1</v>
      </c>
      <c r="CA31" s="66"/>
      <c r="CB31" s="66"/>
      <c r="CC31" s="153" t="s">
        <v>225</v>
      </c>
      <c r="CD31" s="148" t="str">
        <f t="shared" si="2"/>
        <v/>
      </c>
      <c r="CE31" s="125" t="str">
        <f t="shared" si="3"/>
        <v/>
      </c>
      <c r="CF31" s="126" t="str">
        <f t="shared" si="4"/>
        <v/>
      </c>
      <c r="CG31" s="150" t="s">
        <v>226</v>
      </c>
      <c r="CH31" s="169"/>
      <c r="CI31" s="169"/>
      <c r="CJ31" s="169"/>
      <c r="CK31" s="35" t="e">
        <f>IF(AND(Y31="",Z31="",AA31="",AB31="",AC31="",AD31="",AF31="",AG31="",AH31="",AI31="",AJ31="",AK31="",AL31="",AM31="",AN31="",AO31="",AP31="",AQ31="",AR31="",AS31="",AT31="",AU31="",AV31="",AW31="",AX31="",AY31="",AZ31="",BA31="",BB31="",BC31="",BD31="",BE31="",BF31="",BG31="",BH31="",BI31="",BJ31="",#REF!="",BK31="",BL31="",BM31="",BN31="",BY31=6),"X","")</f>
        <v>#REF!</v>
      </c>
      <c r="CL31" s="68">
        <f t="shared" si="5"/>
        <v>1</v>
      </c>
      <c r="CM31" s="99">
        <f t="shared" si="6"/>
        <v>0</v>
      </c>
      <c r="CN31" s="99">
        <f t="shared" si="7"/>
        <v>0</v>
      </c>
      <c r="CO31" s="99">
        <f t="shared" si="8"/>
        <v>0</v>
      </c>
      <c r="CP31" s="99">
        <f t="shared" si="9"/>
        <v>0</v>
      </c>
      <c r="CQ31" s="99">
        <f t="shared" si="10"/>
        <v>0</v>
      </c>
      <c r="CR31" s="22" t="e">
        <f t="shared" ref="CR31:DA40" si="20">IF(INDEX($Y31:$BN31,MATCH(CR$20,$Y$20:$BN$20,0))="X",CR$20,"")</f>
        <v>#N/A</v>
      </c>
      <c r="CS31" s="22" t="e">
        <f t="shared" si="20"/>
        <v>#N/A</v>
      </c>
      <c r="CT31" s="22" t="e">
        <f t="shared" si="20"/>
        <v>#N/A</v>
      </c>
      <c r="CU31" s="22" t="e">
        <f t="shared" si="20"/>
        <v>#N/A</v>
      </c>
      <c r="CV31" s="22" t="e">
        <f t="shared" si="20"/>
        <v>#N/A</v>
      </c>
      <c r="CW31" s="22" t="e">
        <f t="shared" si="20"/>
        <v>#N/A</v>
      </c>
      <c r="CX31" s="22" t="e">
        <f t="shared" si="20"/>
        <v>#N/A</v>
      </c>
      <c r="CY31" s="22" t="e">
        <f t="shared" si="20"/>
        <v>#N/A</v>
      </c>
      <c r="CZ31" s="22" t="e">
        <f t="shared" si="20"/>
        <v>#N/A</v>
      </c>
      <c r="DA31" s="22" t="e">
        <f t="shared" si="20"/>
        <v>#N/A</v>
      </c>
      <c r="DB31" s="22" t="e">
        <f t="shared" ref="DB31:DK40" si="21">IF(INDEX($Y31:$BN31,MATCH(DB$20,$Y$20:$BN$20,0))="X",DB$20,"")</f>
        <v>#N/A</v>
      </c>
      <c r="DC31" s="22" t="e">
        <f t="shared" si="21"/>
        <v>#N/A</v>
      </c>
      <c r="DD31" s="22" t="e">
        <f t="shared" si="21"/>
        <v>#N/A</v>
      </c>
      <c r="DE31" s="22" t="e">
        <f t="shared" si="21"/>
        <v>#N/A</v>
      </c>
      <c r="DF31" s="22" t="e">
        <f t="shared" si="21"/>
        <v>#N/A</v>
      </c>
      <c r="DG31" s="22" t="e">
        <f t="shared" si="21"/>
        <v>#N/A</v>
      </c>
      <c r="DH31" s="22" t="e">
        <f t="shared" si="21"/>
        <v>#N/A</v>
      </c>
      <c r="DI31" s="22" t="e">
        <f t="shared" si="21"/>
        <v>#N/A</v>
      </c>
      <c r="DJ31" s="22" t="e">
        <f t="shared" si="21"/>
        <v>#N/A</v>
      </c>
      <c r="DK31" s="22" t="e">
        <f t="shared" si="21"/>
        <v>#N/A</v>
      </c>
      <c r="DL31" s="22" t="e">
        <f t="shared" ref="DL31:DU40" si="22">IF(INDEX($Y31:$BN31,MATCH(DL$20,$Y$20:$BN$20,0))="X",DL$20,"")</f>
        <v>#N/A</v>
      </c>
      <c r="DM31" s="22" t="e">
        <f t="shared" si="22"/>
        <v>#N/A</v>
      </c>
      <c r="DN31" s="22" t="e">
        <f t="shared" si="22"/>
        <v>#N/A</v>
      </c>
      <c r="DO31" s="22" t="e">
        <f t="shared" si="22"/>
        <v>#N/A</v>
      </c>
      <c r="DP31" s="22" t="e">
        <f t="shared" si="22"/>
        <v>#N/A</v>
      </c>
      <c r="DQ31" s="22" t="e">
        <f t="shared" si="22"/>
        <v>#N/A</v>
      </c>
      <c r="DR31" s="22" t="e">
        <f t="shared" si="22"/>
        <v>#N/A</v>
      </c>
      <c r="DS31" s="22" t="e">
        <f t="shared" si="22"/>
        <v>#N/A</v>
      </c>
      <c r="DT31" s="22" t="e">
        <f t="shared" si="22"/>
        <v>#N/A</v>
      </c>
      <c r="DU31" s="22" t="e">
        <f t="shared" si="22"/>
        <v>#N/A</v>
      </c>
      <c r="DV31" s="22" t="e">
        <f t="shared" ref="DV31:EG40" si="23">IF(INDEX($Y31:$BN31,MATCH(DV$20,$Y$20:$BN$20,0))="X",DV$20,"")</f>
        <v>#N/A</v>
      </c>
      <c r="DW31" s="22" t="e">
        <f t="shared" si="23"/>
        <v>#N/A</v>
      </c>
      <c r="DX31" s="22" t="e">
        <f t="shared" si="23"/>
        <v>#N/A</v>
      </c>
      <c r="DY31" s="22" t="e">
        <f t="shared" si="23"/>
        <v>#N/A</v>
      </c>
      <c r="DZ31" s="22" t="e">
        <f t="shared" si="23"/>
        <v>#N/A</v>
      </c>
      <c r="EA31" s="22" t="e">
        <f t="shared" si="23"/>
        <v>#N/A</v>
      </c>
      <c r="EB31" s="22" t="e">
        <f t="shared" si="23"/>
        <v>#N/A</v>
      </c>
      <c r="EC31" s="22" t="e">
        <f t="shared" si="23"/>
        <v>#N/A</v>
      </c>
      <c r="ED31" s="22" t="e">
        <f t="shared" si="23"/>
        <v>#N/A</v>
      </c>
      <c r="EE31" s="22" t="e">
        <f t="shared" si="23"/>
        <v>#N/A</v>
      </c>
      <c r="EF31" s="22" t="e">
        <f t="shared" si="23"/>
        <v>#N/A</v>
      </c>
      <c r="EG31" s="22" t="e">
        <f t="shared" si="23"/>
        <v>#N/A</v>
      </c>
      <c r="EH31" s="99" t="e">
        <f t="shared" si="15"/>
        <v>#N/A</v>
      </c>
      <c r="EI31" s="99" t="e">
        <f t="shared" si="16"/>
        <v>#N/A</v>
      </c>
      <c r="EJ31" t="e">
        <f t="shared" si="17"/>
        <v>#N/A</v>
      </c>
      <c r="EK31" t="e">
        <f t="shared" si="17"/>
        <v>#N/A</v>
      </c>
      <c r="EL31" s="24" t="e">
        <f t="shared" si="18"/>
        <v>#N/A</v>
      </c>
      <c r="EM31" s="211" t="e">
        <f t="shared" si="18"/>
        <v>#N/A</v>
      </c>
    </row>
    <row r="32" spans="1:143" ht="45" customHeight="1" x14ac:dyDescent="0.25">
      <c r="A32" s="202" t="str">
        <f t="shared" si="1"/>
        <v>2080029_Prélevée_Boa</v>
      </c>
      <c r="B32" s="202" t="str">
        <f>IF(COUNTIF($A$21:A32,A32)&gt;1,"Doublon","")</f>
        <v/>
      </c>
      <c r="C32" s="108">
        <v>2080029</v>
      </c>
      <c r="D32" s="149" t="s">
        <v>227</v>
      </c>
      <c r="E32" s="150" t="s">
        <v>214</v>
      </c>
      <c r="F32" s="57">
        <v>2</v>
      </c>
      <c r="G32" s="151" t="s">
        <v>228</v>
      </c>
      <c r="H32" s="152"/>
      <c r="I32" s="153"/>
      <c r="J32" s="57" t="s">
        <v>229</v>
      </c>
      <c r="K32" s="66" t="s">
        <v>230</v>
      </c>
      <c r="L32" s="57" t="s">
        <v>231</v>
      </c>
      <c r="M32" s="66">
        <v>1</v>
      </c>
      <c r="N32" s="142">
        <v>0.75</v>
      </c>
      <c r="O32" s="57"/>
      <c r="P32" s="140">
        <f>N32*0.3</f>
        <v>0.22499999999999998</v>
      </c>
      <c r="Q32" s="140">
        <f t="shared" si="19"/>
        <v>0.375</v>
      </c>
      <c r="R32" s="141">
        <v>15</v>
      </c>
      <c r="S32" s="142"/>
      <c r="T32" s="142"/>
      <c r="U32" s="66"/>
      <c r="V32" s="66" t="s">
        <v>74</v>
      </c>
      <c r="W32" s="66" t="s">
        <v>74</v>
      </c>
      <c r="X32" s="66"/>
      <c r="Y32" s="143"/>
      <c r="Z32" s="143"/>
      <c r="AA32" s="143"/>
      <c r="AB32" s="143"/>
      <c r="AC32" s="143"/>
      <c r="AD32" s="143"/>
      <c r="AE32" s="144"/>
      <c r="AF32" s="66" t="s">
        <v>74</v>
      </c>
      <c r="AG32" s="66" t="s">
        <v>74</v>
      </c>
      <c r="AH32" s="66"/>
      <c r="AI32" s="66"/>
      <c r="AJ32" s="143"/>
      <c r="AK32" s="143"/>
      <c r="AL32" s="143"/>
      <c r="AM32" s="143"/>
      <c r="AN32" s="143"/>
      <c r="AO32" s="143"/>
      <c r="AP32" s="143"/>
      <c r="AQ32" s="143"/>
      <c r="AR32" s="143" t="s">
        <v>74</v>
      </c>
      <c r="AS32" s="143" t="s">
        <v>74</v>
      </c>
      <c r="AT32" s="143"/>
      <c r="AU32" s="143" t="s">
        <v>74</v>
      </c>
      <c r="AV32" s="143"/>
      <c r="AW32" s="143"/>
      <c r="AX32" s="143"/>
      <c r="AY32" s="143"/>
      <c r="AZ32" s="143"/>
      <c r="BA32" s="143"/>
      <c r="BB32" s="143"/>
      <c r="BC32" s="143"/>
      <c r="BD32" s="143"/>
      <c r="BE32" s="143"/>
      <c r="BF32" s="143"/>
      <c r="BG32" s="143"/>
      <c r="BH32" s="143"/>
      <c r="BI32" s="143"/>
      <c r="BJ32" s="143"/>
      <c r="BK32" s="143"/>
      <c r="BL32" s="143"/>
      <c r="BM32" s="143"/>
      <c r="BN32" s="143"/>
      <c r="BO32" s="66">
        <v>56</v>
      </c>
      <c r="BP32" s="66">
        <v>56</v>
      </c>
      <c r="BQ32" s="66"/>
      <c r="BR32" s="66"/>
      <c r="BS32" s="66">
        <v>5</v>
      </c>
      <c r="BT32" s="66"/>
      <c r="BU32" s="66">
        <v>10</v>
      </c>
      <c r="BV32" s="66" t="s">
        <v>110</v>
      </c>
      <c r="BW32" s="66"/>
      <c r="BX32" s="66"/>
      <c r="BY32" s="66">
        <v>48</v>
      </c>
      <c r="BZ32" s="66">
        <v>1</v>
      </c>
      <c r="CA32" s="66"/>
      <c r="CB32" s="66"/>
      <c r="CC32" s="57" t="s">
        <v>232</v>
      </c>
      <c r="CD32" s="148" t="str">
        <f t="shared" si="2"/>
        <v/>
      </c>
      <c r="CE32" s="125" t="str">
        <f t="shared" si="3"/>
        <v/>
      </c>
      <c r="CF32" s="126" t="str">
        <f t="shared" si="4"/>
        <v/>
      </c>
      <c r="CG32" s="150" t="s">
        <v>233</v>
      </c>
      <c r="CH32" s="33"/>
      <c r="CI32" s="33"/>
      <c r="CJ32" s="33"/>
      <c r="CK32" s="128" t="str">
        <f>IF(AND(Y32="",Z32="",AA32="",AB32="",AC32="",AD32="",AF32="",AG32="",AH32="",AI32="",AJ32="",AK32="",AL32="",AM32="",AN32="",AO32="",AP32="",AQ32="",AR32="",AS32="",AT32="",AU32="",AV32="",AW32="",AX32="",AY32="",AZ32="",BA32="",BB32="",BC32="",BD32="",BE32="",BF32="",BG32="",BH32="",BI32="",BJ32="",AE32="",BK32="",BL32="",BM32="",BN32="",BY32=6),"X","")</f>
        <v/>
      </c>
      <c r="CL32" s="68">
        <f t="shared" si="5"/>
        <v>5</v>
      </c>
      <c r="CM32" s="99">
        <f t="shared" si="6"/>
        <v>0</v>
      </c>
      <c r="CN32" s="99">
        <f t="shared" si="7"/>
        <v>0</v>
      </c>
      <c r="CO32" s="99">
        <f t="shared" si="8"/>
        <v>0</v>
      </c>
      <c r="CP32" s="99">
        <f t="shared" si="9"/>
        <v>0</v>
      </c>
      <c r="CQ32" s="99">
        <f t="shared" si="10"/>
        <v>0</v>
      </c>
      <c r="CR32" s="22" t="e">
        <f t="shared" si="20"/>
        <v>#N/A</v>
      </c>
      <c r="CS32" s="22" t="e">
        <f t="shared" si="20"/>
        <v>#N/A</v>
      </c>
      <c r="CT32" s="22" t="e">
        <f t="shared" si="20"/>
        <v>#N/A</v>
      </c>
      <c r="CU32" s="22" t="e">
        <f t="shared" si="20"/>
        <v>#N/A</v>
      </c>
      <c r="CV32" s="22" t="e">
        <f t="shared" si="20"/>
        <v>#N/A</v>
      </c>
      <c r="CW32" s="22" t="e">
        <f t="shared" si="20"/>
        <v>#N/A</v>
      </c>
      <c r="CX32" s="22" t="e">
        <f t="shared" si="20"/>
        <v>#N/A</v>
      </c>
      <c r="CY32" s="22" t="e">
        <f t="shared" si="20"/>
        <v>#N/A</v>
      </c>
      <c r="CZ32" s="22" t="e">
        <f t="shared" si="20"/>
        <v>#N/A</v>
      </c>
      <c r="DA32" s="22" t="e">
        <f t="shared" si="20"/>
        <v>#N/A</v>
      </c>
      <c r="DB32" s="22" t="e">
        <f t="shared" si="21"/>
        <v>#N/A</v>
      </c>
      <c r="DC32" s="22" t="e">
        <f t="shared" si="21"/>
        <v>#N/A</v>
      </c>
      <c r="DD32" s="22" t="e">
        <f t="shared" si="21"/>
        <v>#N/A</v>
      </c>
      <c r="DE32" s="22" t="e">
        <f t="shared" si="21"/>
        <v>#N/A</v>
      </c>
      <c r="DF32" s="22" t="e">
        <f t="shared" si="21"/>
        <v>#N/A</v>
      </c>
      <c r="DG32" s="22" t="e">
        <f t="shared" si="21"/>
        <v>#N/A</v>
      </c>
      <c r="DH32" s="22" t="e">
        <f t="shared" si="21"/>
        <v>#N/A</v>
      </c>
      <c r="DI32" s="22" t="e">
        <f t="shared" si="21"/>
        <v>#N/A</v>
      </c>
      <c r="DJ32" s="22" t="e">
        <f t="shared" si="21"/>
        <v>#N/A</v>
      </c>
      <c r="DK32" s="22" t="e">
        <f t="shared" si="21"/>
        <v>#N/A</v>
      </c>
      <c r="DL32" s="22" t="e">
        <f t="shared" si="22"/>
        <v>#N/A</v>
      </c>
      <c r="DM32" s="22" t="e">
        <f t="shared" si="22"/>
        <v>#N/A</v>
      </c>
      <c r="DN32" s="22" t="e">
        <f t="shared" si="22"/>
        <v>#N/A</v>
      </c>
      <c r="DO32" s="22" t="e">
        <f t="shared" si="22"/>
        <v>#N/A</v>
      </c>
      <c r="DP32" s="22" t="e">
        <f t="shared" si="22"/>
        <v>#N/A</v>
      </c>
      <c r="DQ32" s="22" t="e">
        <f t="shared" si="22"/>
        <v>#N/A</v>
      </c>
      <c r="DR32" s="22" t="e">
        <f t="shared" si="22"/>
        <v>#N/A</v>
      </c>
      <c r="DS32" s="22" t="e">
        <f t="shared" si="22"/>
        <v>#N/A</v>
      </c>
      <c r="DT32" s="22" t="e">
        <f t="shared" si="22"/>
        <v>#N/A</v>
      </c>
      <c r="DU32" s="22" t="e">
        <f t="shared" si="22"/>
        <v>#N/A</v>
      </c>
      <c r="DV32" s="22" t="e">
        <f t="shared" si="23"/>
        <v>#N/A</v>
      </c>
      <c r="DW32" s="22" t="e">
        <f t="shared" si="23"/>
        <v>#N/A</v>
      </c>
      <c r="DX32" s="22" t="e">
        <f t="shared" si="23"/>
        <v>#N/A</v>
      </c>
      <c r="DY32" s="22" t="e">
        <f t="shared" si="23"/>
        <v>#N/A</v>
      </c>
      <c r="DZ32" s="22" t="e">
        <f t="shared" si="23"/>
        <v>#N/A</v>
      </c>
      <c r="EA32" s="22" t="e">
        <f t="shared" si="23"/>
        <v>#N/A</v>
      </c>
      <c r="EB32" s="22" t="e">
        <f t="shared" si="23"/>
        <v>#N/A</v>
      </c>
      <c r="EC32" s="22" t="e">
        <f t="shared" si="23"/>
        <v>#N/A</v>
      </c>
      <c r="ED32" s="22" t="e">
        <f t="shared" si="23"/>
        <v>#N/A</v>
      </c>
      <c r="EE32" s="22" t="e">
        <f t="shared" si="23"/>
        <v>#N/A</v>
      </c>
      <c r="EF32" s="22" t="e">
        <f t="shared" si="23"/>
        <v>#N/A</v>
      </c>
      <c r="EG32" s="22" t="e">
        <f t="shared" si="23"/>
        <v>#N/A</v>
      </c>
      <c r="EH32" s="99" t="e">
        <f t="shared" si="15"/>
        <v>#N/A</v>
      </c>
      <c r="EI32" s="99" t="e">
        <f t="shared" si="16"/>
        <v>#N/A</v>
      </c>
      <c r="EJ32" t="e">
        <f t="shared" si="17"/>
        <v>#N/A</v>
      </c>
      <c r="EK32" t="e">
        <f t="shared" si="17"/>
        <v>#N/A</v>
      </c>
      <c r="EL32" s="24" t="e">
        <f t="shared" si="18"/>
        <v>#N/A</v>
      </c>
      <c r="EM32" s="211" t="e">
        <f t="shared" si="18"/>
        <v>#N/A</v>
      </c>
    </row>
    <row r="33" spans="1:143" ht="45" customHeight="1" x14ac:dyDescent="0.25">
      <c r="A33" s="202" t="str">
        <f t="shared" si="1"/>
        <v xml:space="preserve">2090093_Postlevée_Roundup Evolution, Roundup Flash plus, Buggy 450 Power </v>
      </c>
      <c r="B33" s="202" t="str">
        <f>IF(COUNTIF($A$21:A33,A33)&gt;1,"Doublon","")</f>
        <v/>
      </c>
      <c r="C33" s="108">
        <v>2090093</v>
      </c>
      <c r="D33" s="149" t="s">
        <v>168</v>
      </c>
      <c r="E33" s="150" t="s">
        <v>169</v>
      </c>
      <c r="F33" s="57">
        <v>9</v>
      </c>
      <c r="G33" s="151" t="s">
        <v>234</v>
      </c>
      <c r="H33" s="170"/>
      <c r="I33" s="153"/>
      <c r="J33" s="57" t="s">
        <v>235</v>
      </c>
      <c r="K33" s="66" t="s">
        <v>82</v>
      </c>
      <c r="L33" s="57" t="s">
        <v>172</v>
      </c>
      <c r="M33" s="66">
        <v>20</v>
      </c>
      <c r="N33" s="171" t="s">
        <v>174</v>
      </c>
      <c r="O33" s="57"/>
      <c r="P33" s="140"/>
      <c r="Q33" s="140"/>
      <c r="R33" s="141" t="s">
        <v>236</v>
      </c>
      <c r="S33" s="142"/>
      <c r="T33" s="142"/>
      <c r="U33" s="66"/>
      <c r="V33" s="66" t="s">
        <v>74</v>
      </c>
      <c r="W33" s="66"/>
      <c r="X33" s="66"/>
      <c r="Y33" s="143"/>
      <c r="Z33" s="143"/>
      <c r="AA33" s="143"/>
      <c r="AB33" s="143"/>
      <c r="AC33" s="143"/>
      <c r="AD33" s="143"/>
      <c r="AE33" s="144"/>
      <c r="AF33" s="66"/>
      <c r="AG33" s="66"/>
      <c r="AH33" s="66"/>
      <c r="AI33" s="66"/>
      <c r="AJ33" s="143"/>
      <c r="AK33" s="143"/>
      <c r="AL33" s="143"/>
      <c r="AM33" s="143"/>
      <c r="AN33" s="143"/>
      <c r="AO33" s="143"/>
      <c r="AP33" s="143"/>
      <c r="AQ33" s="143"/>
      <c r="AR33" s="143"/>
      <c r="AS33" s="143"/>
      <c r="AT33" s="143"/>
      <c r="AU33" s="143" t="s">
        <v>74</v>
      </c>
      <c r="AV33" s="143"/>
      <c r="AW33" s="143"/>
      <c r="AX33" s="143"/>
      <c r="AY33" s="143"/>
      <c r="AZ33" s="143"/>
      <c r="BA33" s="143"/>
      <c r="BB33" s="143"/>
      <c r="BC33" s="143"/>
      <c r="BD33" s="143"/>
      <c r="BE33" s="143"/>
      <c r="BF33" s="143"/>
      <c r="BG33" s="143"/>
      <c r="BH33" s="143"/>
      <c r="BI33" s="143"/>
      <c r="BJ33" s="143"/>
      <c r="BK33" s="143"/>
      <c r="BL33" s="143"/>
      <c r="BM33" s="143"/>
      <c r="BN33" s="143"/>
      <c r="BO33" s="66">
        <v>21</v>
      </c>
      <c r="BP33" s="66">
        <v>21</v>
      </c>
      <c r="BQ33" s="66"/>
      <c r="BR33" s="66"/>
      <c r="BS33" s="66">
        <v>5</v>
      </c>
      <c r="BT33" s="66"/>
      <c r="BU33" s="66">
        <v>10</v>
      </c>
      <c r="BV33" s="66" t="s">
        <v>110</v>
      </c>
      <c r="BW33" s="66"/>
      <c r="BX33" s="66"/>
      <c r="BY33" s="66">
        <v>24</v>
      </c>
      <c r="BZ33" s="66"/>
      <c r="CA33" s="66"/>
      <c r="CB33" s="66"/>
      <c r="CC33" s="57" t="s">
        <v>75</v>
      </c>
      <c r="CD33" s="148"/>
      <c r="CE33" s="125" t="str">
        <f t="shared" si="3"/>
        <v/>
      </c>
      <c r="CF33" s="126" t="str">
        <f t="shared" si="4"/>
        <v/>
      </c>
      <c r="CG33" s="136"/>
      <c r="CH33" s="33"/>
      <c r="CI33" s="33"/>
      <c r="CJ33" s="33"/>
      <c r="CK33" s="35"/>
      <c r="CL33" s="68">
        <f t="shared" si="5"/>
        <v>1</v>
      </c>
      <c r="CM33" s="99">
        <f t="shared" si="6"/>
        <v>0</v>
      </c>
      <c r="CN33" s="99">
        <f t="shared" si="7"/>
        <v>0</v>
      </c>
      <c r="CO33" s="99">
        <f t="shared" si="8"/>
        <v>0</v>
      </c>
      <c r="CP33" s="99">
        <f t="shared" si="9"/>
        <v>0</v>
      </c>
      <c r="CQ33" s="99">
        <f t="shared" si="10"/>
        <v>0</v>
      </c>
      <c r="CR33" s="22" t="e">
        <f t="shared" si="20"/>
        <v>#N/A</v>
      </c>
      <c r="CS33" s="22" t="e">
        <f t="shared" si="20"/>
        <v>#N/A</v>
      </c>
      <c r="CT33" s="22" t="e">
        <f t="shared" si="20"/>
        <v>#N/A</v>
      </c>
      <c r="CU33" s="22" t="e">
        <f t="shared" si="20"/>
        <v>#N/A</v>
      </c>
      <c r="CV33" s="22" t="e">
        <f t="shared" si="20"/>
        <v>#N/A</v>
      </c>
      <c r="CW33" s="22" t="e">
        <f t="shared" si="20"/>
        <v>#N/A</v>
      </c>
      <c r="CX33" s="22" t="e">
        <f t="shared" si="20"/>
        <v>#N/A</v>
      </c>
      <c r="CY33" s="22" t="e">
        <f t="shared" si="20"/>
        <v>#N/A</v>
      </c>
      <c r="CZ33" s="22" t="e">
        <f t="shared" si="20"/>
        <v>#N/A</v>
      </c>
      <c r="DA33" s="22" t="e">
        <f t="shared" si="20"/>
        <v>#N/A</v>
      </c>
      <c r="DB33" s="22" t="e">
        <f t="shared" si="21"/>
        <v>#N/A</v>
      </c>
      <c r="DC33" s="22" t="e">
        <f t="shared" si="21"/>
        <v>#N/A</v>
      </c>
      <c r="DD33" s="22" t="e">
        <f t="shared" si="21"/>
        <v>#N/A</v>
      </c>
      <c r="DE33" s="22" t="e">
        <f t="shared" si="21"/>
        <v>#N/A</v>
      </c>
      <c r="DF33" s="22" t="e">
        <f t="shared" si="21"/>
        <v>#N/A</v>
      </c>
      <c r="DG33" s="22" t="e">
        <f t="shared" si="21"/>
        <v>#N/A</v>
      </c>
      <c r="DH33" s="22" t="e">
        <f t="shared" si="21"/>
        <v>#N/A</v>
      </c>
      <c r="DI33" s="22" t="e">
        <f t="shared" si="21"/>
        <v>#N/A</v>
      </c>
      <c r="DJ33" s="22" t="e">
        <f t="shared" si="21"/>
        <v>#N/A</v>
      </c>
      <c r="DK33" s="22" t="e">
        <f t="shared" si="21"/>
        <v>#N/A</v>
      </c>
      <c r="DL33" s="22" t="e">
        <f t="shared" si="22"/>
        <v>#N/A</v>
      </c>
      <c r="DM33" s="22" t="e">
        <f t="shared" si="22"/>
        <v>#N/A</v>
      </c>
      <c r="DN33" s="22" t="e">
        <f t="shared" si="22"/>
        <v>#N/A</v>
      </c>
      <c r="DO33" s="22" t="e">
        <f t="shared" si="22"/>
        <v>#N/A</v>
      </c>
      <c r="DP33" s="22" t="e">
        <f t="shared" si="22"/>
        <v>#N/A</v>
      </c>
      <c r="DQ33" s="22" t="e">
        <f t="shared" si="22"/>
        <v>#N/A</v>
      </c>
      <c r="DR33" s="22" t="e">
        <f t="shared" si="22"/>
        <v>#N/A</v>
      </c>
      <c r="DS33" s="22" t="e">
        <f t="shared" si="22"/>
        <v>#N/A</v>
      </c>
      <c r="DT33" s="22" t="e">
        <f t="shared" si="22"/>
        <v>#N/A</v>
      </c>
      <c r="DU33" s="22" t="e">
        <f t="shared" si="22"/>
        <v>#N/A</v>
      </c>
      <c r="DV33" s="22" t="e">
        <f t="shared" si="23"/>
        <v>#N/A</v>
      </c>
      <c r="DW33" s="22" t="e">
        <f t="shared" si="23"/>
        <v>#N/A</v>
      </c>
      <c r="DX33" s="22" t="e">
        <f t="shared" si="23"/>
        <v>#N/A</v>
      </c>
      <c r="DY33" s="22" t="e">
        <f t="shared" si="23"/>
        <v>#N/A</v>
      </c>
      <c r="DZ33" s="22" t="e">
        <f t="shared" si="23"/>
        <v>#N/A</v>
      </c>
      <c r="EA33" s="22" t="e">
        <f t="shared" si="23"/>
        <v>#N/A</v>
      </c>
      <c r="EB33" s="22" t="e">
        <f t="shared" si="23"/>
        <v>#N/A</v>
      </c>
      <c r="EC33" s="22" t="e">
        <f t="shared" si="23"/>
        <v>#N/A</v>
      </c>
      <c r="ED33" s="22" t="e">
        <f t="shared" si="23"/>
        <v>#N/A</v>
      </c>
      <c r="EE33" s="22" t="e">
        <f t="shared" si="23"/>
        <v>#N/A</v>
      </c>
      <c r="EF33" s="22" t="e">
        <f t="shared" si="23"/>
        <v>#N/A</v>
      </c>
      <c r="EG33" s="22" t="e">
        <f t="shared" si="23"/>
        <v>#N/A</v>
      </c>
      <c r="EH33" s="99" t="e">
        <f t="shared" si="15"/>
        <v>#N/A</v>
      </c>
      <c r="EI33" s="99" t="e">
        <f t="shared" si="16"/>
        <v>#N/A</v>
      </c>
      <c r="EJ33" t="e">
        <f t="shared" si="17"/>
        <v>#N/A</v>
      </c>
      <c r="EK33" t="e">
        <f t="shared" si="17"/>
        <v>#N/A</v>
      </c>
      <c r="EL33" s="24" t="e">
        <f t="shared" si="18"/>
        <v>#N/A</v>
      </c>
      <c r="EM33" s="211" t="e">
        <f t="shared" si="18"/>
        <v>#N/A</v>
      </c>
    </row>
    <row r="34" spans="1:143" s="97" customFormat="1" ht="45" customHeight="1" x14ac:dyDescent="0.25">
      <c r="A34" s="202" t="str">
        <f t="shared" si="1"/>
        <v>2090188_Devitalisation - Court noué_Buggy 360 Power</v>
      </c>
      <c r="B34" s="202" t="str">
        <f>IF(COUNTIF($A$21:A34,A34)&gt;1,"Doublon","")</f>
        <v/>
      </c>
      <c r="C34" s="108">
        <v>2090188</v>
      </c>
      <c r="D34" s="149" t="s">
        <v>168</v>
      </c>
      <c r="E34" s="133" t="s">
        <v>237</v>
      </c>
      <c r="F34" s="134">
        <v>9</v>
      </c>
      <c r="G34" s="172" t="s">
        <v>238</v>
      </c>
      <c r="H34" s="152"/>
      <c r="I34" s="153"/>
      <c r="J34" s="134" t="s">
        <v>87</v>
      </c>
      <c r="K34" s="137" t="s">
        <v>82</v>
      </c>
      <c r="L34" s="134" t="s">
        <v>86</v>
      </c>
      <c r="M34" s="137">
        <v>10</v>
      </c>
      <c r="N34" s="139">
        <v>8</v>
      </c>
      <c r="O34" s="134"/>
      <c r="P34" s="140"/>
      <c r="Q34" s="140"/>
      <c r="R34" s="141">
        <v>2880</v>
      </c>
      <c r="S34" s="142"/>
      <c r="T34" s="142"/>
      <c r="U34" s="66"/>
      <c r="V34" s="66" t="s">
        <v>74</v>
      </c>
      <c r="W34" s="66"/>
      <c r="X34" s="66"/>
      <c r="Y34" s="143"/>
      <c r="Z34" s="143"/>
      <c r="AA34" s="143"/>
      <c r="AB34" s="143"/>
      <c r="AC34" s="143"/>
      <c r="AD34" s="143"/>
      <c r="AE34" s="144"/>
      <c r="AF34" s="66"/>
      <c r="AG34" s="66"/>
      <c r="AH34" s="66"/>
      <c r="AI34" s="66"/>
      <c r="AJ34" s="143"/>
      <c r="AK34" s="143"/>
      <c r="AL34" s="143"/>
      <c r="AM34" s="143"/>
      <c r="AN34" s="143"/>
      <c r="AO34" s="143"/>
      <c r="AP34" s="143"/>
      <c r="AQ34" s="143"/>
      <c r="AR34" s="143"/>
      <c r="AS34" s="143"/>
      <c r="AT34" s="143"/>
      <c r="AU34" s="143" t="s">
        <v>74</v>
      </c>
      <c r="AV34" s="143"/>
      <c r="AW34" s="143"/>
      <c r="AX34" s="143"/>
      <c r="AY34" s="143"/>
      <c r="AZ34" s="143"/>
      <c r="BA34" s="143"/>
      <c r="BB34" s="143"/>
      <c r="BC34" s="143"/>
      <c r="BD34" s="143"/>
      <c r="BE34" s="143"/>
      <c r="BF34" s="143"/>
      <c r="BG34" s="143"/>
      <c r="BH34" s="143"/>
      <c r="BI34" s="143"/>
      <c r="BJ34" s="143"/>
      <c r="BK34" s="143"/>
      <c r="BL34" s="143"/>
      <c r="BM34" s="143"/>
      <c r="BN34" s="143"/>
      <c r="BO34" s="66" t="s">
        <v>75</v>
      </c>
      <c r="BP34" s="66" t="s">
        <v>75</v>
      </c>
      <c r="BQ34" s="66"/>
      <c r="BR34" s="66"/>
      <c r="BS34" s="57">
        <v>20</v>
      </c>
      <c r="BT34" s="66"/>
      <c r="BU34" s="66">
        <v>10</v>
      </c>
      <c r="BV34" s="66" t="s">
        <v>110</v>
      </c>
      <c r="BW34" s="66">
        <v>5</v>
      </c>
      <c r="BX34" s="66">
        <v>5</v>
      </c>
      <c r="BY34" s="66">
        <v>24</v>
      </c>
      <c r="BZ34" s="137"/>
      <c r="CA34" s="137"/>
      <c r="CB34" s="137"/>
      <c r="CC34" s="134" t="s">
        <v>75</v>
      </c>
      <c r="CD34" s="148" t="str">
        <f t="shared" ref="CD34:CD46" si="24">IF(COUNTBLANK($Y34:$AD34)&lt;&gt;6,"X","")</f>
        <v/>
      </c>
      <c r="CE34" s="125" t="str">
        <f t="shared" si="3"/>
        <v/>
      </c>
      <c r="CF34" s="126" t="str">
        <f t="shared" si="4"/>
        <v/>
      </c>
      <c r="CG34" s="133" t="s">
        <v>239</v>
      </c>
      <c r="CH34" s="33"/>
      <c r="CI34" s="33"/>
      <c r="CJ34" s="33"/>
      <c r="CK34" s="128" t="str">
        <f>IF(AND(Y34="",Z34="",AA34="",AB34="",AC34="",AD34="",AF34="",AG34="",AH34="",AI34="",AJ34="",AK34="",AL34="",AM34="",AN34="",AO34="",AP34="",AQ34="",AR34="",AS34="",AT34="",AU34="",AV34="",AW34="",AX34="",AY34="",AZ34="",BA34="",BB34="",BC34="",BD34="",BE34="",BF34="",BG34="",BH34="",BI34="",BJ34="",AE34="",BK34="",BL34="",BM34="",BN34="",BY34=6),"X","")</f>
        <v/>
      </c>
      <c r="CL34" s="68">
        <f t="shared" si="5"/>
        <v>1</v>
      </c>
      <c r="CM34" s="99">
        <f t="shared" si="6"/>
        <v>0</v>
      </c>
      <c r="CN34" s="99">
        <f t="shared" si="7"/>
        <v>0</v>
      </c>
      <c r="CO34" s="99">
        <f t="shared" si="8"/>
        <v>0</v>
      </c>
      <c r="CP34" s="99">
        <f t="shared" si="9"/>
        <v>0</v>
      </c>
      <c r="CQ34" s="99">
        <f t="shared" si="10"/>
        <v>0</v>
      </c>
      <c r="CR34" s="22" t="e">
        <f t="shared" si="20"/>
        <v>#N/A</v>
      </c>
      <c r="CS34" s="22" t="e">
        <f t="shared" si="20"/>
        <v>#N/A</v>
      </c>
      <c r="CT34" s="22" t="e">
        <f t="shared" si="20"/>
        <v>#N/A</v>
      </c>
      <c r="CU34" s="22" t="e">
        <f t="shared" si="20"/>
        <v>#N/A</v>
      </c>
      <c r="CV34" s="22" t="e">
        <f t="shared" si="20"/>
        <v>#N/A</v>
      </c>
      <c r="CW34" s="22" t="e">
        <f t="shared" si="20"/>
        <v>#N/A</v>
      </c>
      <c r="CX34" s="22" t="e">
        <f t="shared" si="20"/>
        <v>#N/A</v>
      </c>
      <c r="CY34" s="22" t="e">
        <f t="shared" si="20"/>
        <v>#N/A</v>
      </c>
      <c r="CZ34" s="22" t="e">
        <f t="shared" si="20"/>
        <v>#N/A</v>
      </c>
      <c r="DA34" s="22" t="e">
        <f t="shared" si="20"/>
        <v>#N/A</v>
      </c>
      <c r="DB34" s="22" t="e">
        <f t="shared" si="21"/>
        <v>#N/A</v>
      </c>
      <c r="DC34" s="22" t="e">
        <f t="shared" si="21"/>
        <v>#N/A</v>
      </c>
      <c r="DD34" s="22" t="e">
        <f t="shared" si="21"/>
        <v>#N/A</v>
      </c>
      <c r="DE34" s="22" t="e">
        <f t="shared" si="21"/>
        <v>#N/A</v>
      </c>
      <c r="DF34" s="22" t="e">
        <f t="shared" si="21"/>
        <v>#N/A</v>
      </c>
      <c r="DG34" s="22" t="e">
        <f t="shared" si="21"/>
        <v>#N/A</v>
      </c>
      <c r="DH34" s="22" t="e">
        <f t="shared" si="21"/>
        <v>#N/A</v>
      </c>
      <c r="DI34" s="22" t="e">
        <f t="shared" si="21"/>
        <v>#N/A</v>
      </c>
      <c r="DJ34" s="22" t="e">
        <f t="shared" si="21"/>
        <v>#N/A</v>
      </c>
      <c r="DK34" s="22" t="e">
        <f t="shared" si="21"/>
        <v>#N/A</v>
      </c>
      <c r="DL34" s="22" t="e">
        <f t="shared" si="22"/>
        <v>#N/A</v>
      </c>
      <c r="DM34" s="22" t="e">
        <f t="shared" si="22"/>
        <v>#N/A</v>
      </c>
      <c r="DN34" s="22" t="e">
        <f t="shared" si="22"/>
        <v>#N/A</v>
      </c>
      <c r="DO34" s="22" t="e">
        <f t="shared" si="22"/>
        <v>#N/A</v>
      </c>
      <c r="DP34" s="22" t="e">
        <f t="shared" si="22"/>
        <v>#N/A</v>
      </c>
      <c r="DQ34" s="22" t="e">
        <f t="shared" si="22"/>
        <v>#N/A</v>
      </c>
      <c r="DR34" s="22" t="e">
        <f t="shared" si="22"/>
        <v>#N/A</v>
      </c>
      <c r="DS34" s="22" t="e">
        <f t="shared" si="22"/>
        <v>#N/A</v>
      </c>
      <c r="DT34" s="22" t="e">
        <f t="shared" si="22"/>
        <v>#N/A</v>
      </c>
      <c r="DU34" s="22" t="e">
        <f t="shared" si="22"/>
        <v>#N/A</v>
      </c>
      <c r="DV34" s="22" t="e">
        <f t="shared" si="23"/>
        <v>#N/A</v>
      </c>
      <c r="DW34" s="22" t="e">
        <f t="shared" si="23"/>
        <v>#N/A</v>
      </c>
      <c r="DX34" s="22" t="e">
        <f t="shared" si="23"/>
        <v>#N/A</v>
      </c>
      <c r="DY34" s="22" t="e">
        <f t="shared" si="23"/>
        <v>#N/A</v>
      </c>
      <c r="DZ34" s="22" t="e">
        <f t="shared" si="23"/>
        <v>#N/A</v>
      </c>
      <c r="EA34" s="22" t="e">
        <f t="shared" si="23"/>
        <v>#N/A</v>
      </c>
      <c r="EB34" s="22" t="e">
        <f t="shared" si="23"/>
        <v>#N/A</v>
      </c>
      <c r="EC34" s="22" t="e">
        <f t="shared" si="23"/>
        <v>#N/A</v>
      </c>
      <c r="ED34" s="22" t="e">
        <f t="shared" si="23"/>
        <v>#N/A</v>
      </c>
      <c r="EE34" s="22" t="e">
        <f t="shared" si="23"/>
        <v>#N/A</v>
      </c>
      <c r="EF34" s="22" t="e">
        <f t="shared" si="23"/>
        <v>#N/A</v>
      </c>
      <c r="EG34" s="22" t="e">
        <f t="shared" si="23"/>
        <v>#N/A</v>
      </c>
      <c r="EH34" s="99" t="e">
        <f t="shared" si="15"/>
        <v>#N/A</v>
      </c>
      <c r="EI34" s="99" t="e">
        <f t="shared" si="16"/>
        <v>#N/A</v>
      </c>
      <c r="EJ34" t="e">
        <f t="shared" si="17"/>
        <v>#N/A</v>
      </c>
      <c r="EK34" t="e">
        <f t="shared" si="17"/>
        <v>#N/A</v>
      </c>
      <c r="EL34" s="24" t="e">
        <f t="shared" si="18"/>
        <v>#N/A</v>
      </c>
      <c r="EM34" s="211" t="e">
        <f t="shared" si="18"/>
        <v>#N/A</v>
      </c>
    </row>
    <row r="35" spans="1:143" ht="45" customHeight="1" x14ac:dyDescent="0.25">
      <c r="A35" s="202" t="str">
        <f t="shared" si="1"/>
        <v>2090188_Postlevée_Buggy 360 Power</v>
      </c>
      <c r="B35" s="202" t="str">
        <f>IF(COUNTIF($A$21:A35,A35)&gt;1,"Doublon","")</f>
        <v/>
      </c>
      <c r="C35" s="108">
        <v>2090188</v>
      </c>
      <c r="D35" s="149" t="s">
        <v>168</v>
      </c>
      <c r="E35" s="150" t="s">
        <v>169</v>
      </c>
      <c r="F35" s="57">
        <v>9</v>
      </c>
      <c r="G35" s="151" t="s">
        <v>238</v>
      </c>
      <c r="H35" s="152"/>
      <c r="I35" s="153"/>
      <c r="J35" s="57" t="s">
        <v>87</v>
      </c>
      <c r="K35" s="66" t="s">
        <v>82</v>
      </c>
      <c r="L35" s="57" t="s">
        <v>86</v>
      </c>
      <c r="M35" s="173" t="s">
        <v>80</v>
      </c>
      <c r="N35" s="171" t="s">
        <v>240</v>
      </c>
      <c r="O35" s="57"/>
      <c r="P35" s="140" t="s">
        <v>241</v>
      </c>
      <c r="Q35" s="140" t="s">
        <v>242</v>
      </c>
      <c r="R35" s="141">
        <v>2160</v>
      </c>
      <c r="S35" s="142"/>
      <c r="T35" s="142"/>
      <c r="U35" s="66"/>
      <c r="V35" s="66" t="s">
        <v>74</v>
      </c>
      <c r="W35" s="66"/>
      <c r="X35" s="66"/>
      <c r="Y35" s="143"/>
      <c r="Z35" s="143"/>
      <c r="AA35" s="143"/>
      <c r="AB35" s="143"/>
      <c r="AC35" s="143"/>
      <c r="AD35" s="143"/>
      <c r="AE35" s="144"/>
      <c r="AF35" s="66"/>
      <c r="AG35" s="66"/>
      <c r="AH35" s="66"/>
      <c r="AI35" s="66"/>
      <c r="AJ35" s="143"/>
      <c r="AK35" s="143"/>
      <c r="AL35" s="143"/>
      <c r="AM35" s="143"/>
      <c r="AN35" s="143"/>
      <c r="AO35" s="143"/>
      <c r="AP35" s="143"/>
      <c r="AQ35" s="143"/>
      <c r="AR35" s="143"/>
      <c r="AS35" s="143"/>
      <c r="AT35" s="143"/>
      <c r="AU35" s="143" t="s">
        <v>74</v>
      </c>
      <c r="AV35" s="143"/>
      <c r="AW35" s="143"/>
      <c r="AX35" s="143"/>
      <c r="AY35" s="143"/>
      <c r="AZ35" s="143"/>
      <c r="BA35" s="143"/>
      <c r="BB35" s="143"/>
      <c r="BC35" s="143"/>
      <c r="BD35" s="143"/>
      <c r="BE35" s="143"/>
      <c r="BF35" s="143"/>
      <c r="BG35" s="143"/>
      <c r="BH35" s="143"/>
      <c r="BI35" s="143"/>
      <c r="BJ35" s="143"/>
      <c r="BK35" s="143"/>
      <c r="BL35" s="143"/>
      <c r="BM35" s="143"/>
      <c r="BN35" s="143"/>
      <c r="BO35" s="66">
        <v>21</v>
      </c>
      <c r="BP35" s="66">
        <v>21</v>
      </c>
      <c r="BQ35" s="66"/>
      <c r="BR35" s="66"/>
      <c r="BS35" s="57">
        <v>5</v>
      </c>
      <c r="BT35" s="66"/>
      <c r="BU35" s="66">
        <v>10</v>
      </c>
      <c r="BV35" s="66" t="s">
        <v>110</v>
      </c>
      <c r="BW35" s="66">
        <v>5</v>
      </c>
      <c r="BX35" s="66">
        <v>5</v>
      </c>
      <c r="BY35" s="66">
        <v>24</v>
      </c>
      <c r="BZ35" s="66"/>
      <c r="CA35" s="66"/>
      <c r="CB35" s="66"/>
      <c r="CC35" s="57" t="s">
        <v>75</v>
      </c>
      <c r="CD35" s="148" t="str">
        <f t="shared" si="24"/>
        <v/>
      </c>
      <c r="CE35" s="125" t="str">
        <f t="shared" si="3"/>
        <v/>
      </c>
      <c r="CF35" s="126" t="str">
        <f t="shared" si="4"/>
        <v/>
      </c>
      <c r="CG35" s="136"/>
      <c r="CH35" s="33"/>
      <c r="CI35" s="33"/>
      <c r="CJ35" s="33"/>
      <c r="CK35" s="128" t="str">
        <f>IF(AND(Y35="",Z35="",AA35="",AB35="",AC35="",AD35="",AF35="",AG35="",AH35="",AI35="",AJ35="",AK35="",AL35="",AM35="",AN35="",AO35="",AP35="",AQ35="",AR35="",AS35="",AT35="",AU35="",AV35="",AW35="",AX35="",AY35="",AZ35="",BA35="",BB35="",BC35="",BD35="",BE35="",BF35="",BG35="",BH35="",BI35="",BJ35="",AE35="",BK35="",BL35="",BM35="",BN35="",BY35=6),"X","")</f>
        <v/>
      </c>
      <c r="CL35" s="68">
        <f t="shared" si="5"/>
        <v>1</v>
      </c>
      <c r="CM35" s="99">
        <f t="shared" si="6"/>
        <v>0</v>
      </c>
      <c r="CN35" s="99">
        <f t="shared" si="7"/>
        <v>0</v>
      </c>
      <c r="CO35" s="99">
        <f t="shared" si="8"/>
        <v>0</v>
      </c>
      <c r="CP35" s="99">
        <f t="shared" si="9"/>
        <v>0</v>
      </c>
      <c r="CQ35" s="99">
        <f t="shared" si="10"/>
        <v>0</v>
      </c>
      <c r="CR35" s="22" t="e">
        <f t="shared" si="20"/>
        <v>#N/A</v>
      </c>
      <c r="CS35" s="22" t="e">
        <f t="shared" si="20"/>
        <v>#N/A</v>
      </c>
      <c r="CT35" s="22" t="e">
        <f t="shared" si="20"/>
        <v>#N/A</v>
      </c>
      <c r="CU35" s="22" t="e">
        <f t="shared" si="20"/>
        <v>#N/A</v>
      </c>
      <c r="CV35" s="22" t="e">
        <f t="shared" si="20"/>
        <v>#N/A</v>
      </c>
      <c r="CW35" s="22" t="e">
        <f t="shared" si="20"/>
        <v>#N/A</v>
      </c>
      <c r="CX35" s="22" t="e">
        <f t="shared" si="20"/>
        <v>#N/A</v>
      </c>
      <c r="CY35" s="22" t="e">
        <f t="shared" si="20"/>
        <v>#N/A</v>
      </c>
      <c r="CZ35" s="22" t="e">
        <f t="shared" si="20"/>
        <v>#N/A</v>
      </c>
      <c r="DA35" s="22" t="e">
        <f t="shared" si="20"/>
        <v>#N/A</v>
      </c>
      <c r="DB35" s="22" t="e">
        <f t="shared" si="21"/>
        <v>#N/A</v>
      </c>
      <c r="DC35" s="22" t="e">
        <f t="shared" si="21"/>
        <v>#N/A</v>
      </c>
      <c r="DD35" s="22" t="e">
        <f t="shared" si="21"/>
        <v>#N/A</v>
      </c>
      <c r="DE35" s="22" t="e">
        <f t="shared" si="21"/>
        <v>#N/A</v>
      </c>
      <c r="DF35" s="22" t="e">
        <f t="shared" si="21"/>
        <v>#N/A</v>
      </c>
      <c r="DG35" s="22" t="e">
        <f t="shared" si="21"/>
        <v>#N/A</v>
      </c>
      <c r="DH35" s="22" t="e">
        <f t="shared" si="21"/>
        <v>#N/A</v>
      </c>
      <c r="DI35" s="22" t="e">
        <f t="shared" si="21"/>
        <v>#N/A</v>
      </c>
      <c r="DJ35" s="22" t="e">
        <f t="shared" si="21"/>
        <v>#N/A</v>
      </c>
      <c r="DK35" s="22" t="e">
        <f t="shared" si="21"/>
        <v>#N/A</v>
      </c>
      <c r="DL35" s="22" t="e">
        <f t="shared" si="22"/>
        <v>#N/A</v>
      </c>
      <c r="DM35" s="22" t="e">
        <f t="shared" si="22"/>
        <v>#N/A</v>
      </c>
      <c r="DN35" s="22" t="e">
        <f t="shared" si="22"/>
        <v>#N/A</v>
      </c>
      <c r="DO35" s="22" t="e">
        <f t="shared" si="22"/>
        <v>#N/A</v>
      </c>
      <c r="DP35" s="22" t="e">
        <f t="shared" si="22"/>
        <v>#N/A</v>
      </c>
      <c r="DQ35" s="22" t="e">
        <f t="shared" si="22"/>
        <v>#N/A</v>
      </c>
      <c r="DR35" s="22" t="e">
        <f t="shared" si="22"/>
        <v>#N/A</v>
      </c>
      <c r="DS35" s="22" t="e">
        <f t="shared" si="22"/>
        <v>#N/A</v>
      </c>
      <c r="DT35" s="22" t="e">
        <f t="shared" si="22"/>
        <v>#N/A</v>
      </c>
      <c r="DU35" s="22" t="e">
        <f t="shared" si="22"/>
        <v>#N/A</v>
      </c>
      <c r="DV35" s="22" t="e">
        <f t="shared" si="23"/>
        <v>#N/A</v>
      </c>
      <c r="DW35" s="22" t="e">
        <f t="shared" si="23"/>
        <v>#N/A</v>
      </c>
      <c r="DX35" s="22" t="e">
        <f t="shared" si="23"/>
        <v>#N/A</v>
      </c>
      <c r="DY35" s="22" t="e">
        <f t="shared" si="23"/>
        <v>#N/A</v>
      </c>
      <c r="DZ35" s="22" t="e">
        <f t="shared" si="23"/>
        <v>#N/A</v>
      </c>
      <c r="EA35" s="22" t="e">
        <f t="shared" si="23"/>
        <v>#N/A</v>
      </c>
      <c r="EB35" s="22" t="e">
        <f t="shared" si="23"/>
        <v>#N/A</v>
      </c>
      <c r="EC35" s="22" t="e">
        <f t="shared" si="23"/>
        <v>#N/A</v>
      </c>
      <c r="ED35" s="22" t="e">
        <f t="shared" si="23"/>
        <v>#N/A</v>
      </c>
      <c r="EE35" s="22" t="e">
        <f t="shared" si="23"/>
        <v>#N/A</v>
      </c>
      <c r="EF35" s="22" t="e">
        <f t="shared" si="23"/>
        <v>#N/A</v>
      </c>
      <c r="EG35" s="22" t="e">
        <f t="shared" si="23"/>
        <v>#N/A</v>
      </c>
      <c r="EH35" s="99" t="e">
        <f t="shared" si="15"/>
        <v>#N/A</v>
      </c>
      <c r="EI35" s="99" t="e">
        <f t="shared" si="16"/>
        <v>#N/A</v>
      </c>
      <c r="EJ35" t="e">
        <f t="shared" si="17"/>
        <v>#N/A</v>
      </c>
      <c r="EK35" t="e">
        <f t="shared" si="17"/>
        <v>#N/A</v>
      </c>
      <c r="EL35" s="24" t="e">
        <f t="shared" si="18"/>
        <v>#N/A</v>
      </c>
      <c r="EM35" s="211" t="e">
        <f t="shared" si="18"/>
        <v>#N/A</v>
      </c>
    </row>
    <row r="36" spans="1:143" s="25" customFormat="1" ht="92.25" customHeight="1" x14ac:dyDescent="0.25">
      <c r="A36" s="202" t="str">
        <f t="shared" si="1"/>
        <v>2100001_Postlevée_Guild, Vertical</v>
      </c>
      <c r="B36" s="202" t="str">
        <f>IF(COUNTIF($A$21:A36,A36)&gt;1,"Doublon","")</f>
        <v/>
      </c>
      <c r="C36" s="108">
        <v>2100001</v>
      </c>
      <c r="D36" s="109" t="s">
        <v>243</v>
      </c>
      <c r="E36" s="110" t="s">
        <v>169</v>
      </c>
      <c r="F36" s="111" t="s">
        <v>244</v>
      </c>
      <c r="G36" s="112" t="s">
        <v>245</v>
      </c>
      <c r="H36" s="152"/>
      <c r="I36" s="161">
        <v>44164</v>
      </c>
      <c r="J36" s="111" t="s">
        <v>78</v>
      </c>
      <c r="K36" s="115" t="s">
        <v>72</v>
      </c>
      <c r="L36" s="111" t="s">
        <v>246</v>
      </c>
      <c r="M36" s="115">
        <v>5</v>
      </c>
      <c r="N36" s="120" t="s">
        <v>190</v>
      </c>
      <c r="O36" s="111"/>
      <c r="P36" s="118" t="s">
        <v>247</v>
      </c>
      <c r="Q36" s="118" t="s">
        <v>180</v>
      </c>
      <c r="R36" s="119" t="s">
        <v>248</v>
      </c>
      <c r="S36" s="120"/>
      <c r="T36" s="120"/>
      <c r="U36" s="115"/>
      <c r="V36" s="115" t="s">
        <v>74</v>
      </c>
      <c r="W36" s="115" t="s">
        <v>74</v>
      </c>
      <c r="X36" s="115"/>
      <c r="Y36" s="121"/>
      <c r="Z36" s="121"/>
      <c r="AA36" s="121"/>
      <c r="AB36" s="121"/>
      <c r="AC36" s="121"/>
      <c r="AD36" s="121"/>
      <c r="AE36" s="122"/>
      <c r="AF36" s="115" t="s">
        <v>74</v>
      </c>
      <c r="AG36" s="115" t="s">
        <v>74</v>
      </c>
      <c r="AH36" s="115"/>
      <c r="AI36" s="115"/>
      <c r="AJ36" s="121"/>
      <c r="AK36" s="121"/>
      <c r="AL36" s="121"/>
      <c r="AM36" s="121"/>
      <c r="AN36" s="121"/>
      <c r="AO36" s="121"/>
      <c r="AP36" s="121"/>
      <c r="AQ36" s="121"/>
      <c r="AR36" s="121"/>
      <c r="AS36" s="121" t="s">
        <v>74</v>
      </c>
      <c r="AT36" s="121"/>
      <c r="AU36" s="121"/>
      <c r="AV36" s="121"/>
      <c r="AW36" s="121"/>
      <c r="AX36" s="121"/>
      <c r="AY36" s="121"/>
      <c r="AZ36" s="121"/>
      <c r="BA36" s="121"/>
      <c r="BB36" s="121"/>
      <c r="BC36" s="121"/>
      <c r="BD36" s="121"/>
      <c r="BE36" s="121"/>
      <c r="BF36" s="121"/>
      <c r="BG36" s="121"/>
      <c r="BH36" s="121"/>
      <c r="BI36" s="121"/>
      <c r="BJ36" s="121"/>
      <c r="BK36" s="121"/>
      <c r="BL36" s="121"/>
      <c r="BM36" s="121"/>
      <c r="BN36" s="121"/>
      <c r="BO36" s="115">
        <v>60</v>
      </c>
      <c r="BP36" s="115">
        <v>60</v>
      </c>
      <c r="BQ36" s="115"/>
      <c r="BR36" s="115"/>
      <c r="BS36" s="115">
        <v>20</v>
      </c>
      <c r="BT36" s="115"/>
      <c r="BU36" s="115">
        <v>10</v>
      </c>
      <c r="BV36" s="115"/>
      <c r="BW36" s="115"/>
      <c r="BX36" s="115"/>
      <c r="BY36" s="115">
        <v>48</v>
      </c>
      <c r="BZ36" s="115"/>
      <c r="CA36" s="115"/>
      <c r="CB36" s="115"/>
      <c r="CC36" s="57" t="s">
        <v>75</v>
      </c>
      <c r="CD36" s="124" t="str">
        <f t="shared" si="24"/>
        <v/>
      </c>
      <c r="CE36" s="125" t="str">
        <f t="shared" si="3"/>
        <v/>
      </c>
      <c r="CF36" s="126" t="str">
        <f t="shared" si="4"/>
        <v/>
      </c>
      <c r="CG36" s="127" t="s">
        <v>188</v>
      </c>
      <c r="CH36" s="33"/>
      <c r="CI36" s="33"/>
      <c r="CJ36" s="33"/>
      <c r="CK36" s="35" t="e">
        <f>IF(AND(Y36="",Z36="",AA36="",AB36="",AC36="",AD36="",AF36="",AG36="",AH36="",AI36="",AJ36="",AK36="",AL36="",AM36="",AN36="",AO36="",AP36="",AQ36="",AR36="",AS36="",AT36="",AU36="",AV36="",AW36="",AX36="",AY36="",AZ36="",BA36="",BB36="",BC36="",BD36="",BE36="",BF36="",BG36="",BH36="",BI36="",BJ36="",#REF!="",BK36="",BL36="",BM36="",BN36="",BY36=6),"X","")</f>
        <v>#REF!</v>
      </c>
      <c r="CL36" s="68">
        <f t="shared" si="5"/>
        <v>3</v>
      </c>
      <c r="CM36" s="99">
        <f t="shared" si="6"/>
        <v>0</v>
      </c>
      <c r="CN36" s="99">
        <f t="shared" si="7"/>
        <v>0</v>
      </c>
      <c r="CO36" s="99">
        <f t="shared" si="8"/>
        <v>0</v>
      </c>
      <c r="CP36" s="99">
        <f t="shared" si="9"/>
        <v>0</v>
      </c>
      <c r="CQ36" s="99">
        <f t="shared" si="10"/>
        <v>0</v>
      </c>
      <c r="CR36" s="22" t="e">
        <f t="shared" si="20"/>
        <v>#N/A</v>
      </c>
      <c r="CS36" s="22" t="e">
        <f t="shared" si="20"/>
        <v>#N/A</v>
      </c>
      <c r="CT36" s="22" t="e">
        <f t="shared" si="20"/>
        <v>#N/A</v>
      </c>
      <c r="CU36" s="22" t="e">
        <f t="shared" si="20"/>
        <v>#N/A</v>
      </c>
      <c r="CV36" s="22" t="e">
        <f t="shared" si="20"/>
        <v>#N/A</v>
      </c>
      <c r="CW36" s="22" t="e">
        <f t="shared" si="20"/>
        <v>#N/A</v>
      </c>
      <c r="CX36" s="22" t="e">
        <f t="shared" si="20"/>
        <v>#N/A</v>
      </c>
      <c r="CY36" s="22" t="e">
        <f t="shared" si="20"/>
        <v>#N/A</v>
      </c>
      <c r="CZ36" s="22" t="e">
        <f t="shared" si="20"/>
        <v>#N/A</v>
      </c>
      <c r="DA36" s="22" t="e">
        <f t="shared" si="20"/>
        <v>#N/A</v>
      </c>
      <c r="DB36" s="22" t="e">
        <f t="shared" si="21"/>
        <v>#N/A</v>
      </c>
      <c r="DC36" s="22" t="e">
        <f t="shared" si="21"/>
        <v>#N/A</v>
      </c>
      <c r="DD36" s="22" t="e">
        <f t="shared" si="21"/>
        <v>#N/A</v>
      </c>
      <c r="DE36" s="22" t="e">
        <f t="shared" si="21"/>
        <v>#N/A</v>
      </c>
      <c r="DF36" s="22" t="e">
        <f t="shared" si="21"/>
        <v>#N/A</v>
      </c>
      <c r="DG36" s="22" t="e">
        <f t="shared" si="21"/>
        <v>#N/A</v>
      </c>
      <c r="DH36" s="22" t="e">
        <f t="shared" si="21"/>
        <v>#N/A</v>
      </c>
      <c r="DI36" s="22" t="e">
        <f t="shared" si="21"/>
        <v>#N/A</v>
      </c>
      <c r="DJ36" s="22" t="e">
        <f t="shared" si="21"/>
        <v>#N/A</v>
      </c>
      <c r="DK36" s="22" t="e">
        <f t="shared" si="21"/>
        <v>#N/A</v>
      </c>
      <c r="DL36" s="22" t="e">
        <f t="shared" si="22"/>
        <v>#N/A</v>
      </c>
      <c r="DM36" s="22" t="e">
        <f t="shared" si="22"/>
        <v>#N/A</v>
      </c>
      <c r="DN36" s="22" t="e">
        <f t="shared" si="22"/>
        <v>#N/A</v>
      </c>
      <c r="DO36" s="22" t="e">
        <f t="shared" si="22"/>
        <v>#N/A</v>
      </c>
      <c r="DP36" s="22" t="e">
        <f t="shared" si="22"/>
        <v>#N/A</v>
      </c>
      <c r="DQ36" s="22" t="e">
        <f t="shared" si="22"/>
        <v>#N/A</v>
      </c>
      <c r="DR36" s="22" t="e">
        <f t="shared" si="22"/>
        <v>#N/A</v>
      </c>
      <c r="DS36" s="22" t="e">
        <f t="shared" si="22"/>
        <v>#N/A</v>
      </c>
      <c r="DT36" s="22" t="e">
        <f t="shared" si="22"/>
        <v>#N/A</v>
      </c>
      <c r="DU36" s="22" t="e">
        <f t="shared" si="22"/>
        <v>#N/A</v>
      </c>
      <c r="DV36" s="22" t="e">
        <f t="shared" si="23"/>
        <v>#N/A</v>
      </c>
      <c r="DW36" s="22" t="e">
        <f t="shared" si="23"/>
        <v>#N/A</v>
      </c>
      <c r="DX36" s="22" t="e">
        <f t="shared" si="23"/>
        <v>#N/A</v>
      </c>
      <c r="DY36" s="22" t="e">
        <f t="shared" si="23"/>
        <v>#N/A</v>
      </c>
      <c r="DZ36" s="22" t="e">
        <f t="shared" si="23"/>
        <v>#N/A</v>
      </c>
      <c r="EA36" s="22" t="e">
        <f t="shared" si="23"/>
        <v>#N/A</v>
      </c>
      <c r="EB36" s="22" t="e">
        <f t="shared" si="23"/>
        <v>#N/A</v>
      </c>
      <c r="EC36" s="22" t="e">
        <f t="shared" si="23"/>
        <v>#N/A</v>
      </c>
      <c r="ED36" s="22" t="e">
        <f t="shared" si="23"/>
        <v>#N/A</v>
      </c>
      <c r="EE36" s="22" t="e">
        <f t="shared" si="23"/>
        <v>#N/A</v>
      </c>
      <c r="EF36" s="22" t="e">
        <f t="shared" si="23"/>
        <v>#N/A</v>
      </c>
      <c r="EG36" s="22" t="e">
        <f t="shared" si="23"/>
        <v>#N/A</v>
      </c>
      <c r="EH36" s="99" t="e">
        <f t="shared" si="15"/>
        <v>#N/A</v>
      </c>
      <c r="EI36" s="99" t="e">
        <f t="shared" si="16"/>
        <v>#N/A</v>
      </c>
      <c r="EJ36" t="e">
        <f t="shared" si="17"/>
        <v>#N/A</v>
      </c>
      <c r="EK36" t="e">
        <f t="shared" si="17"/>
        <v>#N/A</v>
      </c>
      <c r="EL36" s="24" t="e">
        <f t="shared" si="18"/>
        <v>#N/A</v>
      </c>
      <c r="EM36" s="211" t="e">
        <f t="shared" si="18"/>
        <v>#N/A</v>
      </c>
    </row>
    <row r="37" spans="1:143" ht="45" customHeight="1" x14ac:dyDescent="0.25">
      <c r="A37" s="202" t="str">
        <f t="shared" si="1"/>
        <v>2100156_Epamprage_QUAD GLOB 200SL - ROQUAT</v>
      </c>
      <c r="B37" s="202" t="str">
        <f>IF(COUNTIF($A$21:A37,A37)&gt;1,"Doublon","")</f>
        <v/>
      </c>
      <c r="C37" s="108">
        <v>2100156</v>
      </c>
      <c r="D37" s="109" t="s">
        <v>249</v>
      </c>
      <c r="E37" s="110" t="s">
        <v>208</v>
      </c>
      <c r="F37" s="111">
        <v>22</v>
      </c>
      <c r="G37" s="112" t="s">
        <v>250</v>
      </c>
      <c r="H37" s="113"/>
      <c r="I37" s="152">
        <v>43773</v>
      </c>
      <c r="J37" s="111" t="s">
        <v>251</v>
      </c>
      <c r="K37" s="115" t="s">
        <v>82</v>
      </c>
      <c r="L37" s="111" t="s">
        <v>84</v>
      </c>
      <c r="M37" s="115">
        <v>20</v>
      </c>
      <c r="N37" s="167">
        <v>1</v>
      </c>
      <c r="O37" s="111"/>
      <c r="P37" s="118">
        <f>N37*0.32</f>
        <v>0.32</v>
      </c>
      <c r="Q37" s="118">
        <f>N37*0.5</f>
        <v>0.5</v>
      </c>
      <c r="R37" s="119">
        <v>200</v>
      </c>
      <c r="S37" s="120"/>
      <c r="T37" s="120"/>
      <c r="U37" s="115" t="s">
        <v>74</v>
      </c>
      <c r="V37" s="115"/>
      <c r="W37" s="115" t="s">
        <v>74</v>
      </c>
      <c r="X37" s="115" t="s">
        <v>74</v>
      </c>
      <c r="Y37" s="121"/>
      <c r="Z37" s="121"/>
      <c r="AA37" s="121"/>
      <c r="AB37" s="121"/>
      <c r="AC37" s="121"/>
      <c r="AD37" s="121"/>
      <c r="AE37" s="122"/>
      <c r="AF37" s="115" t="s">
        <v>74</v>
      </c>
      <c r="AG37" s="115" t="s">
        <v>74</v>
      </c>
      <c r="AH37" s="115"/>
      <c r="AI37" s="115"/>
      <c r="AJ37" s="121"/>
      <c r="AK37" s="121"/>
      <c r="AL37" s="121" t="s">
        <v>74</v>
      </c>
      <c r="AM37" s="121"/>
      <c r="AN37" s="121"/>
      <c r="AO37" s="121"/>
      <c r="AP37" s="121"/>
      <c r="AQ37" s="121"/>
      <c r="AR37" s="121" t="s">
        <v>74</v>
      </c>
      <c r="AS37" s="121" t="s">
        <v>74</v>
      </c>
      <c r="AT37" s="121"/>
      <c r="AU37" s="121" t="s">
        <v>74</v>
      </c>
      <c r="AV37" s="121"/>
      <c r="AW37" s="121" t="s">
        <v>74</v>
      </c>
      <c r="AX37" s="121"/>
      <c r="AY37" s="121"/>
      <c r="AZ37" s="121" t="s">
        <v>74</v>
      </c>
      <c r="BA37" s="121"/>
      <c r="BB37" s="121"/>
      <c r="BC37" s="121"/>
      <c r="BD37" s="121"/>
      <c r="BE37" s="121"/>
      <c r="BF37" s="121"/>
      <c r="BG37" s="121"/>
      <c r="BH37" s="121"/>
      <c r="BI37" s="121"/>
      <c r="BJ37" s="121"/>
      <c r="BK37" s="121"/>
      <c r="BL37" s="121"/>
      <c r="BM37" s="121" t="s">
        <v>74</v>
      </c>
      <c r="BN37" s="121"/>
      <c r="BO37" s="115">
        <v>90</v>
      </c>
      <c r="BP37" s="115">
        <v>90</v>
      </c>
      <c r="BQ37" s="115"/>
      <c r="BR37" s="115"/>
      <c r="BS37" s="115">
        <v>5</v>
      </c>
      <c r="BT37" s="115"/>
      <c r="BU37" s="115">
        <v>10</v>
      </c>
      <c r="BV37" s="115"/>
      <c r="BW37" s="115"/>
      <c r="BX37" s="115"/>
      <c r="BY37" s="174">
        <v>48</v>
      </c>
      <c r="BZ37" s="174"/>
      <c r="CA37" s="115"/>
      <c r="CB37" s="115"/>
      <c r="CC37" s="57" t="s">
        <v>75</v>
      </c>
      <c r="CD37" s="89" t="str">
        <f t="shared" si="24"/>
        <v/>
      </c>
      <c r="CE37" s="125" t="str">
        <f t="shared" si="3"/>
        <v/>
      </c>
      <c r="CF37" s="126">
        <f t="shared" si="4"/>
        <v>2</v>
      </c>
      <c r="CG37" s="101" t="s">
        <v>252</v>
      </c>
      <c r="CH37" s="175"/>
      <c r="CI37" s="175"/>
      <c r="CJ37" s="175"/>
      <c r="CK37" s="128" t="e">
        <f>IF(AND(Y37="",Z37="",AA37="",AB37="",AC37="",AD37="",AF37="",AG37="",AH37="",AI37="",AJ37="",AK37="",AL37="",AM37="",AN37="",AO37="",AP37="",AQ37="",AR37="",AS37="",AT37="",AU37="",AV37="",AW37="",AX37="",AY37="",AZ37="",BA37="",BB37="",BC37="",BD37="",BE37="",BF37="",BG37="",BH37="",BI37="",BJ37="",#REF!="",BK37="",BL37="",BM37="",BN37="",BY37=6),"X","")</f>
        <v>#REF!</v>
      </c>
      <c r="CL37" s="68">
        <f t="shared" si="5"/>
        <v>9</v>
      </c>
      <c r="CM37" s="99">
        <f t="shared" si="6"/>
        <v>0</v>
      </c>
      <c r="CN37" s="99">
        <f t="shared" si="7"/>
        <v>0</v>
      </c>
      <c r="CO37" s="99">
        <f t="shared" si="8"/>
        <v>0</v>
      </c>
      <c r="CP37" s="99">
        <f t="shared" si="9"/>
        <v>1</v>
      </c>
      <c r="CQ37" s="99">
        <f t="shared" si="10"/>
        <v>1</v>
      </c>
      <c r="CR37" s="22" t="e">
        <f t="shared" si="20"/>
        <v>#N/A</v>
      </c>
      <c r="CS37" s="22" t="e">
        <f t="shared" si="20"/>
        <v>#N/A</v>
      </c>
      <c r="CT37" s="22" t="e">
        <f t="shared" si="20"/>
        <v>#N/A</v>
      </c>
      <c r="CU37" s="22" t="e">
        <f t="shared" si="20"/>
        <v>#N/A</v>
      </c>
      <c r="CV37" s="22" t="e">
        <f t="shared" si="20"/>
        <v>#N/A</v>
      </c>
      <c r="CW37" s="22" t="e">
        <f t="shared" si="20"/>
        <v>#N/A</v>
      </c>
      <c r="CX37" s="22" t="e">
        <f t="shared" si="20"/>
        <v>#N/A</v>
      </c>
      <c r="CY37" s="22" t="e">
        <f t="shared" si="20"/>
        <v>#N/A</v>
      </c>
      <c r="CZ37" s="22" t="e">
        <f t="shared" si="20"/>
        <v>#N/A</v>
      </c>
      <c r="DA37" s="22" t="e">
        <f t="shared" si="20"/>
        <v>#N/A</v>
      </c>
      <c r="DB37" s="22" t="e">
        <f t="shared" si="21"/>
        <v>#N/A</v>
      </c>
      <c r="DC37" s="22" t="e">
        <f t="shared" si="21"/>
        <v>#N/A</v>
      </c>
      <c r="DD37" s="22" t="e">
        <f t="shared" si="21"/>
        <v>#N/A</v>
      </c>
      <c r="DE37" s="22" t="e">
        <f t="shared" si="21"/>
        <v>#N/A</v>
      </c>
      <c r="DF37" s="22" t="e">
        <f t="shared" si="21"/>
        <v>#N/A</v>
      </c>
      <c r="DG37" s="22" t="e">
        <f t="shared" si="21"/>
        <v>#N/A</v>
      </c>
      <c r="DH37" s="22" t="e">
        <f t="shared" si="21"/>
        <v>#N/A</v>
      </c>
      <c r="DI37" s="22" t="e">
        <f t="shared" si="21"/>
        <v>#N/A</v>
      </c>
      <c r="DJ37" s="22" t="e">
        <f t="shared" si="21"/>
        <v>#N/A</v>
      </c>
      <c r="DK37" s="22" t="e">
        <f t="shared" si="21"/>
        <v>#N/A</v>
      </c>
      <c r="DL37" s="22" t="e">
        <f t="shared" si="22"/>
        <v>#N/A</v>
      </c>
      <c r="DM37" s="22" t="e">
        <f t="shared" si="22"/>
        <v>#N/A</v>
      </c>
      <c r="DN37" s="22" t="e">
        <f t="shared" si="22"/>
        <v>#N/A</v>
      </c>
      <c r="DO37" s="22" t="e">
        <f t="shared" si="22"/>
        <v>#N/A</v>
      </c>
      <c r="DP37" s="22" t="e">
        <f t="shared" si="22"/>
        <v>#N/A</v>
      </c>
      <c r="DQ37" s="22" t="e">
        <f t="shared" si="22"/>
        <v>#N/A</v>
      </c>
      <c r="DR37" s="22" t="e">
        <f t="shared" si="22"/>
        <v>#N/A</v>
      </c>
      <c r="DS37" s="22" t="e">
        <f t="shared" si="22"/>
        <v>#N/A</v>
      </c>
      <c r="DT37" s="22" t="e">
        <f t="shared" si="22"/>
        <v>#N/A</v>
      </c>
      <c r="DU37" s="22" t="e">
        <f t="shared" si="22"/>
        <v>#N/A</v>
      </c>
      <c r="DV37" s="22" t="e">
        <f t="shared" si="23"/>
        <v>#N/A</v>
      </c>
      <c r="DW37" s="22" t="e">
        <f t="shared" si="23"/>
        <v>#N/A</v>
      </c>
      <c r="DX37" s="22" t="e">
        <f t="shared" si="23"/>
        <v>#N/A</v>
      </c>
      <c r="DY37" s="22" t="e">
        <f t="shared" si="23"/>
        <v>#N/A</v>
      </c>
      <c r="DZ37" s="22" t="e">
        <f t="shared" si="23"/>
        <v>#N/A</v>
      </c>
      <c r="EA37" s="22" t="e">
        <f t="shared" si="23"/>
        <v>#N/A</v>
      </c>
      <c r="EB37" s="22" t="e">
        <f t="shared" si="23"/>
        <v>#N/A</v>
      </c>
      <c r="EC37" s="22" t="e">
        <f t="shared" si="23"/>
        <v>#N/A</v>
      </c>
      <c r="ED37" s="22" t="e">
        <f t="shared" si="23"/>
        <v>#N/A</v>
      </c>
      <c r="EE37" s="22" t="e">
        <f t="shared" si="23"/>
        <v>#N/A</v>
      </c>
      <c r="EF37" s="22" t="e">
        <f t="shared" si="23"/>
        <v>#N/A</v>
      </c>
      <c r="EG37" s="22" t="e">
        <f t="shared" si="23"/>
        <v>#N/A</v>
      </c>
      <c r="EH37" s="99" t="e">
        <f t="shared" si="15"/>
        <v>#N/A</v>
      </c>
      <c r="EI37" s="99" t="e">
        <f t="shared" si="16"/>
        <v>#N/A</v>
      </c>
      <c r="EJ37" t="e">
        <f t="shared" si="17"/>
        <v>#N/A</v>
      </c>
      <c r="EK37" t="e">
        <f t="shared" si="17"/>
        <v>#N/A</v>
      </c>
      <c r="EL37" s="24" t="e">
        <f t="shared" si="18"/>
        <v>#N/A</v>
      </c>
      <c r="EM37" s="211" t="e">
        <f t="shared" si="18"/>
        <v>#N/A</v>
      </c>
    </row>
    <row r="38" spans="1:143" ht="45" customHeight="1" x14ac:dyDescent="0.25">
      <c r="A38" s="72" t="str">
        <f t="shared" si="1"/>
        <v>2100206_Postlevée_Credit</v>
      </c>
      <c r="B38" s="72" t="str">
        <f>IF(COUNTIF($A$21:A38,A38)&gt;1,"Doublon","")</f>
        <v/>
      </c>
      <c r="C38" s="73">
        <v>2100206</v>
      </c>
      <c r="D38" s="100" t="s">
        <v>168</v>
      </c>
      <c r="E38" s="101" t="s">
        <v>169</v>
      </c>
      <c r="F38" s="88">
        <v>9</v>
      </c>
      <c r="G38" s="102" t="s">
        <v>253</v>
      </c>
      <c r="H38" s="103"/>
      <c r="I38" s="103">
        <v>44924</v>
      </c>
      <c r="J38" s="88" t="s">
        <v>85</v>
      </c>
      <c r="K38" s="83" t="s">
        <v>82</v>
      </c>
      <c r="L38" s="88" t="s">
        <v>254</v>
      </c>
      <c r="M38" s="83">
        <v>20</v>
      </c>
      <c r="N38" s="104" t="s">
        <v>255</v>
      </c>
      <c r="O38" s="88"/>
      <c r="P38" s="105" t="s">
        <v>256</v>
      </c>
      <c r="Q38" s="105" t="s">
        <v>257</v>
      </c>
      <c r="R38" s="106">
        <v>2862</v>
      </c>
      <c r="S38" s="104"/>
      <c r="T38" s="104"/>
      <c r="U38" s="83"/>
      <c r="V38" s="83"/>
      <c r="W38" s="83"/>
      <c r="X38" s="83"/>
      <c r="Y38" s="84"/>
      <c r="Z38" s="84"/>
      <c r="AA38" s="84"/>
      <c r="AB38" s="84"/>
      <c r="AC38" s="84"/>
      <c r="AD38" s="84"/>
      <c r="AE38" s="85"/>
      <c r="AF38" s="83"/>
      <c r="AG38" s="83"/>
      <c r="AH38" s="83"/>
      <c r="AI38" s="83"/>
      <c r="AJ38" s="84"/>
      <c r="AK38" s="84"/>
      <c r="AL38" s="84"/>
      <c r="AM38" s="84"/>
      <c r="AN38" s="84"/>
      <c r="AO38" s="84"/>
      <c r="AP38" s="84"/>
      <c r="AQ38" s="84"/>
      <c r="AR38" s="84"/>
      <c r="AS38" s="84"/>
      <c r="AT38" s="84"/>
      <c r="AU38" s="84"/>
      <c r="AV38" s="84"/>
      <c r="AW38" s="84"/>
      <c r="AX38" s="84"/>
      <c r="AY38" s="84"/>
      <c r="AZ38" s="84"/>
      <c r="BA38" s="84"/>
      <c r="BB38" s="84"/>
      <c r="BC38" s="84"/>
      <c r="BD38" s="84"/>
      <c r="BE38" s="84"/>
      <c r="BF38" s="84"/>
      <c r="BG38" s="84"/>
      <c r="BH38" s="84"/>
      <c r="BI38" s="84"/>
      <c r="BJ38" s="84"/>
      <c r="BK38" s="84"/>
      <c r="BL38" s="84"/>
      <c r="BM38" s="84"/>
      <c r="BN38" s="84"/>
      <c r="BO38" s="83">
        <v>21</v>
      </c>
      <c r="BP38" s="83">
        <v>21</v>
      </c>
      <c r="BQ38" s="83"/>
      <c r="BR38" s="83"/>
      <c r="BS38" s="88">
        <v>5</v>
      </c>
      <c r="BT38" s="83"/>
      <c r="BU38" s="83">
        <v>10</v>
      </c>
      <c r="BV38" s="83" t="s">
        <v>110</v>
      </c>
      <c r="BW38" s="83"/>
      <c r="BX38" s="83">
        <v>5</v>
      </c>
      <c r="BY38" s="83">
        <v>6</v>
      </c>
      <c r="BZ38" s="88" t="s">
        <v>258</v>
      </c>
      <c r="CA38" s="83" t="s">
        <v>222</v>
      </c>
      <c r="CB38" s="83"/>
      <c r="CC38" s="88" t="s">
        <v>75</v>
      </c>
      <c r="CD38" s="89" t="str">
        <f t="shared" si="24"/>
        <v/>
      </c>
      <c r="CE38" s="90" t="str">
        <f t="shared" si="3"/>
        <v/>
      </c>
      <c r="CF38" s="91" t="str">
        <f t="shared" si="4"/>
        <v/>
      </c>
      <c r="CG38" s="107" t="s">
        <v>259</v>
      </c>
      <c r="CH38" s="93"/>
      <c r="CI38" s="93"/>
      <c r="CJ38" s="93"/>
      <c r="CK38" s="94" t="str">
        <f>IF(AND(Y38="",Z38="",AA38="",AB38="",AC38="",AD38="",AF38="",AG38="",AH38="",AI38="",AJ38="",AK38="",AL38="",AM38="",AN38="",AO38="",AP38="",AQ38="",AR38="",AS38="",AT38="",AU38="",AV38="",AW38="",AX38="",AY38="",AZ38="",BA38="",BB38="",BC38="",BD38="",BE38="",BF38="",BG38="",BH38="",BI38="",BJ38="",AE38="",BK38="",BL38="",BM38="",BN38="",BY38=6),"X","")</f>
        <v>X</v>
      </c>
      <c r="CL38" s="88">
        <f t="shared" si="5"/>
        <v>0</v>
      </c>
      <c r="CM38" s="95">
        <f t="shared" si="6"/>
        <v>0</v>
      </c>
      <c r="CN38" s="95">
        <f t="shared" si="7"/>
        <v>0</v>
      </c>
      <c r="CO38" s="95">
        <f t="shared" si="8"/>
        <v>0</v>
      </c>
      <c r="CP38" s="95">
        <f t="shared" si="9"/>
        <v>0</v>
      </c>
      <c r="CQ38" s="95">
        <f t="shared" si="10"/>
        <v>0</v>
      </c>
      <c r="CR38" s="96" t="e">
        <f t="shared" si="20"/>
        <v>#N/A</v>
      </c>
      <c r="CS38" s="96" t="e">
        <f t="shared" si="20"/>
        <v>#N/A</v>
      </c>
      <c r="CT38" s="96" t="e">
        <f t="shared" si="20"/>
        <v>#N/A</v>
      </c>
      <c r="CU38" s="96" t="e">
        <f t="shared" si="20"/>
        <v>#N/A</v>
      </c>
      <c r="CV38" s="96" t="e">
        <f t="shared" si="20"/>
        <v>#N/A</v>
      </c>
      <c r="CW38" s="96" t="e">
        <f t="shared" si="20"/>
        <v>#N/A</v>
      </c>
      <c r="CX38" s="96" t="e">
        <f t="shared" si="20"/>
        <v>#N/A</v>
      </c>
      <c r="CY38" s="96" t="e">
        <f t="shared" si="20"/>
        <v>#N/A</v>
      </c>
      <c r="CZ38" s="96" t="e">
        <f t="shared" si="20"/>
        <v>#N/A</v>
      </c>
      <c r="DA38" s="96" t="e">
        <f t="shared" si="20"/>
        <v>#N/A</v>
      </c>
      <c r="DB38" s="96" t="e">
        <f t="shared" si="21"/>
        <v>#N/A</v>
      </c>
      <c r="DC38" s="96" t="e">
        <f t="shared" si="21"/>
        <v>#N/A</v>
      </c>
      <c r="DD38" s="96" t="e">
        <f t="shared" si="21"/>
        <v>#N/A</v>
      </c>
      <c r="DE38" s="96" t="e">
        <f t="shared" si="21"/>
        <v>#N/A</v>
      </c>
      <c r="DF38" s="96" t="e">
        <f t="shared" si="21"/>
        <v>#N/A</v>
      </c>
      <c r="DG38" s="96" t="e">
        <f t="shared" si="21"/>
        <v>#N/A</v>
      </c>
      <c r="DH38" s="96" t="e">
        <f t="shared" si="21"/>
        <v>#N/A</v>
      </c>
      <c r="DI38" s="96" t="e">
        <f t="shared" si="21"/>
        <v>#N/A</v>
      </c>
      <c r="DJ38" s="96" t="e">
        <f t="shared" si="21"/>
        <v>#N/A</v>
      </c>
      <c r="DK38" s="96" t="e">
        <f t="shared" si="21"/>
        <v>#N/A</v>
      </c>
      <c r="DL38" s="96" t="e">
        <f t="shared" si="22"/>
        <v>#N/A</v>
      </c>
      <c r="DM38" s="96" t="e">
        <f t="shared" si="22"/>
        <v>#N/A</v>
      </c>
      <c r="DN38" s="96" t="e">
        <f t="shared" si="22"/>
        <v>#N/A</v>
      </c>
      <c r="DO38" s="96" t="e">
        <f t="shared" si="22"/>
        <v>#N/A</v>
      </c>
      <c r="DP38" s="96" t="e">
        <f t="shared" si="22"/>
        <v>#N/A</v>
      </c>
      <c r="DQ38" s="96" t="e">
        <f t="shared" si="22"/>
        <v>#N/A</v>
      </c>
      <c r="DR38" s="96" t="e">
        <f t="shared" si="22"/>
        <v>#N/A</v>
      </c>
      <c r="DS38" s="96" t="e">
        <f t="shared" si="22"/>
        <v>#N/A</v>
      </c>
      <c r="DT38" s="96" t="e">
        <f t="shared" si="22"/>
        <v>#N/A</v>
      </c>
      <c r="DU38" s="96" t="e">
        <f t="shared" si="22"/>
        <v>#N/A</v>
      </c>
      <c r="DV38" s="96" t="e">
        <f t="shared" si="23"/>
        <v>#N/A</v>
      </c>
      <c r="DW38" s="96" t="e">
        <f t="shared" si="23"/>
        <v>#N/A</v>
      </c>
      <c r="DX38" s="96" t="e">
        <f t="shared" si="23"/>
        <v>#N/A</v>
      </c>
      <c r="DY38" s="96" t="e">
        <f t="shared" si="23"/>
        <v>#N/A</v>
      </c>
      <c r="DZ38" s="96" t="e">
        <f t="shared" si="23"/>
        <v>#N/A</v>
      </c>
      <c r="EA38" s="96" t="e">
        <f t="shared" si="23"/>
        <v>#N/A</v>
      </c>
      <c r="EB38" s="96" t="e">
        <f t="shared" si="23"/>
        <v>#N/A</v>
      </c>
      <c r="EC38" s="96" t="e">
        <f t="shared" si="23"/>
        <v>#N/A</v>
      </c>
      <c r="ED38" s="96" t="e">
        <f t="shared" si="23"/>
        <v>#N/A</v>
      </c>
      <c r="EE38" s="96" t="e">
        <f t="shared" si="23"/>
        <v>#N/A</v>
      </c>
      <c r="EF38" s="96" t="e">
        <f t="shared" si="23"/>
        <v>#N/A</v>
      </c>
      <c r="EG38" s="96" t="e">
        <f t="shared" si="23"/>
        <v>#N/A</v>
      </c>
      <c r="EH38" s="95" t="e">
        <f t="shared" si="15"/>
        <v>#N/A</v>
      </c>
      <c r="EI38" s="95" t="e">
        <f t="shared" si="16"/>
        <v>#N/A</v>
      </c>
      <c r="EJ38" s="97" t="e">
        <f t="shared" si="17"/>
        <v>#N/A</v>
      </c>
      <c r="EK38" s="97" t="e">
        <f t="shared" si="17"/>
        <v>#N/A</v>
      </c>
      <c r="EL38" s="98" t="e">
        <f t="shared" si="18"/>
        <v>#N/A</v>
      </c>
      <c r="EM38" s="210" t="e">
        <f t="shared" si="18"/>
        <v>#N/A</v>
      </c>
    </row>
    <row r="39" spans="1:143" ht="45" customHeight="1" x14ac:dyDescent="0.25">
      <c r="A39" s="202" t="str">
        <f t="shared" si="1"/>
        <v>2100215_Prélevée_Pentium Flo**</v>
      </c>
      <c r="B39" s="202" t="str">
        <f>IF(COUNTIF($A$21:A39,A39)&gt;1,"Doublon","")</f>
        <v/>
      </c>
      <c r="C39" s="108">
        <v>2100215</v>
      </c>
      <c r="D39" s="132" t="s">
        <v>213</v>
      </c>
      <c r="E39" s="150" t="s">
        <v>214</v>
      </c>
      <c r="F39" s="57">
        <v>3</v>
      </c>
      <c r="G39" s="172" t="s">
        <v>260</v>
      </c>
      <c r="H39" s="170"/>
      <c r="I39" s="153"/>
      <c r="J39" s="57" t="s">
        <v>76</v>
      </c>
      <c r="K39" s="66" t="s">
        <v>72</v>
      </c>
      <c r="L39" s="57" t="s">
        <v>73</v>
      </c>
      <c r="M39" s="66">
        <v>5</v>
      </c>
      <c r="N39" s="142">
        <v>6</v>
      </c>
      <c r="O39" s="57"/>
      <c r="P39" s="140">
        <f>N39*0.3</f>
        <v>1.7999999999999998</v>
      </c>
      <c r="Q39" s="140">
        <f>N39*0.5</f>
        <v>3</v>
      </c>
      <c r="R39" s="141">
        <v>2400</v>
      </c>
      <c r="S39" s="142"/>
      <c r="T39" s="142"/>
      <c r="U39" s="66"/>
      <c r="V39" s="66"/>
      <c r="W39" s="66" t="s">
        <v>74</v>
      </c>
      <c r="X39" s="66"/>
      <c r="Y39" s="143"/>
      <c r="Z39" s="143"/>
      <c r="AA39" s="143"/>
      <c r="AB39" s="143"/>
      <c r="AC39" s="143"/>
      <c r="AD39" s="143"/>
      <c r="AE39" s="144"/>
      <c r="AF39" s="66" t="s">
        <v>74</v>
      </c>
      <c r="AG39" s="66" t="s">
        <v>74</v>
      </c>
      <c r="AH39" s="66"/>
      <c r="AI39" s="66"/>
      <c r="AJ39" s="143"/>
      <c r="AK39" s="143"/>
      <c r="AL39" s="143"/>
      <c r="AM39" s="143"/>
      <c r="AN39" s="143"/>
      <c r="AO39" s="143"/>
      <c r="AP39" s="143"/>
      <c r="AQ39" s="143"/>
      <c r="AR39" s="143"/>
      <c r="AS39" s="143"/>
      <c r="AT39" s="143"/>
      <c r="AU39" s="143"/>
      <c r="AV39" s="143"/>
      <c r="AW39" s="143"/>
      <c r="AX39" s="143"/>
      <c r="AY39" s="143"/>
      <c r="AZ39" s="143"/>
      <c r="BA39" s="143"/>
      <c r="BB39" s="143"/>
      <c r="BC39" s="143"/>
      <c r="BD39" s="143"/>
      <c r="BE39" s="143"/>
      <c r="BF39" s="143"/>
      <c r="BG39" s="143"/>
      <c r="BH39" s="143"/>
      <c r="BI39" s="143"/>
      <c r="BJ39" s="143"/>
      <c r="BK39" s="143"/>
      <c r="BL39" s="143"/>
      <c r="BM39" s="143"/>
      <c r="BN39" s="143"/>
      <c r="BO39" s="66" t="s">
        <v>75</v>
      </c>
      <c r="BP39" s="66" t="s">
        <v>75</v>
      </c>
      <c r="BQ39" s="66"/>
      <c r="BR39" s="66"/>
      <c r="BS39" s="66">
        <v>50</v>
      </c>
      <c r="BT39" s="66"/>
      <c r="BU39" s="66">
        <v>10</v>
      </c>
      <c r="BV39" s="66" t="s">
        <v>110</v>
      </c>
      <c r="BW39" s="66"/>
      <c r="BX39" s="66">
        <v>5</v>
      </c>
      <c r="BY39" s="66">
        <v>6</v>
      </c>
      <c r="BZ39" s="66">
        <v>1</v>
      </c>
      <c r="CA39" s="66"/>
      <c r="CB39" s="66"/>
      <c r="CC39" s="57" t="s">
        <v>75</v>
      </c>
      <c r="CD39" s="148" t="str">
        <f t="shared" si="24"/>
        <v/>
      </c>
      <c r="CE39" s="125" t="str">
        <f t="shared" si="3"/>
        <v/>
      </c>
      <c r="CF39" s="126" t="str">
        <f t="shared" si="4"/>
        <v/>
      </c>
      <c r="CG39" s="136" t="s">
        <v>261</v>
      </c>
      <c r="CH39" s="176"/>
      <c r="CI39" s="176"/>
      <c r="CJ39" s="176"/>
      <c r="CK39" s="177" t="e">
        <f>IF(AND(Y39="",Z39="",AA39="",AB39="",AC39="",AD39="",AF39="",AG39="",AH39="",AI39="",AJ39="",AK39="",AL39="",AM39="",AN39="",AO39="",AP39="",AQ39="",AR39="",AS39="",AT39="",AU39="",AV39="",AW39="",AX39="",AY39="",AZ39="",BA39="",BB39="",BC39="",BD39="",BE39="",BF39="",BG39="",BH39="",BI39="",BJ39="",#REF!="",BK39="",BL39="",BM39="",BN39="",BY39=6),"X","")</f>
        <v>#REF!</v>
      </c>
      <c r="CL39" s="68">
        <f t="shared" si="5"/>
        <v>2</v>
      </c>
      <c r="CM39" s="99">
        <f t="shared" si="6"/>
        <v>0</v>
      </c>
      <c r="CN39" s="99">
        <f t="shared" si="7"/>
        <v>0</v>
      </c>
      <c r="CO39" s="99">
        <f t="shared" si="8"/>
        <v>0</v>
      </c>
      <c r="CP39" s="99">
        <f t="shared" si="9"/>
        <v>0</v>
      </c>
      <c r="CQ39" s="99">
        <f t="shared" si="10"/>
        <v>0</v>
      </c>
      <c r="CR39" s="22" t="e">
        <f t="shared" si="20"/>
        <v>#N/A</v>
      </c>
      <c r="CS39" s="22" t="e">
        <f t="shared" si="20"/>
        <v>#N/A</v>
      </c>
      <c r="CT39" s="22" t="e">
        <f t="shared" si="20"/>
        <v>#N/A</v>
      </c>
      <c r="CU39" s="22" t="e">
        <f t="shared" si="20"/>
        <v>#N/A</v>
      </c>
      <c r="CV39" s="22" t="e">
        <f t="shared" si="20"/>
        <v>#N/A</v>
      </c>
      <c r="CW39" s="22" t="e">
        <f t="shared" si="20"/>
        <v>#N/A</v>
      </c>
      <c r="CX39" s="22" t="e">
        <f t="shared" si="20"/>
        <v>#N/A</v>
      </c>
      <c r="CY39" s="22" t="e">
        <f t="shared" si="20"/>
        <v>#N/A</v>
      </c>
      <c r="CZ39" s="22" t="e">
        <f t="shared" si="20"/>
        <v>#N/A</v>
      </c>
      <c r="DA39" s="22" t="e">
        <f t="shared" si="20"/>
        <v>#N/A</v>
      </c>
      <c r="DB39" s="22" t="e">
        <f t="shared" si="21"/>
        <v>#N/A</v>
      </c>
      <c r="DC39" s="22" t="e">
        <f t="shared" si="21"/>
        <v>#N/A</v>
      </c>
      <c r="DD39" s="22" t="e">
        <f t="shared" si="21"/>
        <v>#N/A</v>
      </c>
      <c r="DE39" s="22" t="e">
        <f t="shared" si="21"/>
        <v>#N/A</v>
      </c>
      <c r="DF39" s="22" t="e">
        <f t="shared" si="21"/>
        <v>#N/A</v>
      </c>
      <c r="DG39" s="22" t="e">
        <f t="shared" si="21"/>
        <v>#N/A</v>
      </c>
      <c r="DH39" s="22" t="e">
        <f t="shared" si="21"/>
        <v>#N/A</v>
      </c>
      <c r="DI39" s="22" t="e">
        <f t="shared" si="21"/>
        <v>#N/A</v>
      </c>
      <c r="DJ39" s="22" t="e">
        <f t="shared" si="21"/>
        <v>#N/A</v>
      </c>
      <c r="DK39" s="22" t="e">
        <f t="shared" si="21"/>
        <v>#N/A</v>
      </c>
      <c r="DL39" s="22" t="e">
        <f t="shared" si="22"/>
        <v>#N/A</v>
      </c>
      <c r="DM39" s="22" t="e">
        <f t="shared" si="22"/>
        <v>#N/A</v>
      </c>
      <c r="DN39" s="22" t="e">
        <f t="shared" si="22"/>
        <v>#N/A</v>
      </c>
      <c r="DO39" s="22" t="e">
        <f t="shared" si="22"/>
        <v>#N/A</v>
      </c>
      <c r="DP39" s="22" t="e">
        <f t="shared" si="22"/>
        <v>#N/A</v>
      </c>
      <c r="DQ39" s="22" t="e">
        <f t="shared" si="22"/>
        <v>#N/A</v>
      </c>
      <c r="DR39" s="22" t="e">
        <f t="shared" si="22"/>
        <v>#N/A</v>
      </c>
      <c r="DS39" s="22" t="e">
        <f t="shared" si="22"/>
        <v>#N/A</v>
      </c>
      <c r="DT39" s="22" t="e">
        <f t="shared" si="22"/>
        <v>#N/A</v>
      </c>
      <c r="DU39" s="22" t="e">
        <f t="shared" si="22"/>
        <v>#N/A</v>
      </c>
      <c r="DV39" s="22" t="e">
        <f t="shared" si="23"/>
        <v>#N/A</v>
      </c>
      <c r="DW39" s="22" t="e">
        <f t="shared" si="23"/>
        <v>#N/A</v>
      </c>
      <c r="DX39" s="22" t="e">
        <f t="shared" si="23"/>
        <v>#N/A</v>
      </c>
      <c r="DY39" s="22" t="e">
        <f t="shared" si="23"/>
        <v>#N/A</v>
      </c>
      <c r="DZ39" s="22" t="e">
        <f t="shared" si="23"/>
        <v>#N/A</v>
      </c>
      <c r="EA39" s="22" t="e">
        <f t="shared" si="23"/>
        <v>#N/A</v>
      </c>
      <c r="EB39" s="22" t="e">
        <f t="shared" si="23"/>
        <v>#N/A</v>
      </c>
      <c r="EC39" s="22" t="e">
        <f t="shared" si="23"/>
        <v>#N/A</v>
      </c>
      <c r="ED39" s="22" t="e">
        <f t="shared" si="23"/>
        <v>#N/A</v>
      </c>
      <c r="EE39" s="22" t="e">
        <f t="shared" si="23"/>
        <v>#N/A</v>
      </c>
      <c r="EF39" s="22" t="e">
        <f t="shared" si="23"/>
        <v>#N/A</v>
      </c>
      <c r="EG39" s="22" t="e">
        <f t="shared" si="23"/>
        <v>#N/A</v>
      </c>
      <c r="EH39" s="99" t="e">
        <f t="shared" si="15"/>
        <v>#N/A</v>
      </c>
      <c r="EI39" s="99" t="e">
        <f t="shared" si="16"/>
        <v>#N/A</v>
      </c>
      <c r="EJ39" t="e">
        <f t="shared" si="17"/>
        <v>#N/A</v>
      </c>
      <c r="EK39" t="e">
        <f t="shared" si="17"/>
        <v>#N/A</v>
      </c>
      <c r="EL39" s="24" t="e">
        <f t="shared" si="18"/>
        <v>#N/A</v>
      </c>
      <c r="EM39" s="211" t="e">
        <f t="shared" si="18"/>
        <v>#N/A</v>
      </c>
    </row>
    <row r="40" spans="1:143" ht="45" customHeight="1" x14ac:dyDescent="0.25">
      <c r="A40" s="202" t="str">
        <f t="shared" si="1"/>
        <v>2110004_Prélevée_Setanta Flo, Atonal</v>
      </c>
      <c r="B40" s="202" t="str">
        <f>IF(COUNTIF($A$21:A40,A40)&gt;1,"Doublon","")</f>
        <v/>
      </c>
      <c r="C40" s="108">
        <v>2110004</v>
      </c>
      <c r="D40" s="149" t="s">
        <v>262</v>
      </c>
      <c r="E40" s="150" t="s">
        <v>214</v>
      </c>
      <c r="F40" s="57">
        <v>3</v>
      </c>
      <c r="G40" s="172" t="s">
        <v>263</v>
      </c>
      <c r="H40" s="152"/>
      <c r="I40" s="153"/>
      <c r="J40" s="57" t="s">
        <v>83</v>
      </c>
      <c r="K40" s="66" t="s">
        <v>72</v>
      </c>
      <c r="L40" s="57" t="s">
        <v>73</v>
      </c>
      <c r="M40" s="66">
        <v>5</v>
      </c>
      <c r="N40" s="142">
        <v>1.875</v>
      </c>
      <c r="O40" s="57"/>
      <c r="P40" s="140">
        <f>N40*0.3</f>
        <v>0.5625</v>
      </c>
      <c r="Q40" s="140">
        <f>N40*0.5</f>
        <v>0.9375</v>
      </c>
      <c r="R40" s="141">
        <v>750</v>
      </c>
      <c r="S40" s="142"/>
      <c r="T40" s="142"/>
      <c r="U40" s="66" t="s">
        <v>74</v>
      </c>
      <c r="V40" s="66"/>
      <c r="W40" s="66" t="s">
        <v>74</v>
      </c>
      <c r="X40" s="66"/>
      <c r="Y40" s="143"/>
      <c r="Z40" s="143" t="s">
        <v>74</v>
      </c>
      <c r="AA40" s="143"/>
      <c r="AB40" s="143"/>
      <c r="AC40" s="143"/>
      <c r="AD40" s="143"/>
      <c r="AE40" s="144"/>
      <c r="AF40" s="66" t="s">
        <v>74</v>
      </c>
      <c r="AG40" s="66" t="s">
        <v>74</v>
      </c>
      <c r="AH40" s="66"/>
      <c r="AI40" s="66"/>
      <c r="AJ40" s="143"/>
      <c r="AK40" s="143"/>
      <c r="AL40" s="143"/>
      <c r="AM40" s="143"/>
      <c r="AN40" s="143"/>
      <c r="AO40" s="143"/>
      <c r="AP40" s="143"/>
      <c r="AQ40" s="143"/>
      <c r="AR40" s="143"/>
      <c r="AS40" s="143"/>
      <c r="AT40" s="143"/>
      <c r="AU40" s="143"/>
      <c r="AV40" s="143"/>
      <c r="AW40" s="143"/>
      <c r="AX40" s="143"/>
      <c r="AY40" s="143"/>
      <c r="AZ40" s="143"/>
      <c r="BA40" s="143"/>
      <c r="BB40" s="143"/>
      <c r="BC40" s="143"/>
      <c r="BD40" s="143"/>
      <c r="BE40" s="143"/>
      <c r="BF40" s="143"/>
      <c r="BG40" s="143"/>
      <c r="BH40" s="143"/>
      <c r="BI40" s="143"/>
      <c r="BJ40" s="143"/>
      <c r="BK40" s="143"/>
      <c r="BL40" s="143"/>
      <c r="BM40" s="143"/>
      <c r="BN40" s="143"/>
      <c r="BO40" s="66">
        <v>180</v>
      </c>
      <c r="BP40" s="66">
        <v>180</v>
      </c>
      <c r="BQ40" s="66"/>
      <c r="BR40" s="66"/>
      <c r="BS40" s="66">
        <v>5</v>
      </c>
      <c r="BT40" s="66"/>
      <c r="BU40" s="66">
        <v>10</v>
      </c>
      <c r="BV40" s="66" t="s">
        <v>110</v>
      </c>
      <c r="BW40" s="66"/>
      <c r="BX40" s="66">
        <v>5</v>
      </c>
      <c r="BY40" s="66">
        <v>48</v>
      </c>
      <c r="BZ40" s="66">
        <v>1</v>
      </c>
      <c r="CA40" s="66"/>
      <c r="CB40" s="66"/>
      <c r="CC40" s="57" t="s">
        <v>75</v>
      </c>
      <c r="CD40" s="148" t="str">
        <f t="shared" si="24"/>
        <v>X</v>
      </c>
      <c r="CE40" s="125" t="str">
        <f t="shared" si="3"/>
        <v/>
      </c>
      <c r="CF40" s="126">
        <f t="shared" si="4"/>
        <v>1</v>
      </c>
      <c r="CG40" s="136"/>
      <c r="CH40" s="178"/>
      <c r="CI40" s="178"/>
      <c r="CJ40" s="178"/>
      <c r="CK40" s="35" t="e">
        <f>IF(AND(Y40="",Z40="",AA40="",AB40="",AC40="",AD40="",AF40="",AG40="",AH40="",AI40="",AJ40="",AK40="",AL40="",AM40="",AN40="",AO40="",AP40="",AQ40="",AR40="",AS40="",AT40="",AU40="",AV40="",AW40="",AX40="",AY40="",AZ40="",BA40="",BB40="",BC40="",BD40="",BE40="",BF40="",BG40="",BH40="",BI40="",BJ40="",#REF!="",BK40="",BL40="",BM40="",BN40="",BY40=6),"X","")</f>
        <v>#REF!</v>
      </c>
      <c r="CL40" s="68">
        <f t="shared" si="5"/>
        <v>3</v>
      </c>
      <c r="CM40" s="99">
        <f t="shared" si="6"/>
        <v>1</v>
      </c>
      <c r="CN40" s="99">
        <f t="shared" si="7"/>
        <v>0</v>
      </c>
      <c r="CO40" s="99">
        <f t="shared" si="8"/>
        <v>0</v>
      </c>
      <c r="CP40" s="99">
        <f t="shared" si="9"/>
        <v>0</v>
      </c>
      <c r="CQ40" s="99">
        <f t="shared" si="10"/>
        <v>0</v>
      </c>
      <c r="CR40" s="22" t="e">
        <f t="shared" si="20"/>
        <v>#N/A</v>
      </c>
      <c r="CS40" s="22" t="e">
        <f t="shared" si="20"/>
        <v>#N/A</v>
      </c>
      <c r="CT40" s="22" t="e">
        <f t="shared" si="20"/>
        <v>#N/A</v>
      </c>
      <c r="CU40" s="22" t="e">
        <f t="shared" si="20"/>
        <v>#N/A</v>
      </c>
      <c r="CV40" s="22" t="e">
        <f t="shared" si="20"/>
        <v>#N/A</v>
      </c>
      <c r="CW40" s="22" t="e">
        <f t="shared" si="20"/>
        <v>#N/A</v>
      </c>
      <c r="CX40" s="22" t="e">
        <f t="shared" si="20"/>
        <v>#N/A</v>
      </c>
      <c r="CY40" s="22" t="e">
        <f t="shared" si="20"/>
        <v>#N/A</v>
      </c>
      <c r="CZ40" s="22" t="e">
        <f t="shared" si="20"/>
        <v>#N/A</v>
      </c>
      <c r="DA40" s="22" t="e">
        <f t="shared" si="20"/>
        <v>#N/A</v>
      </c>
      <c r="DB40" s="22" t="e">
        <f t="shared" si="21"/>
        <v>#N/A</v>
      </c>
      <c r="DC40" s="22" t="e">
        <f t="shared" si="21"/>
        <v>#N/A</v>
      </c>
      <c r="DD40" s="22" t="e">
        <f t="shared" si="21"/>
        <v>#N/A</v>
      </c>
      <c r="DE40" s="22" t="e">
        <f t="shared" si="21"/>
        <v>#N/A</v>
      </c>
      <c r="DF40" s="22" t="e">
        <f t="shared" si="21"/>
        <v>#N/A</v>
      </c>
      <c r="DG40" s="22" t="e">
        <f t="shared" si="21"/>
        <v>#N/A</v>
      </c>
      <c r="DH40" s="22" t="e">
        <f t="shared" si="21"/>
        <v>#N/A</v>
      </c>
      <c r="DI40" s="22" t="e">
        <f t="shared" si="21"/>
        <v>#N/A</v>
      </c>
      <c r="DJ40" s="22" t="e">
        <f t="shared" si="21"/>
        <v>#N/A</v>
      </c>
      <c r="DK40" s="22" t="e">
        <f t="shared" si="21"/>
        <v>#N/A</v>
      </c>
      <c r="DL40" s="22" t="e">
        <f t="shared" si="22"/>
        <v>#N/A</v>
      </c>
      <c r="DM40" s="22" t="e">
        <f t="shared" si="22"/>
        <v>#N/A</v>
      </c>
      <c r="DN40" s="22" t="e">
        <f t="shared" si="22"/>
        <v>#N/A</v>
      </c>
      <c r="DO40" s="22" t="e">
        <f t="shared" si="22"/>
        <v>#N/A</v>
      </c>
      <c r="DP40" s="22" t="e">
        <f t="shared" si="22"/>
        <v>#N/A</v>
      </c>
      <c r="DQ40" s="22" t="e">
        <f t="shared" si="22"/>
        <v>#N/A</v>
      </c>
      <c r="DR40" s="22" t="e">
        <f t="shared" si="22"/>
        <v>#N/A</v>
      </c>
      <c r="DS40" s="22" t="e">
        <f t="shared" si="22"/>
        <v>#N/A</v>
      </c>
      <c r="DT40" s="22" t="e">
        <f t="shared" si="22"/>
        <v>#N/A</v>
      </c>
      <c r="DU40" s="22" t="e">
        <f t="shared" si="22"/>
        <v>#N/A</v>
      </c>
      <c r="DV40" s="22" t="e">
        <f t="shared" si="23"/>
        <v>#N/A</v>
      </c>
      <c r="DW40" s="22" t="e">
        <f t="shared" si="23"/>
        <v>#N/A</v>
      </c>
      <c r="DX40" s="22" t="e">
        <f t="shared" si="23"/>
        <v>#N/A</v>
      </c>
      <c r="DY40" s="22" t="e">
        <f t="shared" si="23"/>
        <v>#N/A</v>
      </c>
      <c r="DZ40" s="22" t="e">
        <f t="shared" si="23"/>
        <v>#N/A</v>
      </c>
      <c r="EA40" s="22" t="e">
        <f t="shared" si="23"/>
        <v>#N/A</v>
      </c>
      <c r="EB40" s="22" t="e">
        <f t="shared" si="23"/>
        <v>#N/A</v>
      </c>
      <c r="EC40" s="22" t="e">
        <f t="shared" si="23"/>
        <v>#N/A</v>
      </c>
      <c r="ED40" s="22" t="e">
        <f t="shared" si="23"/>
        <v>#N/A</v>
      </c>
      <c r="EE40" s="22" t="e">
        <f t="shared" si="23"/>
        <v>#N/A</v>
      </c>
      <c r="EF40" s="22" t="e">
        <f t="shared" si="23"/>
        <v>#N/A</v>
      </c>
      <c r="EG40" s="22" t="e">
        <f t="shared" si="23"/>
        <v>#N/A</v>
      </c>
      <c r="EH40" s="99" t="e">
        <f t="shared" si="15"/>
        <v>#N/A</v>
      </c>
      <c r="EI40" s="99" t="e">
        <f t="shared" si="16"/>
        <v>#N/A</v>
      </c>
      <c r="EJ40" t="e">
        <f t="shared" si="17"/>
        <v>#N/A</v>
      </c>
      <c r="EK40" t="e">
        <f t="shared" si="17"/>
        <v>#N/A</v>
      </c>
      <c r="EL40" s="24" t="e">
        <f t="shared" si="18"/>
        <v>#N/A</v>
      </c>
      <c r="EM40" s="211" t="e">
        <f t="shared" si="18"/>
        <v>#N/A</v>
      </c>
    </row>
    <row r="41" spans="1:143" ht="45" customHeight="1" x14ac:dyDescent="0.25">
      <c r="A41" s="202" t="str">
        <f t="shared" si="1"/>
        <v>2110101_Action Contact_Sorcier, Guerrier</v>
      </c>
      <c r="B41" s="202" t="str">
        <f>IF(COUNTIF($A$21:A41,A41)&gt;1,"Doublon","")</f>
        <v/>
      </c>
      <c r="C41" s="108">
        <v>2110101</v>
      </c>
      <c r="D41" s="149" t="s">
        <v>264</v>
      </c>
      <c r="E41" s="150" t="s">
        <v>203</v>
      </c>
      <c r="F41" s="57">
        <v>14</v>
      </c>
      <c r="G41" s="151" t="s">
        <v>265</v>
      </c>
      <c r="H41" s="152"/>
      <c r="I41" s="153"/>
      <c r="J41" s="57" t="s">
        <v>266</v>
      </c>
      <c r="K41" s="66" t="s">
        <v>79</v>
      </c>
      <c r="L41" s="57" t="s">
        <v>267</v>
      </c>
      <c r="M41" s="173">
        <v>5</v>
      </c>
      <c r="N41" s="160">
        <v>0.8</v>
      </c>
      <c r="O41" s="57"/>
      <c r="P41" s="140">
        <f>N41*0.32</f>
        <v>0.25600000000000001</v>
      </c>
      <c r="Q41" s="140">
        <f>N41*0.5</f>
        <v>0.4</v>
      </c>
      <c r="R41" s="141">
        <v>21.2</v>
      </c>
      <c r="S41" s="142"/>
      <c r="T41" s="142"/>
      <c r="U41" s="83" t="s">
        <v>74</v>
      </c>
      <c r="V41" s="66" t="s">
        <v>74</v>
      </c>
      <c r="W41" s="66" t="s">
        <v>74</v>
      </c>
      <c r="X41" s="66"/>
      <c r="Y41" s="143"/>
      <c r="Z41" s="143"/>
      <c r="AA41" s="143"/>
      <c r="AB41" s="143"/>
      <c r="AC41" s="143"/>
      <c r="AD41" s="143"/>
      <c r="AE41" s="144"/>
      <c r="AF41" s="66" t="s">
        <v>74</v>
      </c>
      <c r="AG41" s="66" t="s">
        <v>74</v>
      </c>
      <c r="AH41" s="66"/>
      <c r="AI41" s="66"/>
      <c r="AJ41" s="143"/>
      <c r="AK41" s="143"/>
      <c r="AL41" s="143"/>
      <c r="AM41" s="143" t="s">
        <v>74</v>
      </c>
      <c r="AN41" s="143"/>
      <c r="AO41" s="143"/>
      <c r="AP41" s="143"/>
      <c r="AQ41" s="143"/>
      <c r="AR41" s="143" t="s">
        <v>74</v>
      </c>
      <c r="AS41" s="143" t="s">
        <v>74</v>
      </c>
      <c r="AT41" s="143" t="s">
        <v>74</v>
      </c>
      <c r="AU41" s="143"/>
      <c r="AV41" s="143"/>
      <c r="AW41" s="143"/>
      <c r="AX41" s="143" t="s">
        <v>74</v>
      </c>
      <c r="AY41" s="143"/>
      <c r="AZ41" s="143"/>
      <c r="BA41" s="143"/>
      <c r="BB41" s="143"/>
      <c r="BC41" s="143"/>
      <c r="BD41" s="143"/>
      <c r="BE41" s="143"/>
      <c r="BF41" s="143"/>
      <c r="BG41" s="143"/>
      <c r="BH41" s="143"/>
      <c r="BI41" s="143"/>
      <c r="BJ41" s="143"/>
      <c r="BK41" s="143"/>
      <c r="BL41" s="143"/>
      <c r="BM41" s="143"/>
      <c r="BN41" s="143"/>
      <c r="BO41" s="66">
        <v>90</v>
      </c>
      <c r="BP41" s="66">
        <v>90</v>
      </c>
      <c r="BQ41" s="66"/>
      <c r="BR41" s="66"/>
      <c r="BS41" s="66">
        <v>20</v>
      </c>
      <c r="BT41" s="66" t="s">
        <v>268</v>
      </c>
      <c r="BU41" s="66">
        <v>10</v>
      </c>
      <c r="BV41" s="66" t="s">
        <v>110</v>
      </c>
      <c r="BW41" s="66"/>
      <c r="BX41" s="66">
        <v>5</v>
      </c>
      <c r="BY41" s="66">
        <v>48</v>
      </c>
      <c r="BZ41" s="66">
        <v>2</v>
      </c>
      <c r="CA41" s="66"/>
      <c r="CB41" s="66"/>
      <c r="CC41" s="57" t="s">
        <v>269</v>
      </c>
      <c r="CD41" s="148" t="str">
        <f t="shared" si="24"/>
        <v/>
      </c>
      <c r="CE41" s="125" t="str">
        <f t="shared" si="3"/>
        <v/>
      </c>
      <c r="CF41" s="126" t="str">
        <f t="shared" si="4"/>
        <v/>
      </c>
      <c r="CG41" s="136"/>
      <c r="CH41" s="175"/>
      <c r="CI41" s="175"/>
      <c r="CJ41" s="175"/>
      <c r="CK41" s="128" t="e">
        <f>IF(AND(Y41="",Z41="",AA41="",AB41="",AC41="",AD41="",AF41="",AG41="",AH41="",AI41="",AJ41="",AK41="",AL41="",AM41="",AN41="",AO41="",AP41="",AQ41="",AR41="",AS41="",AT41="",AU41="",AV41="",AW41="",AX41="",AY41="",AZ41="",BA41="",BB41="",BC41="",BD41="",BE41="",BF41="",BG41="",BH41="",BI41="",BJ41="",#REF!="",BK41="",BL41="",BM41="",BN41="",BY41=6),"X","")</f>
        <v>#REF!</v>
      </c>
      <c r="CL41" s="68">
        <f t="shared" si="5"/>
        <v>7</v>
      </c>
      <c r="CM41" s="99">
        <f t="shared" si="6"/>
        <v>0</v>
      </c>
      <c r="CN41" s="99">
        <f t="shared" si="7"/>
        <v>0</v>
      </c>
      <c r="CO41" s="99">
        <f t="shared" si="8"/>
        <v>0</v>
      </c>
      <c r="CP41" s="99">
        <f t="shared" si="9"/>
        <v>0</v>
      </c>
      <c r="CQ41" s="99">
        <f t="shared" si="10"/>
        <v>0</v>
      </c>
      <c r="CR41" s="22" t="e">
        <f t="shared" ref="CR41:DA55" si="25">IF(INDEX($Y41:$BN41,MATCH(CR$20,$Y$20:$BN$20,0))="X",CR$20,"")</f>
        <v>#N/A</v>
      </c>
      <c r="CS41" s="22" t="e">
        <f t="shared" si="25"/>
        <v>#N/A</v>
      </c>
      <c r="CT41" s="22" t="e">
        <f t="shared" si="25"/>
        <v>#N/A</v>
      </c>
      <c r="CU41" s="22" t="e">
        <f t="shared" si="25"/>
        <v>#N/A</v>
      </c>
      <c r="CV41" s="22" t="e">
        <f t="shared" si="25"/>
        <v>#N/A</v>
      </c>
      <c r="CW41" s="22" t="e">
        <f t="shared" si="25"/>
        <v>#N/A</v>
      </c>
      <c r="CX41" s="22" t="e">
        <f t="shared" si="25"/>
        <v>#N/A</v>
      </c>
      <c r="CY41" s="22" t="e">
        <f t="shared" si="25"/>
        <v>#N/A</v>
      </c>
      <c r="CZ41" s="22" t="e">
        <f t="shared" si="25"/>
        <v>#N/A</v>
      </c>
      <c r="DA41" s="22" t="e">
        <f t="shared" si="25"/>
        <v>#N/A</v>
      </c>
      <c r="DB41" s="22" t="e">
        <f t="shared" ref="DB41:DK55" si="26">IF(INDEX($Y41:$BN41,MATCH(DB$20,$Y$20:$BN$20,0))="X",DB$20,"")</f>
        <v>#N/A</v>
      </c>
      <c r="DC41" s="22" t="e">
        <f t="shared" si="26"/>
        <v>#N/A</v>
      </c>
      <c r="DD41" s="22" t="e">
        <f t="shared" si="26"/>
        <v>#N/A</v>
      </c>
      <c r="DE41" s="22" t="e">
        <f t="shared" si="26"/>
        <v>#N/A</v>
      </c>
      <c r="DF41" s="22" t="e">
        <f t="shared" si="26"/>
        <v>#N/A</v>
      </c>
      <c r="DG41" s="22" t="e">
        <f t="shared" si="26"/>
        <v>#N/A</v>
      </c>
      <c r="DH41" s="22" t="e">
        <f t="shared" si="26"/>
        <v>#N/A</v>
      </c>
      <c r="DI41" s="22" t="e">
        <f t="shared" si="26"/>
        <v>#N/A</v>
      </c>
      <c r="DJ41" s="22" t="e">
        <f t="shared" si="26"/>
        <v>#N/A</v>
      </c>
      <c r="DK41" s="22" t="e">
        <f t="shared" si="26"/>
        <v>#N/A</v>
      </c>
      <c r="DL41" s="22" t="e">
        <f t="shared" ref="DL41:DU55" si="27">IF(INDEX($Y41:$BN41,MATCH(DL$20,$Y$20:$BN$20,0))="X",DL$20,"")</f>
        <v>#N/A</v>
      </c>
      <c r="DM41" s="22" t="e">
        <f t="shared" si="27"/>
        <v>#N/A</v>
      </c>
      <c r="DN41" s="22" t="e">
        <f t="shared" si="27"/>
        <v>#N/A</v>
      </c>
      <c r="DO41" s="22" t="e">
        <f t="shared" si="27"/>
        <v>#N/A</v>
      </c>
      <c r="DP41" s="22" t="e">
        <f t="shared" si="27"/>
        <v>#N/A</v>
      </c>
      <c r="DQ41" s="22" t="e">
        <f t="shared" si="27"/>
        <v>#N/A</v>
      </c>
      <c r="DR41" s="22" t="e">
        <f t="shared" si="27"/>
        <v>#N/A</v>
      </c>
      <c r="DS41" s="22" t="e">
        <f t="shared" si="27"/>
        <v>#N/A</v>
      </c>
      <c r="DT41" s="22" t="e">
        <f t="shared" si="27"/>
        <v>#N/A</v>
      </c>
      <c r="DU41" s="22" t="e">
        <f t="shared" si="27"/>
        <v>#N/A</v>
      </c>
      <c r="DV41" s="22" t="e">
        <f t="shared" ref="DV41:EG55" si="28">IF(INDEX($Y41:$BN41,MATCH(DV$20,$Y$20:$BN$20,0))="X",DV$20,"")</f>
        <v>#N/A</v>
      </c>
      <c r="DW41" s="22" t="e">
        <f t="shared" si="28"/>
        <v>#N/A</v>
      </c>
      <c r="DX41" s="22" t="e">
        <f t="shared" si="28"/>
        <v>#N/A</v>
      </c>
      <c r="DY41" s="22" t="e">
        <f t="shared" si="28"/>
        <v>#N/A</v>
      </c>
      <c r="DZ41" s="22" t="e">
        <f t="shared" si="28"/>
        <v>#N/A</v>
      </c>
      <c r="EA41" s="22" t="e">
        <f t="shared" si="28"/>
        <v>#N/A</v>
      </c>
      <c r="EB41" s="22" t="e">
        <f t="shared" si="28"/>
        <v>#N/A</v>
      </c>
      <c r="EC41" s="22" t="e">
        <f t="shared" si="28"/>
        <v>#N/A</v>
      </c>
      <c r="ED41" s="22" t="e">
        <f t="shared" si="28"/>
        <v>#N/A</v>
      </c>
      <c r="EE41" s="22" t="e">
        <f t="shared" si="28"/>
        <v>#N/A</v>
      </c>
      <c r="EF41" s="22" t="e">
        <f t="shared" si="28"/>
        <v>#N/A</v>
      </c>
      <c r="EG41" s="22" t="e">
        <f t="shared" si="28"/>
        <v>#N/A</v>
      </c>
      <c r="EH41" s="99" t="e">
        <f t="shared" si="15"/>
        <v>#N/A</v>
      </c>
      <c r="EI41" s="99" t="e">
        <f t="shared" si="16"/>
        <v>#N/A</v>
      </c>
      <c r="EJ41" t="e">
        <f t="shared" si="17"/>
        <v>#N/A</v>
      </c>
      <c r="EK41" t="e">
        <f t="shared" si="17"/>
        <v>#N/A</v>
      </c>
      <c r="EL41" s="24" t="e">
        <f t="shared" si="18"/>
        <v>#N/A</v>
      </c>
      <c r="EM41" s="211" t="e">
        <f t="shared" si="18"/>
        <v>#N/A</v>
      </c>
    </row>
    <row r="42" spans="1:143" s="97" customFormat="1" ht="45" customHeight="1" x14ac:dyDescent="0.25">
      <c r="A42" s="202" t="str">
        <f t="shared" si="1"/>
        <v>2110101_Epamprage_Sorcier, Guerrier</v>
      </c>
      <c r="B42" s="202" t="str">
        <f>IF(COUNTIF($A$21:A42,A42)&gt;1,"Doublon","")</f>
        <v/>
      </c>
      <c r="C42" s="108">
        <v>2110101</v>
      </c>
      <c r="D42" s="149" t="s">
        <v>264</v>
      </c>
      <c r="E42" s="150" t="s">
        <v>208</v>
      </c>
      <c r="F42" s="57">
        <v>14</v>
      </c>
      <c r="G42" s="151" t="s">
        <v>265</v>
      </c>
      <c r="H42" s="152"/>
      <c r="I42" s="153"/>
      <c r="J42" s="57" t="s">
        <v>266</v>
      </c>
      <c r="K42" s="66" t="s">
        <v>79</v>
      </c>
      <c r="L42" s="57" t="s">
        <v>267</v>
      </c>
      <c r="M42" s="173">
        <v>5</v>
      </c>
      <c r="N42" s="160">
        <v>0.8</v>
      </c>
      <c r="O42" s="134"/>
      <c r="P42" s="140">
        <f>N42*0.32</f>
        <v>0.25600000000000001</v>
      </c>
      <c r="Q42" s="140">
        <f>N42*0.5</f>
        <v>0.4</v>
      </c>
      <c r="R42" s="141">
        <v>5.12</v>
      </c>
      <c r="S42" s="142"/>
      <c r="T42" s="142"/>
      <c r="U42" s="83" t="s">
        <v>74</v>
      </c>
      <c r="V42" s="66" t="s">
        <v>74</v>
      </c>
      <c r="W42" s="66" t="s">
        <v>74</v>
      </c>
      <c r="X42" s="66"/>
      <c r="Y42" s="143"/>
      <c r="Z42" s="143"/>
      <c r="AA42" s="143"/>
      <c r="AB42" s="143"/>
      <c r="AC42" s="143"/>
      <c r="AD42" s="143"/>
      <c r="AE42" s="144"/>
      <c r="AF42" s="66" t="s">
        <v>74</v>
      </c>
      <c r="AG42" s="66" t="s">
        <v>74</v>
      </c>
      <c r="AH42" s="66"/>
      <c r="AI42" s="66"/>
      <c r="AJ42" s="143"/>
      <c r="AK42" s="143"/>
      <c r="AL42" s="143"/>
      <c r="AM42" s="143" t="s">
        <v>74</v>
      </c>
      <c r="AN42" s="143"/>
      <c r="AO42" s="143"/>
      <c r="AP42" s="143"/>
      <c r="AQ42" s="143"/>
      <c r="AR42" s="143" t="s">
        <v>74</v>
      </c>
      <c r="AS42" s="143" t="s">
        <v>74</v>
      </c>
      <c r="AT42" s="143" t="s">
        <v>74</v>
      </c>
      <c r="AU42" s="143"/>
      <c r="AV42" s="143"/>
      <c r="AW42" s="143"/>
      <c r="AX42" s="143" t="s">
        <v>74</v>
      </c>
      <c r="AY42" s="143"/>
      <c r="AZ42" s="143"/>
      <c r="BA42" s="143"/>
      <c r="BB42" s="143"/>
      <c r="BC42" s="143"/>
      <c r="BD42" s="143"/>
      <c r="BE42" s="143"/>
      <c r="BF42" s="143"/>
      <c r="BG42" s="143"/>
      <c r="BH42" s="143"/>
      <c r="BI42" s="143"/>
      <c r="BJ42" s="143"/>
      <c r="BK42" s="143"/>
      <c r="BL42" s="143"/>
      <c r="BM42" s="143"/>
      <c r="BN42" s="143"/>
      <c r="BO42" s="66">
        <v>90</v>
      </c>
      <c r="BP42" s="66">
        <v>90</v>
      </c>
      <c r="BQ42" s="66"/>
      <c r="BR42" s="66"/>
      <c r="BS42" s="66">
        <v>5</v>
      </c>
      <c r="BT42" s="66"/>
      <c r="BU42" s="66">
        <v>10</v>
      </c>
      <c r="BV42" s="66" t="s">
        <v>110</v>
      </c>
      <c r="BW42" s="66"/>
      <c r="BX42" s="66">
        <v>20</v>
      </c>
      <c r="BY42" s="66">
        <v>48</v>
      </c>
      <c r="BZ42" s="66">
        <v>2</v>
      </c>
      <c r="CA42" s="66"/>
      <c r="CB42" s="66"/>
      <c r="CC42" s="57" t="s">
        <v>75</v>
      </c>
      <c r="CD42" s="148" t="str">
        <f t="shared" si="24"/>
        <v/>
      </c>
      <c r="CE42" s="125" t="str">
        <f t="shared" si="3"/>
        <v/>
      </c>
      <c r="CF42" s="126" t="str">
        <f t="shared" si="4"/>
        <v/>
      </c>
      <c r="CG42" s="136"/>
      <c r="CH42" s="175"/>
      <c r="CI42" s="175"/>
      <c r="CJ42" s="175"/>
      <c r="CK42" s="128" t="e">
        <f>IF(AND(Y42="",Z42="",AA42="",AB42="",AC42="",AD42="",AF42="",AG42="",AH42="",AI42="",AJ42="",AK42="",AL42="",AM42="",AN42="",AO42="",AP42="",AQ42="",AR42="",AS42="",AT42="",AU42="",AV42="",AW42="",AX42="",AY42="",AZ42="",BA42="",BB42="",BC42="",BD42="",BE42="",BF42="",BG42="",BH42="",BI42="",BJ42="",#REF!="",BK42="",BL42="",BM42="",BN42="",BY42=6),"X","")</f>
        <v>#REF!</v>
      </c>
      <c r="CL42" s="68">
        <f t="shared" si="5"/>
        <v>7</v>
      </c>
      <c r="CM42" s="99">
        <f t="shared" si="6"/>
        <v>0</v>
      </c>
      <c r="CN42" s="99">
        <f t="shared" si="7"/>
        <v>0</v>
      </c>
      <c r="CO42" s="99">
        <f t="shared" si="8"/>
        <v>0</v>
      </c>
      <c r="CP42" s="99">
        <f t="shared" si="9"/>
        <v>0</v>
      </c>
      <c r="CQ42" s="99">
        <f t="shared" si="10"/>
        <v>0</v>
      </c>
      <c r="CR42" s="22" t="e">
        <f t="shared" si="25"/>
        <v>#N/A</v>
      </c>
      <c r="CS42" s="22" t="e">
        <f t="shared" si="25"/>
        <v>#N/A</v>
      </c>
      <c r="CT42" s="22" t="e">
        <f t="shared" si="25"/>
        <v>#N/A</v>
      </c>
      <c r="CU42" s="22" t="e">
        <f t="shared" si="25"/>
        <v>#N/A</v>
      </c>
      <c r="CV42" s="22" t="e">
        <f t="shared" si="25"/>
        <v>#N/A</v>
      </c>
      <c r="CW42" s="22" t="e">
        <f t="shared" si="25"/>
        <v>#N/A</v>
      </c>
      <c r="CX42" s="22" t="e">
        <f t="shared" si="25"/>
        <v>#N/A</v>
      </c>
      <c r="CY42" s="22" t="e">
        <f t="shared" si="25"/>
        <v>#N/A</v>
      </c>
      <c r="CZ42" s="22" t="e">
        <f t="shared" si="25"/>
        <v>#N/A</v>
      </c>
      <c r="DA42" s="22" t="e">
        <f t="shared" si="25"/>
        <v>#N/A</v>
      </c>
      <c r="DB42" s="22" t="e">
        <f t="shared" si="26"/>
        <v>#N/A</v>
      </c>
      <c r="DC42" s="22" t="e">
        <f t="shared" si="26"/>
        <v>#N/A</v>
      </c>
      <c r="DD42" s="22" t="e">
        <f t="shared" si="26"/>
        <v>#N/A</v>
      </c>
      <c r="DE42" s="22" t="e">
        <f t="shared" si="26"/>
        <v>#N/A</v>
      </c>
      <c r="DF42" s="22" t="e">
        <f t="shared" si="26"/>
        <v>#N/A</v>
      </c>
      <c r="DG42" s="22" t="e">
        <f t="shared" si="26"/>
        <v>#N/A</v>
      </c>
      <c r="DH42" s="22" t="e">
        <f t="shared" si="26"/>
        <v>#N/A</v>
      </c>
      <c r="DI42" s="22" t="e">
        <f t="shared" si="26"/>
        <v>#N/A</v>
      </c>
      <c r="DJ42" s="22" t="e">
        <f t="shared" si="26"/>
        <v>#N/A</v>
      </c>
      <c r="DK42" s="22" t="e">
        <f t="shared" si="26"/>
        <v>#N/A</v>
      </c>
      <c r="DL42" s="22" t="e">
        <f t="shared" si="27"/>
        <v>#N/A</v>
      </c>
      <c r="DM42" s="22" t="e">
        <f t="shared" si="27"/>
        <v>#N/A</v>
      </c>
      <c r="DN42" s="22" t="e">
        <f t="shared" si="27"/>
        <v>#N/A</v>
      </c>
      <c r="DO42" s="22" t="e">
        <f t="shared" si="27"/>
        <v>#N/A</v>
      </c>
      <c r="DP42" s="22" t="e">
        <f t="shared" si="27"/>
        <v>#N/A</v>
      </c>
      <c r="DQ42" s="22" t="e">
        <f t="shared" si="27"/>
        <v>#N/A</v>
      </c>
      <c r="DR42" s="22" t="e">
        <f t="shared" si="27"/>
        <v>#N/A</v>
      </c>
      <c r="DS42" s="22" t="e">
        <f t="shared" si="27"/>
        <v>#N/A</v>
      </c>
      <c r="DT42" s="22" t="e">
        <f t="shared" si="27"/>
        <v>#N/A</v>
      </c>
      <c r="DU42" s="22" t="e">
        <f t="shared" si="27"/>
        <v>#N/A</v>
      </c>
      <c r="DV42" s="22" t="e">
        <f t="shared" si="28"/>
        <v>#N/A</v>
      </c>
      <c r="DW42" s="22" t="e">
        <f t="shared" si="28"/>
        <v>#N/A</v>
      </c>
      <c r="DX42" s="22" t="e">
        <f t="shared" si="28"/>
        <v>#N/A</v>
      </c>
      <c r="DY42" s="22" t="e">
        <f t="shared" si="28"/>
        <v>#N/A</v>
      </c>
      <c r="DZ42" s="22" t="e">
        <f t="shared" si="28"/>
        <v>#N/A</v>
      </c>
      <c r="EA42" s="22" t="e">
        <f t="shared" si="28"/>
        <v>#N/A</v>
      </c>
      <c r="EB42" s="22" t="e">
        <f t="shared" si="28"/>
        <v>#N/A</v>
      </c>
      <c r="EC42" s="22" t="e">
        <f t="shared" si="28"/>
        <v>#N/A</v>
      </c>
      <c r="ED42" s="22" t="e">
        <f t="shared" si="28"/>
        <v>#N/A</v>
      </c>
      <c r="EE42" s="22" t="e">
        <f t="shared" si="28"/>
        <v>#N/A</v>
      </c>
      <c r="EF42" s="22" t="e">
        <f t="shared" si="28"/>
        <v>#N/A</v>
      </c>
      <c r="EG42" s="22" t="e">
        <f t="shared" si="28"/>
        <v>#N/A</v>
      </c>
      <c r="EH42" s="99" t="e">
        <f t="shared" si="15"/>
        <v>#N/A</v>
      </c>
      <c r="EI42" s="99" t="e">
        <f t="shared" si="16"/>
        <v>#N/A</v>
      </c>
      <c r="EJ42" t="e">
        <f t="shared" si="17"/>
        <v>#N/A</v>
      </c>
      <c r="EK42" t="e">
        <f t="shared" si="17"/>
        <v>#N/A</v>
      </c>
      <c r="EL42" s="24" t="e">
        <f t="shared" si="18"/>
        <v>#N/A</v>
      </c>
      <c r="EM42" s="211" t="e">
        <f t="shared" si="18"/>
        <v>#N/A</v>
      </c>
    </row>
    <row r="43" spans="1:143" s="97" customFormat="1" ht="45" customHeight="1" x14ac:dyDescent="0.25">
      <c r="A43" s="202" t="str">
        <f t="shared" si="1"/>
        <v>2110198_Postlevée_Viaglif 360</v>
      </c>
      <c r="B43" s="202" t="str">
        <f>IF(COUNTIF($A$21:A43,A43)&gt;1,"Doublon","")</f>
        <v/>
      </c>
      <c r="C43" s="108">
        <v>2110198</v>
      </c>
      <c r="D43" s="109" t="s">
        <v>168</v>
      </c>
      <c r="E43" s="110" t="s">
        <v>169</v>
      </c>
      <c r="F43" s="111">
        <v>9</v>
      </c>
      <c r="G43" s="112" t="s">
        <v>270</v>
      </c>
      <c r="H43" s="152"/>
      <c r="I43" s="152">
        <v>43631</v>
      </c>
      <c r="J43" s="111" t="s">
        <v>90</v>
      </c>
      <c r="K43" s="115" t="s">
        <v>82</v>
      </c>
      <c r="L43" s="111" t="s">
        <v>86</v>
      </c>
      <c r="M43" s="115">
        <v>20</v>
      </c>
      <c r="N43" s="117" t="s">
        <v>190</v>
      </c>
      <c r="O43" s="111"/>
      <c r="P43" s="118" t="s">
        <v>191</v>
      </c>
      <c r="Q43" s="118" t="s">
        <v>180</v>
      </c>
      <c r="R43" s="119">
        <v>2160</v>
      </c>
      <c r="S43" s="120"/>
      <c r="T43" s="120"/>
      <c r="U43" s="115"/>
      <c r="V43" s="115"/>
      <c r="W43" s="115"/>
      <c r="X43" s="115"/>
      <c r="Y43" s="121"/>
      <c r="Z43" s="121"/>
      <c r="AA43" s="121"/>
      <c r="AB43" s="121"/>
      <c r="AC43" s="121"/>
      <c r="AD43" s="121"/>
      <c r="AE43" s="122"/>
      <c r="AF43" s="115"/>
      <c r="AG43" s="115"/>
      <c r="AH43" s="115"/>
      <c r="AI43" s="115" t="s">
        <v>74</v>
      </c>
      <c r="AJ43" s="121"/>
      <c r="AK43" s="121"/>
      <c r="AL43" s="121"/>
      <c r="AM43" s="121"/>
      <c r="AN43" s="121"/>
      <c r="AO43" s="121"/>
      <c r="AP43" s="121"/>
      <c r="AQ43" s="121"/>
      <c r="AR43" s="121"/>
      <c r="AS43" s="121"/>
      <c r="AT43" s="121"/>
      <c r="AU43" s="121"/>
      <c r="AV43" s="121"/>
      <c r="AW43" s="121"/>
      <c r="AX43" s="121"/>
      <c r="AY43" s="121"/>
      <c r="AZ43" s="121"/>
      <c r="BA43" s="121"/>
      <c r="BB43" s="121"/>
      <c r="BC43" s="121"/>
      <c r="BD43" s="121"/>
      <c r="BE43" s="121"/>
      <c r="BF43" s="121"/>
      <c r="BG43" s="121"/>
      <c r="BH43" s="121"/>
      <c r="BI43" s="121"/>
      <c r="BJ43" s="121"/>
      <c r="BK43" s="121"/>
      <c r="BL43" s="121"/>
      <c r="BM43" s="121"/>
      <c r="BN43" s="121"/>
      <c r="BO43" s="115">
        <v>21</v>
      </c>
      <c r="BP43" s="115">
        <v>21</v>
      </c>
      <c r="BQ43" s="115"/>
      <c r="BR43" s="115"/>
      <c r="BS43" s="115">
        <v>5</v>
      </c>
      <c r="BT43" s="115"/>
      <c r="BU43" s="115">
        <v>10</v>
      </c>
      <c r="BV43" s="115"/>
      <c r="BW43" s="115"/>
      <c r="BX43" s="115"/>
      <c r="BY43" s="115">
        <v>6</v>
      </c>
      <c r="BZ43" s="115"/>
      <c r="CA43" s="115"/>
      <c r="CB43" s="115"/>
      <c r="CC43" s="57" t="s">
        <v>75</v>
      </c>
      <c r="CD43" s="124" t="str">
        <f t="shared" si="24"/>
        <v/>
      </c>
      <c r="CE43" s="125" t="str">
        <f t="shared" si="3"/>
        <v/>
      </c>
      <c r="CF43" s="126" t="str">
        <f t="shared" si="4"/>
        <v/>
      </c>
      <c r="CG43" s="179"/>
      <c r="CH43" s="33"/>
      <c r="CI43" s="33"/>
      <c r="CJ43" s="33"/>
      <c r="CK43" s="35" t="e">
        <f>IF(AND(Y43="",Z43="",AA43="",AB43="",AC43="",AD43="",AF43="",AG43="",AH43="",AI43="",AJ43="",AK43="",AL43="",AM43="",AN43="",AO43="",AP43="",AQ43="",AR43="",AS43="",AT43="",AU43="",AV43="",AW43="",AX43="",AY43="",AZ43="",BA43="",BB43="",BC43="",BD43="",BE43="",BF43="",BG43="",BH43="",BI43="",BJ43="",#REF!="",BK43="",BL43="",BM43="",BN43="",BY43=6),"X","")</f>
        <v>#REF!</v>
      </c>
      <c r="CL43" s="68">
        <f t="shared" si="5"/>
        <v>1</v>
      </c>
      <c r="CM43" s="99">
        <f t="shared" si="6"/>
        <v>0</v>
      </c>
      <c r="CN43" s="99">
        <f t="shared" si="7"/>
        <v>0</v>
      </c>
      <c r="CO43" s="99">
        <f t="shared" si="8"/>
        <v>0</v>
      </c>
      <c r="CP43" s="99">
        <f t="shared" si="9"/>
        <v>0</v>
      </c>
      <c r="CQ43" s="99">
        <f t="shared" si="10"/>
        <v>0</v>
      </c>
      <c r="CR43" s="22" t="e">
        <f t="shared" si="25"/>
        <v>#N/A</v>
      </c>
      <c r="CS43" s="22" t="e">
        <f t="shared" si="25"/>
        <v>#N/A</v>
      </c>
      <c r="CT43" s="22" t="e">
        <f t="shared" si="25"/>
        <v>#N/A</v>
      </c>
      <c r="CU43" s="22" t="e">
        <f t="shared" si="25"/>
        <v>#N/A</v>
      </c>
      <c r="CV43" s="22" t="e">
        <f t="shared" si="25"/>
        <v>#N/A</v>
      </c>
      <c r="CW43" s="22" t="e">
        <f t="shared" si="25"/>
        <v>#N/A</v>
      </c>
      <c r="CX43" s="22" t="e">
        <f t="shared" si="25"/>
        <v>#N/A</v>
      </c>
      <c r="CY43" s="22" t="e">
        <f t="shared" si="25"/>
        <v>#N/A</v>
      </c>
      <c r="CZ43" s="22" t="e">
        <f t="shared" si="25"/>
        <v>#N/A</v>
      </c>
      <c r="DA43" s="22" t="e">
        <f t="shared" si="25"/>
        <v>#N/A</v>
      </c>
      <c r="DB43" s="22" t="e">
        <f t="shared" si="26"/>
        <v>#N/A</v>
      </c>
      <c r="DC43" s="22" t="e">
        <f t="shared" si="26"/>
        <v>#N/A</v>
      </c>
      <c r="DD43" s="22" t="e">
        <f t="shared" si="26"/>
        <v>#N/A</v>
      </c>
      <c r="DE43" s="22" t="e">
        <f t="shared" si="26"/>
        <v>#N/A</v>
      </c>
      <c r="DF43" s="22" t="e">
        <f t="shared" si="26"/>
        <v>#N/A</v>
      </c>
      <c r="DG43" s="22" t="e">
        <f t="shared" si="26"/>
        <v>#N/A</v>
      </c>
      <c r="DH43" s="22" t="e">
        <f t="shared" si="26"/>
        <v>#N/A</v>
      </c>
      <c r="DI43" s="22" t="e">
        <f t="shared" si="26"/>
        <v>#N/A</v>
      </c>
      <c r="DJ43" s="22" t="e">
        <f t="shared" si="26"/>
        <v>#N/A</v>
      </c>
      <c r="DK43" s="22" t="e">
        <f t="shared" si="26"/>
        <v>#N/A</v>
      </c>
      <c r="DL43" s="22" t="e">
        <f t="shared" si="27"/>
        <v>#N/A</v>
      </c>
      <c r="DM43" s="22" t="e">
        <f t="shared" si="27"/>
        <v>#N/A</v>
      </c>
      <c r="DN43" s="22" t="e">
        <f t="shared" si="27"/>
        <v>#N/A</v>
      </c>
      <c r="DO43" s="22" t="e">
        <f t="shared" si="27"/>
        <v>#N/A</v>
      </c>
      <c r="DP43" s="22" t="e">
        <f t="shared" si="27"/>
        <v>#N/A</v>
      </c>
      <c r="DQ43" s="22" t="e">
        <f t="shared" si="27"/>
        <v>#N/A</v>
      </c>
      <c r="DR43" s="22" t="e">
        <f t="shared" si="27"/>
        <v>#N/A</v>
      </c>
      <c r="DS43" s="22" t="e">
        <f t="shared" si="27"/>
        <v>#N/A</v>
      </c>
      <c r="DT43" s="22" t="e">
        <f t="shared" si="27"/>
        <v>#N/A</v>
      </c>
      <c r="DU43" s="22" t="e">
        <f t="shared" si="27"/>
        <v>#N/A</v>
      </c>
      <c r="DV43" s="22" t="e">
        <f t="shared" si="28"/>
        <v>#N/A</v>
      </c>
      <c r="DW43" s="22" t="e">
        <f t="shared" si="28"/>
        <v>#N/A</v>
      </c>
      <c r="DX43" s="22" t="e">
        <f t="shared" si="28"/>
        <v>#N/A</v>
      </c>
      <c r="DY43" s="22" t="e">
        <f t="shared" si="28"/>
        <v>#N/A</v>
      </c>
      <c r="DZ43" s="22" t="e">
        <f t="shared" si="28"/>
        <v>#N/A</v>
      </c>
      <c r="EA43" s="22" t="e">
        <f t="shared" si="28"/>
        <v>#N/A</v>
      </c>
      <c r="EB43" s="22" t="e">
        <f t="shared" si="28"/>
        <v>#N/A</v>
      </c>
      <c r="EC43" s="22" t="e">
        <f t="shared" si="28"/>
        <v>#N/A</v>
      </c>
      <c r="ED43" s="22" t="e">
        <f t="shared" si="28"/>
        <v>#N/A</v>
      </c>
      <c r="EE43" s="22" t="e">
        <f t="shared" si="28"/>
        <v>#N/A</v>
      </c>
      <c r="EF43" s="22" t="e">
        <f t="shared" si="28"/>
        <v>#N/A</v>
      </c>
      <c r="EG43" s="22" t="e">
        <f t="shared" si="28"/>
        <v>#N/A</v>
      </c>
      <c r="EH43" s="99" t="e">
        <f t="shared" si="15"/>
        <v>#N/A</v>
      </c>
      <c r="EI43" s="99" t="e">
        <f t="shared" si="16"/>
        <v>#N/A</v>
      </c>
      <c r="EJ43" t="e">
        <f t="shared" si="17"/>
        <v>#N/A</v>
      </c>
      <c r="EK43" t="e">
        <f t="shared" si="17"/>
        <v>#N/A</v>
      </c>
      <c r="EL43" s="24" t="e">
        <f t="shared" si="18"/>
        <v>#N/A</v>
      </c>
      <c r="EM43" s="211" t="e">
        <f t="shared" si="18"/>
        <v>#N/A</v>
      </c>
    </row>
    <row r="44" spans="1:143" ht="45" customHeight="1" x14ac:dyDescent="0.25">
      <c r="A44" s="202" t="str">
        <f t="shared" si="1"/>
        <v>2120034_Devitalisation - Court noué_Roundup Innov, Extra, Gold</v>
      </c>
      <c r="B44" s="202" t="str">
        <f>IF(COUNTIF($A$21:A44,A44)&gt;1,"Doublon","")</f>
        <v/>
      </c>
      <c r="C44" s="108">
        <v>2120034</v>
      </c>
      <c r="D44" s="109" t="s">
        <v>271</v>
      </c>
      <c r="E44" s="110" t="s">
        <v>237</v>
      </c>
      <c r="F44" s="111">
        <v>9</v>
      </c>
      <c r="G44" s="112" t="s">
        <v>272</v>
      </c>
      <c r="H44" s="113"/>
      <c r="I44" s="161">
        <v>44164</v>
      </c>
      <c r="J44" s="111" t="s">
        <v>235</v>
      </c>
      <c r="K44" s="115" t="s">
        <v>82</v>
      </c>
      <c r="L44" s="111" t="s">
        <v>273</v>
      </c>
      <c r="M44" s="115">
        <v>20</v>
      </c>
      <c r="N44" s="167">
        <v>6</v>
      </c>
      <c r="O44" s="180"/>
      <c r="P44" s="118" t="s">
        <v>274</v>
      </c>
      <c r="Q44" s="118" t="s">
        <v>275</v>
      </c>
      <c r="R44" s="119">
        <v>2880</v>
      </c>
      <c r="S44" s="120"/>
      <c r="T44" s="120"/>
      <c r="U44" s="115"/>
      <c r="V44" s="115"/>
      <c r="W44" s="115"/>
      <c r="X44" s="115"/>
      <c r="Y44" s="121"/>
      <c r="Z44" s="121"/>
      <c r="AA44" s="121"/>
      <c r="AB44" s="121"/>
      <c r="AC44" s="121"/>
      <c r="AD44" s="121"/>
      <c r="AE44" s="122"/>
      <c r="AF44" s="115"/>
      <c r="AG44" s="115"/>
      <c r="AH44" s="115"/>
      <c r="AI44" s="115"/>
      <c r="AJ44" s="121"/>
      <c r="AK44" s="121"/>
      <c r="AL44" s="121"/>
      <c r="AM44" s="121"/>
      <c r="AN44" s="121"/>
      <c r="AO44" s="121"/>
      <c r="AP44" s="121"/>
      <c r="AQ44" s="121"/>
      <c r="AR44" s="121"/>
      <c r="AS44" s="121"/>
      <c r="AT44" s="121"/>
      <c r="AU44" s="121"/>
      <c r="AV44" s="121"/>
      <c r="AW44" s="121"/>
      <c r="AX44" s="121"/>
      <c r="AY44" s="121"/>
      <c r="AZ44" s="121"/>
      <c r="BA44" s="121"/>
      <c r="BB44" s="121"/>
      <c r="BC44" s="121"/>
      <c r="BD44" s="121"/>
      <c r="BE44" s="121"/>
      <c r="BF44" s="121"/>
      <c r="BG44" s="121"/>
      <c r="BH44" s="121"/>
      <c r="BI44" s="121"/>
      <c r="BJ44" s="121"/>
      <c r="BK44" s="121"/>
      <c r="BL44" s="121"/>
      <c r="BM44" s="121"/>
      <c r="BN44" s="121"/>
      <c r="BO44" s="115">
        <v>21</v>
      </c>
      <c r="BP44" s="115">
        <v>21</v>
      </c>
      <c r="BQ44" s="115"/>
      <c r="BR44" s="115"/>
      <c r="BS44" s="115">
        <v>5</v>
      </c>
      <c r="BT44" s="115"/>
      <c r="BU44" s="115">
        <v>10</v>
      </c>
      <c r="BV44" s="115"/>
      <c r="BW44" s="115"/>
      <c r="BX44" s="115"/>
      <c r="BY44" s="115">
        <v>6</v>
      </c>
      <c r="BZ44" s="115"/>
      <c r="CA44" s="115"/>
      <c r="CB44" s="115"/>
      <c r="CC44" s="57" t="s">
        <v>75</v>
      </c>
      <c r="CD44" s="124" t="str">
        <f t="shared" si="24"/>
        <v/>
      </c>
      <c r="CE44" s="125" t="str">
        <f t="shared" si="3"/>
        <v/>
      </c>
      <c r="CF44" s="126" t="str">
        <f t="shared" si="4"/>
        <v/>
      </c>
      <c r="CG44" s="127" t="s">
        <v>188</v>
      </c>
      <c r="CH44" s="175"/>
      <c r="CI44" s="175"/>
      <c r="CJ44" s="175"/>
      <c r="CK44" s="181" t="e">
        <f>IF(AND(Y44="",Z44="",AA44="",AB44="",AC44="",AD44="",AF44="",AG44="",AH44="",AI44="",AJ44="",AK44="",AL44="",AM44="",AN44="",AO44="",AP44="",AQ44="",AR44="",AS44="",AT44="",AU44="",AV44="",AW44="",AX44="",AY44="",AZ44="",BA44="",BB44="",BC44="",BD44="",BE44="",BF44="",BG44="",BH44="",BI44="",BJ44="",#REF!="",BK44="",BL44="",BM44="",BN44="",BY44=6),"X","")</f>
        <v>#REF!</v>
      </c>
      <c r="CL44" s="68">
        <f t="shared" si="5"/>
        <v>0</v>
      </c>
      <c r="CM44" s="99">
        <f t="shared" si="6"/>
        <v>0</v>
      </c>
      <c r="CN44" s="99">
        <f t="shared" si="7"/>
        <v>0</v>
      </c>
      <c r="CO44" s="99">
        <f t="shared" si="8"/>
        <v>0</v>
      </c>
      <c r="CP44" s="99">
        <f t="shared" si="9"/>
        <v>0</v>
      </c>
      <c r="CQ44" s="99">
        <f t="shared" si="10"/>
        <v>0</v>
      </c>
      <c r="CR44" s="22" t="e">
        <f t="shared" si="25"/>
        <v>#N/A</v>
      </c>
      <c r="CS44" s="22" t="e">
        <f t="shared" si="25"/>
        <v>#N/A</v>
      </c>
      <c r="CT44" s="22" t="e">
        <f t="shared" si="25"/>
        <v>#N/A</v>
      </c>
      <c r="CU44" s="22" t="e">
        <f t="shared" si="25"/>
        <v>#N/A</v>
      </c>
      <c r="CV44" s="22" t="e">
        <f t="shared" si="25"/>
        <v>#N/A</v>
      </c>
      <c r="CW44" s="22" t="e">
        <f t="shared" si="25"/>
        <v>#N/A</v>
      </c>
      <c r="CX44" s="22" t="e">
        <f t="shared" si="25"/>
        <v>#N/A</v>
      </c>
      <c r="CY44" s="22" t="e">
        <f t="shared" si="25"/>
        <v>#N/A</v>
      </c>
      <c r="CZ44" s="22" t="e">
        <f t="shared" si="25"/>
        <v>#N/A</v>
      </c>
      <c r="DA44" s="22" t="e">
        <f t="shared" si="25"/>
        <v>#N/A</v>
      </c>
      <c r="DB44" s="22" t="e">
        <f t="shared" si="26"/>
        <v>#N/A</v>
      </c>
      <c r="DC44" s="22" t="e">
        <f t="shared" si="26"/>
        <v>#N/A</v>
      </c>
      <c r="DD44" s="22" t="e">
        <f t="shared" si="26"/>
        <v>#N/A</v>
      </c>
      <c r="DE44" s="22" t="e">
        <f t="shared" si="26"/>
        <v>#N/A</v>
      </c>
      <c r="DF44" s="22" t="e">
        <f t="shared" si="26"/>
        <v>#N/A</v>
      </c>
      <c r="DG44" s="22" t="e">
        <f t="shared" si="26"/>
        <v>#N/A</v>
      </c>
      <c r="DH44" s="22" t="e">
        <f t="shared" si="26"/>
        <v>#N/A</v>
      </c>
      <c r="DI44" s="22" t="e">
        <f t="shared" si="26"/>
        <v>#N/A</v>
      </c>
      <c r="DJ44" s="22" t="e">
        <f t="shared" si="26"/>
        <v>#N/A</v>
      </c>
      <c r="DK44" s="22" t="e">
        <f t="shared" si="26"/>
        <v>#N/A</v>
      </c>
      <c r="DL44" s="22" t="e">
        <f t="shared" si="27"/>
        <v>#N/A</v>
      </c>
      <c r="DM44" s="22" t="e">
        <f t="shared" si="27"/>
        <v>#N/A</v>
      </c>
      <c r="DN44" s="22" t="e">
        <f t="shared" si="27"/>
        <v>#N/A</v>
      </c>
      <c r="DO44" s="22" t="e">
        <f t="shared" si="27"/>
        <v>#N/A</v>
      </c>
      <c r="DP44" s="22" t="e">
        <f t="shared" si="27"/>
        <v>#N/A</v>
      </c>
      <c r="DQ44" s="22" t="e">
        <f t="shared" si="27"/>
        <v>#N/A</v>
      </c>
      <c r="DR44" s="22" t="e">
        <f t="shared" si="27"/>
        <v>#N/A</v>
      </c>
      <c r="DS44" s="22" t="e">
        <f t="shared" si="27"/>
        <v>#N/A</v>
      </c>
      <c r="DT44" s="22" t="e">
        <f t="shared" si="27"/>
        <v>#N/A</v>
      </c>
      <c r="DU44" s="22" t="e">
        <f t="shared" si="27"/>
        <v>#N/A</v>
      </c>
      <c r="DV44" s="22" t="e">
        <f t="shared" si="28"/>
        <v>#N/A</v>
      </c>
      <c r="DW44" s="22" t="e">
        <f t="shared" si="28"/>
        <v>#N/A</v>
      </c>
      <c r="DX44" s="22" t="e">
        <f t="shared" si="28"/>
        <v>#N/A</v>
      </c>
      <c r="DY44" s="22" t="e">
        <f t="shared" si="28"/>
        <v>#N/A</v>
      </c>
      <c r="DZ44" s="22" t="e">
        <f t="shared" si="28"/>
        <v>#N/A</v>
      </c>
      <c r="EA44" s="22" t="e">
        <f t="shared" si="28"/>
        <v>#N/A</v>
      </c>
      <c r="EB44" s="22" t="e">
        <f t="shared" si="28"/>
        <v>#N/A</v>
      </c>
      <c r="EC44" s="22" t="e">
        <f t="shared" si="28"/>
        <v>#N/A</v>
      </c>
      <c r="ED44" s="22" t="e">
        <f t="shared" si="28"/>
        <v>#N/A</v>
      </c>
      <c r="EE44" s="22" t="e">
        <f t="shared" si="28"/>
        <v>#N/A</v>
      </c>
      <c r="EF44" s="22" t="e">
        <f t="shared" si="28"/>
        <v>#N/A</v>
      </c>
      <c r="EG44" s="22" t="e">
        <f t="shared" si="28"/>
        <v>#N/A</v>
      </c>
      <c r="EH44" s="99" t="e">
        <f t="shared" si="15"/>
        <v>#N/A</v>
      </c>
      <c r="EI44" s="99" t="e">
        <f t="shared" si="16"/>
        <v>#N/A</v>
      </c>
      <c r="EJ44" t="e">
        <f t="shared" si="17"/>
        <v>#N/A</v>
      </c>
      <c r="EK44" t="e">
        <f t="shared" si="17"/>
        <v>#N/A</v>
      </c>
      <c r="EL44" s="24" t="e">
        <f t="shared" si="18"/>
        <v>#N/A</v>
      </c>
      <c r="EM44" s="211" t="e">
        <f t="shared" si="18"/>
        <v>#N/A</v>
      </c>
    </row>
    <row r="45" spans="1:143" ht="45" customHeight="1" x14ac:dyDescent="0.25">
      <c r="A45" s="202" t="str">
        <f t="shared" si="1"/>
        <v>2120034_Postlevée_Roundup Innov, Extra, Gold</v>
      </c>
      <c r="B45" s="202" t="str">
        <f>IF(COUNTIF($A$21:A45,A45)&gt;1,"Doublon","")</f>
        <v/>
      </c>
      <c r="C45" s="108">
        <v>2120034</v>
      </c>
      <c r="D45" s="109" t="s">
        <v>168</v>
      </c>
      <c r="E45" s="110" t="s">
        <v>169</v>
      </c>
      <c r="F45" s="111">
        <v>9</v>
      </c>
      <c r="G45" s="112" t="s">
        <v>272</v>
      </c>
      <c r="H45" s="113"/>
      <c r="I45" s="161">
        <v>44164</v>
      </c>
      <c r="J45" s="111" t="s">
        <v>235</v>
      </c>
      <c r="K45" s="115" t="s">
        <v>82</v>
      </c>
      <c r="L45" s="111" t="s">
        <v>273</v>
      </c>
      <c r="M45" s="115">
        <v>20</v>
      </c>
      <c r="N45" s="120" t="s">
        <v>276</v>
      </c>
      <c r="O45" s="111"/>
      <c r="P45" s="118" t="s">
        <v>274</v>
      </c>
      <c r="Q45" s="118" t="s">
        <v>275</v>
      </c>
      <c r="R45" s="119">
        <v>2880</v>
      </c>
      <c r="S45" s="120"/>
      <c r="T45" s="120"/>
      <c r="U45" s="115"/>
      <c r="V45" s="115"/>
      <c r="W45" s="115"/>
      <c r="X45" s="115"/>
      <c r="Y45" s="121"/>
      <c r="Z45" s="121"/>
      <c r="AA45" s="121"/>
      <c r="AB45" s="121"/>
      <c r="AC45" s="121"/>
      <c r="AD45" s="121"/>
      <c r="AE45" s="122"/>
      <c r="AF45" s="115"/>
      <c r="AG45" s="115"/>
      <c r="AH45" s="115"/>
      <c r="AI45" s="115"/>
      <c r="AJ45" s="121"/>
      <c r="AK45" s="121"/>
      <c r="AL45" s="121"/>
      <c r="AM45" s="121"/>
      <c r="AN45" s="121"/>
      <c r="AO45" s="121"/>
      <c r="AP45" s="121"/>
      <c r="AQ45" s="121"/>
      <c r="AR45" s="121"/>
      <c r="AS45" s="121"/>
      <c r="AT45" s="121"/>
      <c r="AU45" s="121"/>
      <c r="AV45" s="121"/>
      <c r="AW45" s="121"/>
      <c r="AX45" s="121"/>
      <c r="AY45" s="121"/>
      <c r="AZ45" s="121"/>
      <c r="BA45" s="121"/>
      <c r="BB45" s="121"/>
      <c r="BC45" s="121"/>
      <c r="BD45" s="121"/>
      <c r="BE45" s="121"/>
      <c r="BF45" s="121"/>
      <c r="BG45" s="121"/>
      <c r="BH45" s="121"/>
      <c r="BI45" s="121"/>
      <c r="BJ45" s="121"/>
      <c r="BK45" s="121"/>
      <c r="BL45" s="121"/>
      <c r="BM45" s="121"/>
      <c r="BN45" s="121"/>
      <c r="BO45" s="115">
        <v>21</v>
      </c>
      <c r="BP45" s="115">
        <v>21</v>
      </c>
      <c r="BQ45" s="115"/>
      <c r="BR45" s="115"/>
      <c r="BS45" s="115">
        <v>5</v>
      </c>
      <c r="BT45" s="115"/>
      <c r="BU45" s="115">
        <v>10</v>
      </c>
      <c r="BV45" s="115"/>
      <c r="BW45" s="115"/>
      <c r="BX45" s="115"/>
      <c r="BY45" s="115">
        <v>6</v>
      </c>
      <c r="BZ45" s="115"/>
      <c r="CA45" s="115"/>
      <c r="CB45" s="115"/>
      <c r="CC45" s="111" t="s">
        <v>75</v>
      </c>
      <c r="CD45" s="124" t="str">
        <f t="shared" si="24"/>
        <v/>
      </c>
      <c r="CE45" s="125" t="str">
        <f t="shared" si="3"/>
        <v/>
      </c>
      <c r="CF45" s="126" t="str">
        <f t="shared" si="4"/>
        <v/>
      </c>
      <c r="CG45" s="127" t="s">
        <v>188</v>
      </c>
      <c r="CH45" s="33"/>
      <c r="CI45" s="33"/>
      <c r="CJ45" s="33"/>
      <c r="CK45" s="35" t="e">
        <f>IF(AND(Y45="",Z45="",AA45="",AB45="",AC45="",AD45="",AF45="",AG45="",AH45="",AI45="",AJ45="",AK45="",AL45="",AM45="",AN45="",AO45="",AP45="",AQ45="",AR45="",AS45="",AT45="",AU45="",AV45="",AW45="",AX45="",AY45="",AZ45="",BA45="",BB45="",BC45="",BD45="",BE45="",BF45="",BG45="",BH45="",BI45="",BJ45="",#REF!="",BK45="",BL45="",BM45="",BN45="",BY45=6),"X","")</f>
        <v>#REF!</v>
      </c>
      <c r="CL45" s="68">
        <f t="shared" si="5"/>
        <v>0</v>
      </c>
      <c r="CM45" s="99">
        <f t="shared" si="6"/>
        <v>0</v>
      </c>
      <c r="CN45" s="99">
        <f t="shared" si="7"/>
        <v>0</v>
      </c>
      <c r="CO45" s="99">
        <f t="shared" si="8"/>
        <v>0</v>
      </c>
      <c r="CP45" s="99">
        <f t="shared" si="9"/>
        <v>0</v>
      </c>
      <c r="CQ45" s="99">
        <f t="shared" si="10"/>
        <v>0</v>
      </c>
      <c r="CR45" s="22" t="e">
        <f t="shared" si="25"/>
        <v>#N/A</v>
      </c>
      <c r="CS45" s="22" t="e">
        <f t="shared" si="25"/>
        <v>#N/A</v>
      </c>
      <c r="CT45" s="22" t="e">
        <f t="shared" si="25"/>
        <v>#N/A</v>
      </c>
      <c r="CU45" s="22" t="e">
        <f t="shared" si="25"/>
        <v>#N/A</v>
      </c>
      <c r="CV45" s="22" t="e">
        <f t="shared" si="25"/>
        <v>#N/A</v>
      </c>
      <c r="CW45" s="22" t="e">
        <f t="shared" si="25"/>
        <v>#N/A</v>
      </c>
      <c r="CX45" s="22" t="e">
        <f t="shared" si="25"/>
        <v>#N/A</v>
      </c>
      <c r="CY45" s="22" t="e">
        <f t="shared" si="25"/>
        <v>#N/A</v>
      </c>
      <c r="CZ45" s="22" t="e">
        <f t="shared" si="25"/>
        <v>#N/A</v>
      </c>
      <c r="DA45" s="22" t="e">
        <f t="shared" si="25"/>
        <v>#N/A</v>
      </c>
      <c r="DB45" s="22" t="e">
        <f t="shared" si="26"/>
        <v>#N/A</v>
      </c>
      <c r="DC45" s="22" t="e">
        <f t="shared" si="26"/>
        <v>#N/A</v>
      </c>
      <c r="DD45" s="22" t="e">
        <f t="shared" si="26"/>
        <v>#N/A</v>
      </c>
      <c r="DE45" s="22" t="e">
        <f t="shared" si="26"/>
        <v>#N/A</v>
      </c>
      <c r="DF45" s="22" t="e">
        <f t="shared" si="26"/>
        <v>#N/A</v>
      </c>
      <c r="DG45" s="22" t="e">
        <f t="shared" si="26"/>
        <v>#N/A</v>
      </c>
      <c r="DH45" s="22" t="e">
        <f t="shared" si="26"/>
        <v>#N/A</v>
      </c>
      <c r="DI45" s="22" t="e">
        <f t="shared" si="26"/>
        <v>#N/A</v>
      </c>
      <c r="DJ45" s="22" t="e">
        <f t="shared" si="26"/>
        <v>#N/A</v>
      </c>
      <c r="DK45" s="22" t="e">
        <f t="shared" si="26"/>
        <v>#N/A</v>
      </c>
      <c r="DL45" s="22" t="e">
        <f t="shared" si="27"/>
        <v>#N/A</v>
      </c>
      <c r="DM45" s="22" t="e">
        <f t="shared" si="27"/>
        <v>#N/A</v>
      </c>
      <c r="DN45" s="22" t="e">
        <f t="shared" si="27"/>
        <v>#N/A</v>
      </c>
      <c r="DO45" s="22" t="e">
        <f t="shared" si="27"/>
        <v>#N/A</v>
      </c>
      <c r="DP45" s="22" t="e">
        <f t="shared" si="27"/>
        <v>#N/A</v>
      </c>
      <c r="DQ45" s="22" t="e">
        <f t="shared" si="27"/>
        <v>#N/A</v>
      </c>
      <c r="DR45" s="22" t="e">
        <f t="shared" si="27"/>
        <v>#N/A</v>
      </c>
      <c r="DS45" s="22" t="e">
        <f t="shared" si="27"/>
        <v>#N/A</v>
      </c>
      <c r="DT45" s="22" t="e">
        <f t="shared" si="27"/>
        <v>#N/A</v>
      </c>
      <c r="DU45" s="22" t="e">
        <f t="shared" si="27"/>
        <v>#N/A</v>
      </c>
      <c r="DV45" s="22" t="e">
        <f t="shared" si="28"/>
        <v>#N/A</v>
      </c>
      <c r="DW45" s="22" t="e">
        <f t="shared" si="28"/>
        <v>#N/A</v>
      </c>
      <c r="DX45" s="22" t="e">
        <f t="shared" si="28"/>
        <v>#N/A</v>
      </c>
      <c r="DY45" s="22" t="e">
        <f t="shared" si="28"/>
        <v>#N/A</v>
      </c>
      <c r="DZ45" s="22" t="e">
        <f t="shared" si="28"/>
        <v>#N/A</v>
      </c>
      <c r="EA45" s="22" t="e">
        <f t="shared" si="28"/>
        <v>#N/A</v>
      </c>
      <c r="EB45" s="22" t="e">
        <f t="shared" si="28"/>
        <v>#N/A</v>
      </c>
      <c r="EC45" s="22" t="e">
        <f t="shared" si="28"/>
        <v>#N/A</v>
      </c>
      <c r="ED45" s="22" t="e">
        <f t="shared" si="28"/>
        <v>#N/A</v>
      </c>
      <c r="EE45" s="22" t="e">
        <f t="shared" si="28"/>
        <v>#N/A</v>
      </c>
      <c r="EF45" s="22" t="e">
        <f t="shared" si="28"/>
        <v>#N/A</v>
      </c>
      <c r="EG45" s="22" t="e">
        <f t="shared" si="28"/>
        <v>#N/A</v>
      </c>
      <c r="EH45" s="99" t="e">
        <f t="shared" si="15"/>
        <v>#N/A</v>
      </c>
      <c r="EI45" s="99" t="e">
        <f t="shared" si="16"/>
        <v>#N/A</v>
      </c>
      <c r="EJ45" t="e">
        <f t="shared" si="17"/>
        <v>#N/A</v>
      </c>
      <c r="EK45" t="e">
        <f t="shared" si="17"/>
        <v>#N/A</v>
      </c>
      <c r="EL45" s="24" t="e">
        <f t="shared" si="18"/>
        <v>#N/A</v>
      </c>
      <c r="EM45" s="211" t="e">
        <f t="shared" si="18"/>
        <v>#N/A</v>
      </c>
    </row>
    <row r="46" spans="1:143" ht="45" customHeight="1" x14ac:dyDescent="0.25">
      <c r="A46" s="202" t="str">
        <f t="shared" si="1"/>
        <v>2120060_Prélevée_Redoutable</v>
      </c>
      <c r="B46" s="202" t="str">
        <f>IF(COUNTIF($A$21:A46,A46)&gt;1,"Doublon","")</f>
        <v/>
      </c>
      <c r="C46" s="108">
        <v>2120060</v>
      </c>
      <c r="D46" s="109" t="s">
        <v>262</v>
      </c>
      <c r="E46" s="110" t="s">
        <v>214</v>
      </c>
      <c r="F46" s="111">
        <v>3</v>
      </c>
      <c r="G46" s="112" t="s">
        <v>277</v>
      </c>
      <c r="H46" s="113"/>
      <c r="I46" s="152">
        <v>44012</v>
      </c>
      <c r="J46" s="111" t="s">
        <v>87</v>
      </c>
      <c r="K46" s="115" t="s">
        <v>72</v>
      </c>
      <c r="L46" s="111" t="s">
        <v>73</v>
      </c>
      <c r="M46" s="115">
        <v>10</v>
      </c>
      <c r="N46" s="120">
        <v>1.875</v>
      </c>
      <c r="O46" s="111"/>
      <c r="P46" s="118">
        <f>N46*0.3</f>
        <v>0.5625</v>
      </c>
      <c r="Q46" s="118">
        <f>N46*0.5</f>
        <v>0.9375</v>
      </c>
      <c r="R46" s="119">
        <v>750</v>
      </c>
      <c r="S46" s="120"/>
      <c r="T46" s="120"/>
      <c r="U46" s="115" t="s">
        <v>74</v>
      </c>
      <c r="V46" s="115"/>
      <c r="W46" s="115" t="s">
        <v>74</v>
      </c>
      <c r="X46" s="115"/>
      <c r="Y46" s="121"/>
      <c r="Z46" s="121" t="s">
        <v>74</v>
      </c>
      <c r="AA46" s="121"/>
      <c r="AB46" s="121"/>
      <c r="AC46" s="121"/>
      <c r="AD46" s="121"/>
      <c r="AE46" s="122"/>
      <c r="AF46" s="115"/>
      <c r="AG46" s="115" t="s">
        <v>74</v>
      </c>
      <c r="AH46" s="115"/>
      <c r="AI46" s="115"/>
      <c r="AJ46" s="121"/>
      <c r="AK46" s="121"/>
      <c r="AL46" s="121"/>
      <c r="AM46" s="121"/>
      <c r="AN46" s="121"/>
      <c r="AO46" s="121"/>
      <c r="AP46" s="121"/>
      <c r="AQ46" s="121"/>
      <c r="AR46" s="121"/>
      <c r="AS46" s="121"/>
      <c r="AT46" s="121"/>
      <c r="AU46" s="121"/>
      <c r="AV46" s="121"/>
      <c r="AW46" s="121"/>
      <c r="AX46" s="121"/>
      <c r="AY46" s="121"/>
      <c r="AZ46" s="121"/>
      <c r="BA46" s="121"/>
      <c r="BB46" s="121"/>
      <c r="BC46" s="121"/>
      <c r="BD46" s="121"/>
      <c r="BE46" s="121"/>
      <c r="BF46" s="121"/>
      <c r="BG46" s="121"/>
      <c r="BH46" s="121"/>
      <c r="BI46" s="121"/>
      <c r="BJ46" s="121"/>
      <c r="BK46" s="121"/>
      <c r="BL46" s="121"/>
      <c r="BM46" s="121"/>
      <c r="BN46" s="121"/>
      <c r="BO46" s="115">
        <v>180</v>
      </c>
      <c r="BP46" s="115">
        <v>180</v>
      </c>
      <c r="BQ46" s="115"/>
      <c r="BR46" s="115"/>
      <c r="BS46" s="115">
        <v>5</v>
      </c>
      <c r="BT46" s="115"/>
      <c r="BU46" s="115">
        <v>10</v>
      </c>
      <c r="BV46" s="115"/>
      <c r="BW46" s="115"/>
      <c r="BX46" s="115"/>
      <c r="BY46" s="115">
        <v>48</v>
      </c>
      <c r="BZ46" s="115"/>
      <c r="CA46" s="115"/>
      <c r="CB46" s="115"/>
      <c r="CC46" s="111"/>
      <c r="CD46" s="89" t="str">
        <f t="shared" si="24"/>
        <v>X</v>
      </c>
      <c r="CE46" s="125" t="str">
        <f t="shared" si="3"/>
        <v/>
      </c>
      <c r="CF46" s="126">
        <f t="shared" si="4"/>
        <v>1</v>
      </c>
      <c r="CG46" s="136"/>
      <c r="CH46" s="175"/>
      <c r="CI46" s="175"/>
      <c r="CJ46" s="175"/>
      <c r="CK46" s="128" t="e">
        <f>IF(AND(Y46="",Z46="",AA46="",AB46="",AC46="",AD46="",AF46="",AG46="",AH46="",AI46="",AJ46="",AK46="",AL46="",AM46="",AN46="",AO46="",AP46="",AQ46="",AR46="",AS46="",AT46="",AU46="",AV46="",AW46="",AX46="",AY46="",AZ46="",BA46="",BB46="",BC46="",BD46="",BE46="",BF46="",BG46="",BH46="",BI46="",BJ46="",#REF!="",BK46="",BL46="",BM46="",BN46="",BY46=6),"X","")</f>
        <v>#REF!</v>
      </c>
      <c r="CL46" s="68">
        <f t="shared" si="5"/>
        <v>2</v>
      </c>
      <c r="CM46" s="99">
        <f t="shared" si="6"/>
        <v>1</v>
      </c>
      <c r="CN46" s="99">
        <f t="shared" si="7"/>
        <v>0</v>
      </c>
      <c r="CO46" s="99">
        <f t="shared" si="8"/>
        <v>0</v>
      </c>
      <c r="CP46" s="99">
        <f t="shared" si="9"/>
        <v>0</v>
      </c>
      <c r="CQ46" s="99">
        <f t="shared" si="10"/>
        <v>0</v>
      </c>
      <c r="CR46" s="22" t="e">
        <f t="shared" si="25"/>
        <v>#N/A</v>
      </c>
      <c r="CS46" s="22" t="e">
        <f t="shared" si="25"/>
        <v>#N/A</v>
      </c>
      <c r="CT46" s="22" t="e">
        <f t="shared" si="25"/>
        <v>#N/A</v>
      </c>
      <c r="CU46" s="22" t="e">
        <f t="shared" si="25"/>
        <v>#N/A</v>
      </c>
      <c r="CV46" s="22" t="e">
        <f t="shared" si="25"/>
        <v>#N/A</v>
      </c>
      <c r="CW46" s="22" t="e">
        <f t="shared" si="25"/>
        <v>#N/A</v>
      </c>
      <c r="CX46" s="22" t="e">
        <f t="shared" si="25"/>
        <v>#N/A</v>
      </c>
      <c r="CY46" s="22" t="e">
        <f t="shared" si="25"/>
        <v>#N/A</v>
      </c>
      <c r="CZ46" s="22" t="e">
        <f t="shared" si="25"/>
        <v>#N/A</v>
      </c>
      <c r="DA46" s="22" t="e">
        <f t="shared" si="25"/>
        <v>#N/A</v>
      </c>
      <c r="DB46" s="22" t="e">
        <f t="shared" si="26"/>
        <v>#N/A</v>
      </c>
      <c r="DC46" s="22" t="e">
        <f t="shared" si="26"/>
        <v>#N/A</v>
      </c>
      <c r="DD46" s="22" t="e">
        <f t="shared" si="26"/>
        <v>#N/A</v>
      </c>
      <c r="DE46" s="22" t="e">
        <f t="shared" si="26"/>
        <v>#N/A</v>
      </c>
      <c r="DF46" s="22" t="e">
        <f t="shared" si="26"/>
        <v>#N/A</v>
      </c>
      <c r="DG46" s="22" t="e">
        <f t="shared" si="26"/>
        <v>#N/A</v>
      </c>
      <c r="DH46" s="22" t="e">
        <f t="shared" si="26"/>
        <v>#N/A</v>
      </c>
      <c r="DI46" s="22" t="e">
        <f t="shared" si="26"/>
        <v>#N/A</v>
      </c>
      <c r="DJ46" s="22" t="e">
        <f t="shared" si="26"/>
        <v>#N/A</v>
      </c>
      <c r="DK46" s="22" t="e">
        <f t="shared" si="26"/>
        <v>#N/A</v>
      </c>
      <c r="DL46" s="22" t="e">
        <f t="shared" si="27"/>
        <v>#N/A</v>
      </c>
      <c r="DM46" s="22" t="e">
        <f t="shared" si="27"/>
        <v>#N/A</v>
      </c>
      <c r="DN46" s="22" t="e">
        <f t="shared" si="27"/>
        <v>#N/A</v>
      </c>
      <c r="DO46" s="22" t="e">
        <f t="shared" si="27"/>
        <v>#N/A</v>
      </c>
      <c r="DP46" s="22" t="e">
        <f t="shared" si="27"/>
        <v>#N/A</v>
      </c>
      <c r="DQ46" s="22" t="e">
        <f t="shared" si="27"/>
        <v>#N/A</v>
      </c>
      <c r="DR46" s="22" t="e">
        <f t="shared" si="27"/>
        <v>#N/A</v>
      </c>
      <c r="DS46" s="22" t="e">
        <f t="shared" si="27"/>
        <v>#N/A</v>
      </c>
      <c r="DT46" s="22" t="e">
        <f t="shared" si="27"/>
        <v>#N/A</v>
      </c>
      <c r="DU46" s="22" t="e">
        <f t="shared" si="27"/>
        <v>#N/A</v>
      </c>
      <c r="DV46" s="22" t="e">
        <f t="shared" si="28"/>
        <v>#N/A</v>
      </c>
      <c r="DW46" s="22" t="e">
        <f t="shared" si="28"/>
        <v>#N/A</v>
      </c>
      <c r="DX46" s="22" t="e">
        <f t="shared" si="28"/>
        <v>#N/A</v>
      </c>
      <c r="DY46" s="22" t="e">
        <f t="shared" si="28"/>
        <v>#N/A</v>
      </c>
      <c r="DZ46" s="22" t="e">
        <f t="shared" si="28"/>
        <v>#N/A</v>
      </c>
      <c r="EA46" s="22" t="e">
        <f t="shared" si="28"/>
        <v>#N/A</v>
      </c>
      <c r="EB46" s="22" t="e">
        <f t="shared" si="28"/>
        <v>#N/A</v>
      </c>
      <c r="EC46" s="22" t="e">
        <f t="shared" si="28"/>
        <v>#N/A</v>
      </c>
      <c r="ED46" s="22" t="e">
        <f t="shared" si="28"/>
        <v>#N/A</v>
      </c>
      <c r="EE46" s="22" t="e">
        <f t="shared" si="28"/>
        <v>#N/A</v>
      </c>
      <c r="EF46" s="22" t="e">
        <f t="shared" si="28"/>
        <v>#N/A</v>
      </c>
      <c r="EG46" s="22" t="e">
        <f t="shared" si="28"/>
        <v>#N/A</v>
      </c>
      <c r="EH46" s="99" t="e">
        <f t="shared" si="15"/>
        <v>#N/A</v>
      </c>
      <c r="EI46" s="99" t="e">
        <f t="shared" si="16"/>
        <v>#N/A</v>
      </c>
      <c r="EJ46" t="e">
        <f t="shared" si="17"/>
        <v>#N/A</v>
      </c>
      <c r="EK46" t="e">
        <f t="shared" si="17"/>
        <v>#N/A</v>
      </c>
      <c r="EL46" s="24" t="e">
        <f t="shared" si="18"/>
        <v>#N/A</v>
      </c>
      <c r="EM46" s="211" t="e">
        <f t="shared" si="18"/>
        <v>#N/A</v>
      </c>
    </row>
    <row r="47" spans="1:143" s="183" customFormat="1" ht="45" customHeight="1" x14ac:dyDescent="0.25">
      <c r="A47" s="202" t="str">
        <f t="shared" si="1"/>
        <v>2120143_Postlevée_Crossover, Highland, Cayenne</v>
      </c>
      <c r="B47" s="202" t="str">
        <f>IF(COUNTIF($A$21:A47,A47)&gt;1,"Doublon","")</f>
        <v/>
      </c>
      <c r="C47" s="108">
        <v>2120143</v>
      </c>
      <c r="D47" s="149" t="s">
        <v>168</v>
      </c>
      <c r="E47" s="150" t="s">
        <v>169</v>
      </c>
      <c r="F47" s="57">
        <v>9</v>
      </c>
      <c r="G47" s="151" t="s">
        <v>278</v>
      </c>
      <c r="H47" s="161"/>
      <c r="I47" s="161"/>
      <c r="J47" s="57" t="s">
        <v>279</v>
      </c>
      <c r="K47" s="57" t="s">
        <v>82</v>
      </c>
      <c r="L47" s="57" t="s">
        <v>273</v>
      </c>
      <c r="M47" s="182" t="s">
        <v>173</v>
      </c>
      <c r="N47" s="57" t="s">
        <v>280</v>
      </c>
      <c r="O47" s="180"/>
      <c r="P47" s="118"/>
      <c r="Q47" s="118"/>
      <c r="R47" s="141">
        <v>2880</v>
      </c>
      <c r="S47" s="120"/>
      <c r="T47" s="120"/>
      <c r="U47" s="115"/>
      <c r="V47" s="115"/>
      <c r="W47" s="115"/>
      <c r="X47" s="115"/>
      <c r="Y47" s="121"/>
      <c r="Z47" s="121"/>
      <c r="AA47" s="121"/>
      <c r="AB47" s="121"/>
      <c r="AC47" s="121"/>
      <c r="AD47" s="121"/>
      <c r="AE47" s="122"/>
      <c r="AF47" s="115"/>
      <c r="AG47" s="115"/>
      <c r="AH47" s="115"/>
      <c r="AI47" s="66" t="s">
        <v>74</v>
      </c>
      <c r="AJ47" s="121"/>
      <c r="AK47" s="121"/>
      <c r="AL47" s="121"/>
      <c r="AM47" s="121"/>
      <c r="AN47" s="121"/>
      <c r="AO47" s="121"/>
      <c r="AP47" s="121"/>
      <c r="AQ47" s="121"/>
      <c r="AR47" s="121"/>
      <c r="AS47" s="121"/>
      <c r="AT47" s="121"/>
      <c r="AU47" s="121"/>
      <c r="AV47" s="121"/>
      <c r="AW47" s="121"/>
      <c r="AX47" s="121"/>
      <c r="AY47" s="121"/>
      <c r="AZ47" s="121"/>
      <c r="BA47" s="121"/>
      <c r="BB47" s="121"/>
      <c r="BC47" s="121"/>
      <c r="BD47" s="121"/>
      <c r="BE47" s="121"/>
      <c r="BF47" s="121"/>
      <c r="BG47" s="121"/>
      <c r="BH47" s="121"/>
      <c r="BI47" s="121"/>
      <c r="BJ47" s="121"/>
      <c r="BK47" s="121"/>
      <c r="BL47" s="121"/>
      <c r="BM47" s="121"/>
      <c r="BN47" s="121"/>
      <c r="BO47" s="66">
        <v>21</v>
      </c>
      <c r="BP47" s="66">
        <v>21</v>
      </c>
      <c r="BQ47" s="115"/>
      <c r="BR47" s="115"/>
      <c r="BS47" s="66">
        <v>5</v>
      </c>
      <c r="BT47" s="115"/>
      <c r="BU47" s="66">
        <v>10</v>
      </c>
      <c r="BV47" s="66" t="s">
        <v>110</v>
      </c>
      <c r="BW47" s="66">
        <v>5</v>
      </c>
      <c r="BX47" s="66">
        <v>5</v>
      </c>
      <c r="BY47" s="66">
        <v>6</v>
      </c>
      <c r="BZ47" s="66">
        <v>3</v>
      </c>
      <c r="CA47" s="115"/>
      <c r="CB47" s="115"/>
      <c r="CC47" s="57" t="s">
        <v>75</v>
      </c>
      <c r="CD47" s="124"/>
      <c r="CE47" s="125" t="str">
        <f t="shared" si="3"/>
        <v/>
      </c>
      <c r="CF47" s="126" t="str">
        <f t="shared" si="4"/>
        <v/>
      </c>
      <c r="CG47" s="127"/>
      <c r="CH47" s="175"/>
      <c r="CI47" s="175"/>
      <c r="CJ47" s="175"/>
      <c r="CK47" s="181"/>
      <c r="CL47" s="68">
        <f t="shared" si="5"/>
        <v>1</v>
      </c>
      <c r="CM47" s="99">
        <f t="shared" si="6"/>
        <v>0</v>
      </c>
      <c r="CN47" s="99">
        <f t="shared" si="7"/>
        <v>0</v>
      </c>
      <c r="CO47" s="99">
        <f t="shared" si="8"/>
        <v>0</v>
      </c>
      <c r="CP47" s="99">
        <f t="shared" si="9"/>
        <v>0</v>
      </c>
      <c r="CQ47" s="99">
        <f t="shared" si="10"/>
        <v>0</v>
      </c>
      <c r="CR47" s="22" t="e">
        <f t="shared" si="25"/>
        <v>#N/A</v>
      </c>
      <c r="CS47" s="22" t="e">
        <f t="shared" si="25"/>
        <v>#N/A</v>
      </c>
      <c r="CT47" s="22" t="e">
        <f t="shared" si="25"/>
        <v>#N/A</v>
      </c>
      <c r="CU47" s="22" t="e">
        <f t="shared" si="25"/>
        <v>#N/A</v>
      </c>
      <c r="CV47" s="22" t="e">
        <f t="shared" si="25"/>
        <v>#N/A</v>
      </c>
      <c r="CW47" s="22" t="e">
        <f t="shared" si="25"/>
        <v>#N/A</v>
      </c>
      <c r="CX47" s="22" t="e">
        <f t="shared" si="25"/>
        <v>#N/A</v>
      </c>
      <c r="CY47" s="22" t="e">
        <f t="shared" si="25"/>
        <v>#N/A</v>
      </c>
      <c r="CZ47" s="22" t="e">
        <f t="shared" si="25"/>
        <v>#N/A</v>
      </c>
      <c r="DA47" s="22" t="e">
        <f t="shared" si="25"/>
        <v>#N/A</v>
      </c>
      <c r="DB47" s="22" t="e">
        <f t="shared" si="26"/>
        <v>#N/A</v>
      </c>
      <c r="DC47" s="22" t="e">
        <f t="shared" si="26"/>
        <v>#N/A</v>
      </c>
      <c r="DD47" s="22" t="e">
        <f t="shared" si="26"/>
        <v>#N/A</v>
      </c>
      <c r="DE47" s="22" t="e">
        <f t="shared" si="26"/>
        <v>#N/A</v>
      </c>
      <c r="DF47" s="22" t="e">
        <f t="shared" si="26"/>
        <v>#N/A</v>
      </c>
      <c r="DG47" s="22" t="e">
        <f t="shared" si="26"/>
        <v>#N/A</v>
      </c>
      <c r="DH47" s="22" t="e">
        <f t="shared" si="26"/>
        <v>#N/A</v>
      </c>
      <c r="DI47" s="22" t="e">
        <f t="shared" si="26"/>
        <v>#N/A</v>
      </c>
      <c r="DJ47" s="22" t="e">
        <f t="shared" si="26"/>
        <v>#N/A</v>
      </c>
      <c r="DK47" s="22" t="e">
        <f t="shared" si="26"/>
        <v>#N/A</v>
      </c>
      <c r="DL47" s="22" t="e">
        <f t="shared" si="27"/>
        <v>#N/A</v>
      </c>
      <c r="DM47" s="22" t="e">
        <f t="shared" si="27"/>
        <v>#N/A</v>
      </c>
      <c r="DN47" s="22" t="e">
        <f t="shared" si="27"/>
        <v>#N/A</v>
      </c>
      <c r="DO47" s="22" t="e">
        <f t="shared" si="27"/>
        <v>#N/A</v>
      </c>
      <c r="DP47" s="22" t="e">
        <f t="shared" si="27"/>
        <v>#N/A</v>
      </c>
      <c r="DQ47" s="22" t="e">
        <f t="shared" si="27"/>
        <v>#N/A</v>
      </c>
      <c r="DR47" s="22" t="e">
        <f t="shared" si="27"/>
        <v>#N/A</v>
      </c>
      <c r="DS47" s="22" t="e">
        <f t="shared" si="27"/>
        <v>#N/A</v>
      </c>
      <c r="DT47" s="22" t="e">
        <f t="shared" si="27"/>
        <v>#N/A</v>
      </c>
      <c r="DU47" s="22" t="e">
        <f t="shared" si="27"/>
        <v>#N/A</v>
      </c>
      <c r="DV47" s="22" t="e">
        <f t="shared" si="28"/>
        <v>#N/A</v>
      </c>
      <c r="DW47" s="22" t="e">
        <f t="shared" si="28"/>
        <v>#N/A</v>
      </c>
      <c r="DX47" s="22" t="e">
        <f t="shared" si="28"/>
        <v>#N/A</v>
      </c>
      <c r="DY47" s="22" t="e">
        <f t="shared" si="28"/>
        <v>#N/A</v>
      </c>
      <c r="DZ47" s="22" t="e">
        <f t="shared" si="28"/>
        <v>#N/A</v>
      </c>
      <c r="EA47" s="22" t="e">
        <f t="shared" si="28"/>
        <v>#N/A</v>
      </c>
      <c r="EB47" s="22" t="e">
        <f t="shared" si="28"/>
        <v>#N/A</v>
      </c>
      <c r="EC47" s="22" t="e">
        <f t="shared" si="28"/>
        <v>#N/A</v>
      </c>
      <c r="ED47" s="22" t="e">
        <f t="shared" si="28"/>
        <v>#N/A</v>
      </c>
      <c r="EE47" s="22" t="e">
        <f t="shared" si="28"/>
        <v>#N/A</v>
      </c>
      <c r="EF47" s="22" t="e">
        <f t="shared" si="28"/>
        <v>#N/A</v>
      </c>
      <c r="EG47" s="22" t="e">
        <f t="shared" si="28"/>
        <v>#N/A</v>
      </c>
      <c r="EH47" s="99" t="e">
        <f t="shared" si="15"/>
        <v>#N/A</v>
      </c>
      <c r="EI47" s="99" t="e">
        <f t="shared" si="16"/>
        <v>#N/A</v>
      </c>
      <c r="EJ47" t="e">
        <f t="shared" si="17"/>
        <v>#N/A</v>
      </c>
      <c r="EK47" t="e">
        <f t="shared" si="17"/>
        <v>#N/A</v>
      </c>
      <c r="EL47" s="24" t="e">
        <f t="shared" si="18"/>
        <v>#N/A</v>
      </c>
      <c r="EM47" s="211" t="e">
        <f t="shared" si="18"/>
        <v>#N/A</v>
      </c>
    </row>
    <row r="48" spans="1:143" s="176" customFormat="1" ht="45" customHeight="1" x14ac:dyDescent="0.25">
      <c r="A48" s="202" t="str">
        <f t="shared" si="1"/>
        <v>2130249_Prélevée_Fibule</v>
      </c>
      <c r="B48" s="202" t="str">
        <f>IF(COUNTIF($A$21:A48,A48)&gt;1,"Doublon","")</f>
        <v/>
      </c>
      <c r="C48" s="108">
        <v>2130249</v>
      </c>
      <c r="D48" s="132" t="s">
        <v>213</v>
      </c>
      <c r="E48" s="150" t="s">
        <v>214</v>
      </c>
      <c r="F48" s="57">
        <v>3</v>
      </c>
      <c r="G48" s="172" t="s">
        <v>281</v>
      </c>
      <c r="H48" s="152"/>
      <c r="I48" s="153"/>
      <c r="J48" s="57" t="s">
        <v>83</v>
      </c>
      <c r="K48" s="66" t="s">
        <v>72</v>
      </c>
      <c r="L48" s="57" t="s">
        <v>73</v>
      </c>
      <c r="M48" s="66">
        <v>5</v>
      </c>
      <c r="N48" s="157">
        <v>6</v>
      </c>
      <c r="O48" s="57"/>
      <c r="P48" s="140">
        <f>N48*0.3</f>
        <v>1.7999999999999998</v>
      </c>
      <c r="Q48" s="140">
        <f t="shared" ref="Q48:Q55" si="29">N48*0.5</f>
        <v>3</v>
      </c>
      <c r="R48" s="141">
        <v>2400</v>
      </c>
      <c r="S48" s="142"/>
      <c r="T48" s="142"/>
      <c r="U48" s="66"/>
      <c r="V48" s="66" t="s">
        <v>74</v>
      </c>
      <c r="W48" s="66" t="s">
        <v>74</v>
      </c>
      <c r="X48" s="66"/>
      <c r="Y48" s="143"/>
      <c r="Z48" s="143"/>
      <c r="AA48" s="143"/>
      <c r="AB48" s="143"/>
      <c r="AC48" s="143"/>
      <c r="AD48" s="143"/>
      <c r="AE48" s="144"/>
      <c r="AF48" s="66" t="s">
        <v>74</v>
      </c>
      <c r="AG48" s="66" t="s">
        <v>74</v>
      </c>
      <c r="AH48" s="66"/>
      <c r="AI48" s="66"/>
      <c r="AJ48" s="143"/>
      <c r="AK48" s="143"/>
      <c r="AL48" s="143"/>
      <c r="AM48" s="143"/>
      <c r="AN48" s="143"/>
      <c r="AO48" s="143"/>
      <c r="AP48" s="143"/>
      <c r="AQ48" s="143"/>
      <c r="AR48" s="143"/>
      <c r="AS48" s="143"/>
      <c r="AT48" s="143"/>
      <c r="AU48" s="143" t="s">
        <v>74</v>
      </c>
      <c r="AV48" s="143"/>
      <c r="AW48" s="143"/>
      <c r="AX48" s="143"/>
      <c r="AY48" s="143"/>
      <c r="AZ48" s="143"/>
      <c r="BA48" s="143"/>
      <c r="BB48" s="143"/>
      <c r="BC48" s="143"/>
      <c r="BD48" s="143"/>
      <c r="BE48" s="143"/>
      <c r="BF48" s="143"/>
      <c r="BG48" s="143"/>
      <c r="BH48" s="143"/>
      <c r="BI48" s="143"/>
      <c r="BJ48" s="143"/>
      <c r="BK48" s="143"/>
      <c r="BL48" s="143"/>
      <c r="BM48" s="143"/>
      <c r="BN48" s="143"/>
      <c r="BO48" s="66" t="s">
        <v>75</v>
      </c>
      <c r="BP48" s="66" t="s">
        <v>75</v>
      </c>
      <c r="BQ48" s="66"/>
      <c r="BR48" s="66"/>
      <c r="BS48" s="66">
        <v>50</v>
      </c>
      <c r="BT48" s="66"/>
      <c r="BU48" s="66">
        <v>10</v>
      </c>
      <c r="BV48" s="66" t="s">
        <v>110</v>
      </c>
      <c r="BW48" s="66"/>
      <c r="BX48" s="66">
        <v>5</v>
      </c>
      <c r="BY48" s="66">
        <v>24</v>
      </c>
      <c r="BZ48" s="66">
        <v>1</v>
      </c>
      <c r="CA48" s="66"/>
      <c r="CB48" s="66"/>
      <c r="CC48" s="57" t="s">
        <v>75</v>
      </c>
      <c r="CD48" s="148"/>
      <c r="CE48" s="125" t="str">
        <f t="shared" si="3"/>
        <v/>
      </c>
      <c r="CF48" s="126" t="str">
        <f t="shared" si="4"/>
        <v/>
      </c>
      <c r="CG48" s="136" t="s">
        <v>261</v>
      </c>
      <c r="CH48" s="33"/>
      <c r="CI48" s="33"/>
      <c r="CJ48" s="33"/>
      <c r="CK48" s="35" t="e">
        <f>IF(AND(Y48="",Z48="",AA48="",AB48="",AC48="",AD48="",AF48="",AG48="",AH48="",AI48="",AJ48="",AK48="",AL48="",AM48="",AN48="",AO48="",AP48="",AQ48="",AR48="",AS48="",AT48="",AU48="",AV48="",AW48="",AX48="",AY48="",AZ48="",BA48="",BB48="",BC48="",BD48="",BE48="",BF48="",BG48="",BH48="",BI48="",BJ48="",#REF!="",BK48="",BL48="",BM48="",BN48="",BY48=6),"X","")</f>
        <v>#REF!</v>
      </c>
      <c r="CL48" s="68">
        <f t="shared" si="5"/>
        <v>3</v>
      </c>
      <c r="CM48" s="99">
        <f t="shared" si="6"/>
        <v>0</v>
      </c>
      <c r="CN48" s="99">
        <f t="shared" si="7"/>
        <v>0</v>
      </c>
      <c r="CO48" s="99">
        <f t="shared" si="8"/>
        <v>0</v>
      </c>
      <c r="CP48" s="99">
        <f t="shared" si="9"/>
        <v>0</v>
      </c>
      <c r="CQ48" s="99">
        <f t="shared" si="10"/>
        <v>0</v>
      </c>
      <c r="CR48" s="22" t="e">
        <f t="shared" si="25"/>
        <v>#N/A</v>
      </c>
      <c r="CS48" s="22" t="e">
        <f t="shared" si="25"/>
        <v>#N/A</v>
      </c>
      <c r="CT48" s="22" t="e">
        <f t="shared" si="25"/>
        <v>#N/A</v>
      </c>
      <c r="CU48" s="22" t="e">
        <f t="shared" si="25"/>
        <v>#N/A</v>
      </c>
      <c r="CV48" s="22" t="e">
        <f t="shared" si="25"/>
        <v>#N/A</v>
      </c>
      <c r="CW48" s="22" t="e">
        <f t="shared" si="25"/>
        <v>#N/A</v>
      </c>
      <c r="CX48" s="22" t="e">
        <f t="shared" si="25"/>
        <v>#N/A</v>
      </c>
      <c r="CY48" s="22" t="e">
        <f t="shared" si="25"/>
        <v>#N/A</v>
      </c>
      <c r="CZ48" s="22" t="e">
        <f t="shared" si="25"/>
        <v>#N/A</v>
      </c>
      <c r="DA48" s="22" t="e">
        <f t="shared" si="25"/>
        <v>#N/A</v>
      </c>
      <c r="DB48" s="22" t="e">
        <f t="shared" si="26"/>
        <v>#N/A</v>
      </c>
      <c r="DC48" s="22" t="e">
        <f t="shared" si="26"/>
        <v>#N/A</v>
      </c>
      <c r="DD48" s="22" t="e">
        <f t="shared" si="26"/>
        <v>#N/A</v>
      </c>
      <c r="DE48" s="22" t="e">
        <f t="shared" si="26"/>
        <v>#N/A</v>
      </c>
      <c r="DF48" s="22" t="e">
        <f t="shared" si="26"/>
        <v>#N/A</v>
      </c>
      <c r="DG48" s="22" t="e">
        <f t="shared" si="26"/>
        <v>#N/A</v>
      </c>
      <c r="DH48" s="22" t="e">
        <f t="shared" si="26"/>
        <v>#N/A</v>
      </c>
      <c r="DI48" s="22" t="e">
        <f t="shared" si="26"/>
        <v>#N/A</v>
      </c>
      <c r="DJ48" s="22" t="e">
        <f t="shared" si="26"/>
        <v>#N/A</v>
      </c>
      <c r="DK48" s="22" t="e">
        <f t="shared" si="26"/>
        <v>#N/A</v>
      </c>
      <c r="DL48" s="22" t="e">
        <f t="shared" si="27"/>
        <v>#N/A</v>
      </c>
      <c r="DM48" s="22" t="e">
        <f t="shared" si="27"/>
        <v>#N/A</v>
      </c>
      <c r="DN48" s="22" t="e">
        <f t="shared" si="27"/>
        <v>#N/A</v>
      </c>
      <c r="DO48" s="22" t="e">
        <f t="shared" si="27"/>
        <v>#N/A</v>
      </c>
      <c r="DP48" s="22" t="e">
        <f t="shared" si="27"/>
        <v>#N/A</v>
      </c>
      <c r="DQ48" s="22" t="e">
        <f t="shared" si="27"/>
        <v>#N/A</v>
      </c>
      <c r="DR48" s="22" t="e">
        <f t="shared" si="27"/>
        <v>#N/A</v>
      </c>
      <c r="DS48" s="22" t="e">
        <f t="shared" si="27"/>
        <v>#N/A</v>
      </c>
      <c r="DT48" s="22" t="e">
        <f t="shared" si="27"/>
        <v>#N/A</v>
      </c>
      <c r="DU48" s="22" t="e">
        <f t="shared" si="27"/>
        <v>#N/A</v>
      </c>
      <c r="DV48" s="22" t="e">
        <f t="shared" si="28"/>
        <v>#N/A</v>
      </c>
      <c r="DW48" s="22" t="e">
        <f t="shared" si="28"/>
        <v>#N/A</v>
      </c>
      <c r="DX48" s="22" t="e">
        <f t="shared" si="28"/>
        <v>#N/A</v>
      </c>
      <c r="DY48" s="22" t="e">
        <f t="shared" si="28"/>
        <v>#N/A</v>
      </c>
      <c r="DZ48" s="22" t="e">
        <f t="shared" si="28"/>
        <v>#N/A</v>
      </c>
      <c r="EA48" s="22" t="e">
        <f t="shared" si="28"/>
        <v>#N/A</v>
      </c>
      <c r="EB48" s="22" t="e">
        <f t="shared" si="28"/>
        <v>#N/A</v>
      </c>
      <c r="EC48" s="22" t="e">
        <f t="shared" si="28"/>
        <v>#N/A</v>
      </c>
      <c r="ED48" s="22" t="e">
        <f t="shared" si="28"/>
        <v>#N/A</v>
      </c>
      <c r="EE48" s="22" t="e">
        <f t="shared" si="28"/>
        <v>#N/A</v>
      </c>
      <c r="EF48" s="22" t="e">
        <f t="shared" si="28"/>
        <v>#N/A</v>
      </c>
      <c r="EG48" s="22" t="e">
        <f t="shared" si="28"/>
        <v>#N/A</v>
      </c>
      <c r="EH48" s="99" t="e">
        <f t="shared" si="15"/>
        <v>#N/A</v>
      </c>
      <c r="EI48" s="99" t="e">
        <f t="shared" si="16"/>
        <v>#N/A</v>
      </c>
      <c r="EJ48" t="e">
        <f t="shared" si="17"/>
        <v>#N/A</v>
      </c>
      <c r="EK48" t="e">
        <f t="shared" si="17"/>
        <v>#N/A</v>
      </c>
      <c r="EL48" s="24" t="e">
        <f t="shared" si="18"/>
        <v>#N/A</v>
      </c>
      <c r="EM48" s="211" t="e">
        <f t="shared" si="18"/>
        <v>#N/A</v>
      </c>
    </row>
    <row r="49" spans="1:143" s="184" customFormat="1" ht="45" customHeight="1" x14ac:dyDescent="0.25">
      <c r="A49" s="202" t="str">
        <f t="shared" si="1"/>
        <v>2130249_Prélevée_Penditec 400, Penbowl, Xanadon**</v>
      </c>
      <c r="B49" s="202" t="str">
        <f>IF(COUNTIF($A$21:A49,A49)&gt;1,"Doublon","")</f>
        <v/>
      </c>
      <c r="C49" s="108">
        <v>2130249</v>
      </c>
      <c r="D49" s="132" t="s">
        <v>213</v>
      </c>
      <c r="E49" s="150" t="s">
        <v>214</v>
      </c>
      <c r="F49" s="57">
        <v>3</v>
      </c>
      <c r="G49" s="150" t="s">
        <v>282</v>
      </c>
      <c r="H49" s="170"/>
      <c r="I49" s="150"/>
      <c r="J49" s="57" t="s">
        <v>283</v>
      </c>
      <c r="K49" s="66" t="s">
        <v>72</v>
      </c>
      <c r="L49" s="57" t="s">
        <v>73</v>
      </c>
      <c r="M49" s="66" t="s">
        <v>173</v>
      </c>
      <c r="N49" s="157">
        <v>6</v>
      </c>
      <c r="O49" s="57"/>
      <c r="P49" s="140">
        <f>N49*0.3</f>
        <v>1.7999999999999998</v>
      </c>
      <c r="Q49" s="140">
        <f t="shared" si="29"/>
        <v>3</v>
      </c>
      <c r="R49" s="141">
        <v>2400</v>
      </c>
      <c r="S49" s="142"/>
      <c r="T49" s="142"/>
      <c r="U49" s="66"/>
      <c r="V49" s="66" t="s">
        <v>74</v>
      </c>
      <c r="W49" s="66" t="s">
        <v>74</v>
      </c>
      <c r="X49" s="66"/>
      <c r="Y49" s="143"/>
      <c r="Z49" s="143"/>
      <c r="AA49" s="143"/>
      <c r="AB49" s="143"/>
      <c r="AC49" s="143"/>
      <c r="AD49" s="143"/>
      <c r="AE49" s="144"/>
      <c r="AF49" s="66" t="s">
        <v>74</v>
      </c>
      <c r="AG49" s="66" t="s">
        <v>74</v>
      </c>
      <c r="AH49" s="66"/>
      <c r="AI49" s="66"/>
      <c r="AJ49" s="143"/>
      <c r="AK49" s="143"/>
      <c r="AL49" s="143"/>
      <c r="AM49" s="143"/>
      <c r="AN49" s="143"/>
      <c r="AO49" s="143"/>
      <c r="AP49" s="143"/>
      <c r="AQ49" s="143"/>
      <c r="AR49" s="143"/>
      <c r="AS49" s="143"/>
      <c r="AT49" s="143"/>
      <c r="AU49" s="143" t="s">
        <v>74</v>
      </c>
      <c r="AV49" s="143"/>
      <c r="AW49" s="143"/>
      <c r="AX49" s="143"/>
      <c r="AY49" s="143"/>
      <c r="AZ49" s="143"/>
      <c r="BA49" s="143"/>
      <c r="BB49" s="143"/>
      <c r="BC49" s="143"/>
      <c r="BD49" s="143"/>
      <c r="BE49" s="143"/>
      <c r="BF49" s="143"/>
      <c r="BG49" s="143"/>
      <c r="BH49" s="143"/>
      <c r="BI49" s="143"/>
      <c r="BJ49" s="143"/>
      <c r="BK49" s="143"/>
      <c r="BL49" s="143"/>
      <c r="BM49" s="143"/>
      <c r="BN49" s="143"/>
      <c r="BO49" s="66" t="s">
        <v>75</v>
      </c>
      <c r="BP49" s="66" t="s">
        <v>75</v>
      </c>
      <c r="BQ49" s="66"/>
      <c r="BR49" s="66"/>
      <c r="BS49" s="66">
        <v>50</v>
      </c>
      <c r="BT49" s="66"/>
      <c r="BU49" s="66">
        <v>10</v>
      </c>
      <c r="BV49" s="66" t="s">
        <v>110</v>
      </c>
      <c r="BW49" s="66"/>
      <c r="BX49" s="66">
        <v>5</v>
      </c>
      <c r="BY49" s="66">
        <v>24</v>
      </c>
      <c r="BZ49" s="66">
        <v>1</v>
      </c>
      <c r="CA49" s="66"/>
      <c r="CB49" s="66"/>
      <c r="CC49" s="57" t="s">
        <v>75</v>
      </c>
      <c r="CD49" s="148" t="str">
        <f t="shared" ref="CD49:CD55" si="30">IF(COUNTBLANK($Y49:$AD49)&lt;&gt;6,"X","")</f>
        <v/>
      </c>
      <c r="CE49" s="125" t="str">
        <f t="shared" si="3"/>
        <v/>
      </c>
      <c r="CF49" s="126" t="str">
        <f t="shared" si="4"/>
        <v/>
      </c>
      <c r="CG49" s="136" t="s">
        <v>261</v>
      </c>
      <c r="CH49" s="33"/>
      <c r="CI49" s="33"/>
      <c r="CJ49" s="33"/>
      <c r="CK49" s="35" t="e">
        <f>IF(AND(Y49="",Z49="",AA49="",AB49="",AC49="",AD49="",AF49="",AG49="",AH49="",AI49="",AJ49="",AK49="",AL49="",AM49="",AN49="",AO49="",AP49="",AQ49="",AR49="",AS49="",AT49="",AU49="",AV49="",AW49="",AX49="",AY49="",AZ49="",BA49="",BB49="",BC49="",BD49="",BE49="",BF49="",BG49="",BH49="",BI49="",BJ49="",#REF!="",BK49="",BL49="",BM49="",BN49="",BY49=6),"X","")</f>
        <v>#REF!</v>
      </c>
      <c r="CL49" s="68">
        <f t="shared" si="5"/>
        <v>3</v>
      </c>
      <c r="CM49" s="99">
        <f t="shared" si="6"/>
        <v>0</v>
      </c>
      <c r="CN49" s="99">
        <f t="shared" si="7"/>
        <v>0</v>
      </c>
      <c r="CO49" s="99">
        <f t="shared" si="8"/>
        <v>0</v>
      </c>
      <c r="CP49" s="99">
        <f t="shared" si="9"/>
        <v>0</v>
      </c>
      <c r="CQ49" s="99">
        <f t="shared" si="10"/>
        <v>0</v>
      </c>
      <c r="CR49" s="22" t="e">
        <f t="shared" si="25"/>
        <v>#N/A</v>
      </c>
      <c r="CS49" s="22" t="e">
        <f t="shared" si="25"/>
        <v>#N/A</v>
      </c>
      <c r="CT49" s="22" t="e">
        <f t="shared" si="25"/>
        <v>#N/A</v>
      </c>
      <c r="CU49" s="22" t="e">
        <f t="shared" si="25"/>
        <v>#N/A</v>
      </c>
      <c r="CV49" s="22" t="e">
        <f t="shared" si="25"/>
        <v>#N/A</v>
      </c>
      <c r="CW49" s="22" t="e">
        <f t="shared" si="25"/>
        <v>#N/A</v>
      </c>
      <c r="CX49" s="22" t="e">
        <f t="shared" si="25"/>
        <v>#N/A</v>
      </c>
      <c r="CY49" s="22" t="e">
        <f t="shared" si="25"/>
        <v>#N/A</v>
      </c>
      <c r="CZ49" s="22" t="e">
        <f t="shared" si="25"/>
        <v>#N/A</v>
      </c>
      <c r="DA49" s="22" t="e">
        <f t="shared" si="25"/>
        <v>#N/A</v>
      </c>
      <c r="DB49" s="22" t="e">
        <f t="shared" si="26"/>
        <v>#N/A</v>
      </c>
      <c r="DC49" s="22" t="e">
        <f t="shared" si="26"/>
        <v>#N/A</v>
      </c>
      <c r="DD49" s="22" t="e">
        <f t="shared" si="26"/>
        <v>#N/A</v>
      </c>
      <c r="DE49" s="22" t="e">
        <f t="shared" si="26"/>
        <v>#N/A</v>
      </c>
      <c r="DF49" s="22" t="e">
        <f t="shared" si="26"/>
        <v>#N/A</v>
      </c>
      <c r="DG49" s="22" t="e">
        <f t="shared" si="26"/>
        <v>#N/A</v>
      </c>
      <c r="DH49" s="22" t="e">
        <f t="shared" si="26"/>
        <v>#N/A</v>
      </c>
      <c r="DI49" s="22" t="e">
        <f t="shared" si="26"/>
        <v>#N/A</v>
      </c>
      <c r="DJ49" s="22" t="e">
        <f t="shared" si="26"/>
        <v>#N/A</v>
      </c>
      <c r="DK49" s="22" t="e">
        <f t="shared" si="26"/>
        <v>#N/A</v>
      </c>
      <c r="DL49" s="22" t="e">
        <f t="shared" si="27"/>
        <v>#N/A</v>
      </c>
      <c r="DM49" s="22" t="e">
        <f t="shared" si="27"/>
        <v>#N/A</v>
      </c>
      <c r="DN49" s="22" t="e">
        <f t="shared" si="27"/>
        <v>#N/A</v>
      </c>
      <c r="DO49" s="22" t="e">
        <f t="shared" si="27"/>
        <v>#N/A</v>
      </c>
      <c r="DP49" s="22" t="e">
        <f t="shared" si="27"/>
        <v>#N/A</v>
      </c>
      <c r="DQ49" s="22" t="e">
        <f t="shared" si="27"/>
        <v>#N/A</v>
      </c>
      <c r="DR49" s="22" t="e">
        <f t="shared" si="27"/>
        <v>#N/A</v>
      </c>
      <c r="DS49" s="22" t="e">
        <f t="shared" si="27"/>
        <v>#N/A</v>
      </c>
      <c r="DT49" s="22" t="e">
        <f t="shared" si="27"/>
        <v>#N/A</v>
      </c>
      <c r="DU49" s="22" t="e">
        <f t="shared" si="27"/>
        <v>#N/A</v>
      </c>
      <c r="DV49" s="22" t="e">
        <f t="shared" si="28"/>
        <v>#N/A</v>
      </c>
      <c r="DW49" s="22" t="e">
        <f t="shared" si="28"/>
        <v>#N/A</v>
      </c>
      <c r="DX49" s="22" t="e">
        <f t="shared" si="28"/>
        <v>#N/A</v>
      </c>
      <c r="DY49" s="22" t="e">
        <f t="shared" si="28"/>
        <v>#N/A</v>
      </c>
      <c r="DZ49" s="22" t="e">
        <f t="shared" si="28"/>
        <v>#N/A</v>
      </c>
      <c r="EA49" s="22" t="e">
        <f t="shared" si="28"/>
        <v>#N/A</v>
      </c>
      <c r="EB49" s="22" t="e">
        <f t="shared" si="28"/>
        <v>#N/A</v>
      </c>
      <c r="EC49" s="22" t="e">
        <f t="shared" si="28"/>
        <v>#N/A</v>
      </c>
      <c r="ED49" s="22" t="e">
        <f t="shared" si="28"/>
        <v>#N/A</v>
      </c>
      <c r="EE49" s="22" t="e">
        <f t="shared" si="28"/>
        <v>#N/A</v>
      </c>
      <c r="EF49" s="22" t="e">
        <f t="shared" si="28"/>
        <v>#N/A</v>
      </c>
      <c r="EG49" s="22" t="e">
        <f t="shared" si="28"/>
        <v>#N/A</v>
      </c>
      <c r="EH49" s="99" t="e">
        <f t="shared" si="15"/>
        <v>#N/A</v>
      </c>
      <c r="EI49" s="99" t="e">
        <f t="shared" si="16"/>
        <v>#N/A</v>
      </c>
      <c r="EJ49" t="e">
        <f t="shared" si="17"/>
        <v>#N/A</v>
      </c>
      <c r="EK49" t="e">
        <f t="shared" si="17"/>
        <v>#N/A</v>
      </c>
      <c r="EL49" s="24" t="e">
        <f t="shared" si="18"/>
        <v>#N/A</v>
      </c>
      <c r="EM49" s="211" t="e">
        <f t="shared" si="18"/>
        <v>#N/A</v>
      </c>
    </row>
    <row r="50" spans="1:143" ht="45" customHeight="1" x14ac:dyDescent="0.25">
      <c r="A50" s="202" t="str">
        <f t="shared" si="1"/>
        <v>2140086_Pre et Postlevee_CHIKARA DUO** - LONGRUN**</v>
      </c>
      <c r="B50" s="202" t="str">
        <f>IF(COUNTIF($A$21:A50,A50)&gt;1,"Doublon","")</f>
        <v/>
      </c>
      <c r="C50" s="108">
        <v>2140086</v>
      </c>
      <c r="D50" s="109" t="s">
        <v>284</v>
      </c>
      <c r="E50" s="110" t="s">
        <v>285</v>
      </c>
      <c r="F50" s="111" t="s">
        <v>286</v>
      </c>
      <c r="G50" s="112" t="s">
        <v>287</v>
      </c>
      <c r="H50" s="152"/>
      <c r="I50" s="161">
        <v>44164</v>
      </c>
      <c r="J50" s="111" t="s">
        <v>288</v>
      </c>
      <c r="K50" s="115" t="s">
        <v>77</v>
      </c>
      <c r="L50" s="111" t="s">
        <v>289</v>
      </c>
      <c r="M50" s="115">
        <v>3</v>
      </c>
      <c r="N50" s="167">
        <v>3</v>
      </c>
      <c r="O50" s="111"/>
      <c r="P50" s="118">
        <f>N50*0.3</f>
        <v>0.89999999999999991</v>
      </c>
      <c r="Q50" s="118">
        <f t="shared" si="29"/>
        <v>1.5</v>
      </c>
      <c r="R50" s="119" t="s">
        <v>290</v>
      </c>
      <c r="S50" s="120"/>
      <c r="T50" s="120"/>
      <c r="U50" s="115"/>
      <c r="V50" s="115" t="s">
        <v>74</v>
      </c>
      <c r="W50" s="115" t="s">
        <v>74</v>
      </c>
      <c r="X50" s="115"/>
      <c r="Y50" s="121"/>
      <c r="Z50" s="121"/>
      <c r="AA50" s="121"/>
      <c r="AB50" s="121"/>
      <c r="AC50" s="121"/>
      <c r="AD50" s="121"/>
      <c r="AE50" s="122"/>
      <c r="AF50" s="115" t="s">
        <v>74</v>
      </c>
      <c r="AG50" s="115" t="s">
        <v>74</v>
      </c>
      <c r="AH50" s="115"/>
      <c r="AI50" s="115"/>
      <c r="AJ50" s="121"/>
      <c r="AK50" s="121"/>
      <c r="AL50" s="121"/>
      <c r="AM50" s="121"/>
      <c r="AN50" s="121"/>
      <c r="AO50" s="121"/>
      <c r="AP50" s="121"/>
      <c r="AQ50" s="121"/>
      <c r="AR50" s="121"/>
      <c r="AS50" s="121"/>
      <c r="AT50" s="121"/>
      <c r="AU50" s="121" t="s">
        <v>74</v>
      </c>
      <c r="AV50" s="121"/>
      <c r="AW50" s="121"/>
      <c r="AX50" s="121"/>
      <c r="AY50" s="121"/>
      <c r="AZ50" s="121"/>
      <c r="BA50" s="121"/>
      <c r="BB50" s="121"/>
      <c r="BC50" s="121"/>
      <c r="BD50" s="121"/>
      <c r="BE50" s="121"/>
      <c r="BF50" s="121"/>
      <c r="BG50" s="121"/>
      <c r="BH50" s="121"/>
      <c r="BI50" s="121"/>
      <c r="BJ50" s="121"/>
      <c r="BK50" s="121"/>
      <c r="BL50" s="121"/>
      <c r="BM50" s="121"/>
      <c r="BN50" s="121"/>
      <c r="BO50" s="111" t="s">
        <v>75</v>
      </c>
      <c r="BP50" s="111" t="s">
        <v>75</v>
      </c>
      <c r="BQ50" s="111"/>
      <c r="BR50" s="111"/>
      <c r="BS50" s="115">
        <v>20</v>
      </c>
      <c r="BT50" s="115"/>
      <c r="BU50" s="115">
        <v>10</v>
      </c>
      <c r="BV50" s="115"/>
      <c r="BW50" s="115"/>
      <c r="BX50" s="115"/>
      <c r="BY50" s="115">
        <v>24</v>
      </c>
      <c r="BZ50" s="115"/>
      <c r="CA50" s="115"/>
      <c r="CB50" s="115"/>
      <c r="CC50" s="57" t="s">
        <v>75</v>
      </c>
      <c r="CD50" s="124" t="str">
        <f t="shared" si="30"/>
        <v/>
      </c>
      <c r="CE50" s="125" t="str">
        <f t="shared" si="3"/>
        <v/>
      </c>
      <c r="CF50" s="126" t="str">
        <f t="shared" si="4"/>
        <v/>
      </c>
      <c r="CG50" s="127" t="s">
        <v>188</v>
      </c>
      <c r="CH50" s="33"/>
      <c r="CI50" s="33"/>
      <c r="CJ50" s="33"/>
      <c r="CK50" s="128" t="str">
        <f>IF(AND(Y50="",Z50="",AA50="",AB50="",AC50="",AD50="",AF50="",AG50="",AH50="",AI50="",AJ50="",AK50="",AL50="",AM50="",AN50="",AO50="",AP50="",AQ50="",AR50="",AS50="",AT50="",AU50="",AV50="",AW50="",AX50="",AY50="",AZ50="",BA50="",BB50="",BC50="",BD50="",BE50="",BF50="",BG50="",BH50="",BI50="",BJ50="",AE50="",BK50="",BL50="",BM50="",BN50="",BY50=6),"X","")</f>
        <v/>
      </c>
      <c r="CL50" s="68">
        <f t="shared" si="5"/>
        <v>3</v>
      </c>
      <c r="CM50" s="99">
        <f t="shared" si="6"/>
        <v>0</v>
      </c>
      <c r="CN50" s="99">
        <f t="shared" si="7"/>
        <v>0</v>
      </c>
      <c r="CO50" s="99">
        <f t="shared" si="8"/>
        <v>0</v>
      </c>
      <c r="CP50" s="99">
        <f t="shared" si="9"/>
        <v>0</v>
      </c>
      <c r="CQ50" s="99">
        <f t="shared" si="10"/>
        <v>0</v>
      </c>
      <c r="CR50" s="22" t="e">
        <f t="shared" si="25"/>
        <v>#N/A</v>
      </c>
      <c r="CS50" s="22" t="e">
        <f t="shared" si="25"/>
        <v>#N/A</v>
      </c>
      <c r="CT50" s="22" t="e">
        <f t="shared" si="25"/>
        <v>#N/A</v>
      </c>
      <c r="CU50" s="22" t="e">
        <f t="shared" si="25"/>
        <v>#N/A</v>
      </c>
      <c r="CV50" s="22" t="e">
        <f t="shared" si="25"/>
        <v>#N/A</v>
      </c>
      <c r="CW50" s="22" t="e">
        <f t="shared" si="25"/>
        <v>#N/A</v>
      </c>
      <c r="CX50" s="22" t="e">
        <f t="shared" si="25"/>
        <v>#N/A</v>
      </c>
      <c r="CY50" s="22" t="e">
        <f t="shared" si="25"/>
        <v>#N/A</v>
      </c>
      <c r="CZ50" s="22" t="e">
        <f t="shared" si="25"/>
        <v>#N/A</v>
      </c>
      <c r="DA50" s="22" t="e">
        <f t="shared" si="25"/>
        <v>#N/A</v>
      </c>
      <c r="DB50" s="22" t="e">
        <f t="shared" si="26"/>
        <v>#N/A</v>
      </c>
      <c r="DC50" s="22" t="e">
        <f t="shared" si="26"/>
        <v>#N/A</v>
      </c>
      <c r="DD50" s="22" t="e">
        <f t="shared" si="26"/>
        <v>#N/A</v>
      </c>
      <c r="DE50" s="22" t="e">
        <f t="shared" si="26"/>
        <v>#N/A</v>
      </c>
      <c r="DF50" s="22" t="e">
        <f t="shared" si="26"/>
        <v>#N/A</v>
      </c>
      <c r="DG50" s="22" t="e">
        <f t="shared" si="26"/>
        <v>#N/A</v>
      </c>
      <c r="DH50" s="22" t="e">
        <f t="shared" si="26"/>
        <v>#N/A</v>
      </c>
      <c r="DI50" s="22" t="e">
        <f t="shared" si="26"/>
        <v>#N/A</v>
      </c>
      <c r="DJ50" s="22" t="e">
        <f t="shared" si="26"/>
        <v>#N/A</v>
      </c>
      <c r="DK50" s="22" t="e">
        <f t="shared" si="26"/>
        <v>#N/A</v>
      </c>
      <c r="DL50" s="22" t="e">
        <f t="shared" si="27"/>
        <v>#N/A</v>
      </c>
      <c r="DM50" s="22" t="e">
        <f t="shared" si="27"/>
        <v>#N/A</v>
      </c>
      <c r="DN50" s="22" t="e">
        <f t="shared" si="27"/>
        <v>#N/A</v>
      </c>
      <c r="DO50" s="22" t="e">
        <f t="shared" si="27"/>
        <v>#N/A</v>
      </c>
      <c r="DP50" s="22" t="e">
        <f t="shared" si="27"/>
        <v>#N/A</v>
      </c>
      <c r="DQ50" s="22" t="e">
        <f t="shared" si="27"/>
        <v>#N/A</v>
      </c>
      <c r="DR50" s="22" t="e">
        <f t="shared" si="27"/>
        <v>#N/A</v>
      </c>
      <c r="DS50" s="22" t="e">
        <f t="shared" si="27"/>
        <v>#N/A</v>
      </c>
      <c r="DT50" s="22" t="e">
        <f t="shared" si="27"/>
        <v>#N/A</v>
      </c>
      <c r="DU50" s="22" t="e">
        <f t="shared" si="27"/>
        <v>#N/A</v>
      </c>
      <c r="DV50" s="22" t="e">
        <f t="shared" si="28"/>
        <v>#N/A</v>
      </c>
      <c r="DW50" s="22" t="e">
        <f t="shared" si="28"/>
        <v>#N/A</v>
      </c>
      <c r="DX50" s="22" t="e">
        <f t="shared" si="28"/>
        <v>#N/A</v>
      </c>
      <c r="DY50" s="22" t="e">
        <f t="shared" si="28"/>
        <v>#N/A</v>
      </c>
      <c r="DZ50" s="22" t="e">
        <f t="shared" si="28"/>
        <v>#N/A</v>
      </c>
      <c r="EA50" s="22" t="e">
        <f t="shared" si="28"/>
        <v>#N/A</v>
      </c>
      <c r="EB50" s="22" t="e">
        <f t="shared" si="28"/>
        <v>#N/A</v>
      </c>
      <c r="EC50" s="22" t="e">
        <f t="shared" si="28"/>
        <v>#N/A</v>
      </c>
      <c r="ED50" s="22" t="e">
        <f t="shared" si="28"/>
        <v>#N/A</v>
      </c>
      <c r="EE50" s="22" t="e">
        <f t="shared" si="28"/>
        <v>#N/A</v>
      </c>
      <c r="EF50" s="22" t="e">
        <f t="shared" si="28"/>
        <v>#N/A</v>
      </c>
      <c r="EG50" s="22" t="e">
        <f t="shared" si="28"/>
        <v>#N/A</v>
      </c>
      <c r="EH50" s="99" t="e">
        <f t="shared" si="15"/>
        <v>#N/A</v>
      </c>
      <c r="EI50" s="99" t="e">
        <f t="shared" si="16"/>
        <v>#N/A</v>
      </c>
      <c r="EJ50" t="e">
        <f t="shared" si="17"/>
        <v>#N/A</v>
      </c>
      <c r="EK50" t="e">
        <f t="shared" si="17"/>
        <v>#N/A</v>
      </c>
      <c r="EL50" s="24" t="e">
        <f t="shared" si="18"/>
        <v>#N/A</v>
      </c>
      <c r="EM50" s="211" t="e">
        <f t="shared" si="18"/>
        <v>#N/A</v>
      </c>
    </row>
    <row r="51" spans="1:143" ht="45" customHeight="1" x14ac:dyDescent="0.25">
      <c r="A51" s="202" t="str">
        <f t="shared" si="1"/>
        <v>2140164_Pre et Postlevee_Koudai</v>
      </c>
      <c r="B51" s="202" t="str">
        <f>IF(COUNTIF($A$21:A51,A51)&gt;1,"Doublon","")</f>
        <v/>
      </c>
      <c r="C51" s="108">
        <v>2140164</v>
      </c>
      <c r="D51" s="109" t="s">
        <v>291</v>
      </c>
      <c r="E51" s="110" t="s">
        <v>285</v>
      </c>
      <c r="F51" s="111" t="s">
        <v>292</v>
      </c>
      <c r="G51" s="112" t="s">
        <v>293</v>
      </c>
      <c r="H51" s="152"/>
      <c r="I51" s="161">
        <v>44164</v>
      </c>
      <c r="J51" s="111" t="s">
        <v>266</v>
      </c>
      <c r="K51" s="115" t="s">
        <v>77</v>
      </c>
      <c r="L51" s="111" t="s">
        <v>294</v>
      </c>
      <c r="M51" s="115">
        <v>3</v>
      </c>
      <c r="N51" s="167">
        <v>3</v>
      </c>
      <c r="O51" s="111"/>
      <c r="P51" s="118">
        <f>N51*0.3</f>
        <v>0.89999999999999991</v>
      </c>
      <c r="Q51" s="118">
        <f t="shared" si="29"/>
        <v>1.5</v>
      </c>
      <c r="R51" s="119" t="s">
        <v>295</v>
      </c>
      <c r="S51" s="120"/>
      <c r="T51" s="120"/>
      <c r="U51" s="115"/>
      <c r="V51" s="115" t="s">
        <v>74</v>
      </c>
      <c r="W51" s="115" t="s">
        <v>74</v>
      </c>
      <c r="X51" s="115"/>
      <c r="Y51" s="121"/>
      <c r="Z51" s="121"/>
      <c r="AA51" s="121"/>
      <c r="AB51" s="121"/>
      <c r="AC51" s="121"/>
      <c r="AD51" s="121"/>
      <c r="AE51" s="122"/>
      <c r="AF51" s="115" t="s">
        <v>74</v>
      </c>
      <c r="AG51" s="115" t="s">
        <v>74</v>
      </c>
      <c r="AH51" s="115"/>
      <c r="AI51" s="115"/>
      <c r="AJ51" s="121"/>
      <c r="AK51" s="121"/>
      <c r="AL51" s="121"/>
      <c r="AM51" s="121"/>
      <c r="AN51" s="121"/>
      <c r="AO51" s="121"/>
      <c r="AP51" s="121"/>
      <c r="AQ51" s="121"/>
      <c r="AR51" s="121"/>
      <c r="AS51" s="121"/>
      <c r="AT51" s="121"/>
      <c r="AU51" s="121" t="s">
        <v>74</v>
      </c>
      <c r="AV51" s="121"/>
      <c r="AW51" s="121"/>
      <c r="AX51" s="121"/>
      <c r="AY51" s="121"/>
      <c r="AZ51" s="121"/>
      <c r="BA51" s="121"/>
      <c r="BB51" s="121"/>
      <c r="BC51" s="121"/>
      <c r="BD51" s="121"/>
      <c r="BE51" s="121"/>
      <c r="BF51" s="121"/>
      <c r="BG51" s="121"/>
      <c r="BH51" s="121"/>
      <c r="BI51" s="121"/>
      <c r="BJ51" s="121"/>
      <c r="BK51" s="121"/>
      <c r="BL51" s="121"/>
      <c r="BM51" s="121"/>
      <c r="BN51" s="121"/>
      <c r="BO51" s="111" t="s">
        <v>112</v>
      </c>
      <c r="BP51" s="111" t="s">
        <v>112</v>
      </c>
      <c r="BQ51" s="111"/>
      <c r="BR51" s="111"/>
      <c r="BS51" s="115">
        <v>20</v>
      </c>
      <c r="BT51" s="115"/>
      <c r="BU51" s="115">
        <v>10</v>
      </c>
      <c r="BV51" s="115"/>
      <c r="BW51" s="115"/>
      <c r="BX51" s="115"/>
      <c r="BY51" s="115">
        <v>6</v>
      </c>
      <c r="BZ51" s="115"/>
      <c r="CA51" s="115"/>
      <c r="CB51" s="115"/>
      <c r="CC51" s="57" t="s">
        <v>75</v>
      </c>
      <c r="CD51" s="124" t="str">
        <f t="shared" si="30"/>
        <v/>
      </c>
      <c r="CE51" s="125" t="str">
        <f t="shared" si="3"/>
        <v/>
      </c>
      <c r="CF51" s="126" t="str">
        <f t="shared" si="4"/>
        <v/>
      </c>
      <c r="CG51" s="127" t="s">
        <v>296</v>
      </c>
      <c r="CH51" s="176"/>
      <c r="CI51" s="176"/>
      <c r="CJ51" s="176"/>
      <c r="CK51" s="177" t="e">
        <f>IF(AND(Y51="",Z51="",AA51="",AB51="",AC51="",AD51="",AF51="",AG51="",AH51="",AI51="",AJ51="",AK51="",AL51="",AM51="",AN51="",AO51="",AP51="",AQ51="",AR51="",AS51="",AT51="",AU51="",AV51="",AW51="",AX51="",AY51="",AZ51="",BA51="",BB51="",BC51="",BD51="",BE51="",BF51="",BG51="",BH51="",BI51="",BJ51="",#REF!="",BK51="",BL51="",BM51="",BN51="",BY51=6),"X","")</f>
        <v>#REF!</v>
      </c>
      <c r="CL51" s="68">
        <f t="shared" si="5"/>
        <v>3</v>
      </c>
      <c r="CM51" s="99">
        <f t="shared" si="6"/>
        <v>0</v>
      </c>
      <c r="CN51" s="99">
        <f t="shared" si="7"/>
        <v>0</v>
      </c>
      <c r="CO51" s="99">
        <f t="shared" si="8"/>
        <v>0</v>
      </c>
      <c r="CP51" s="99">
        <f t="shared" si="9"/>
        <v>0</v>
      </c>
      <c r="CQ51" s="99">
        <f t="shared" si="10"/>
        <v>0</v>
      </c>
      <c r="CR51" s="22" t="e">
        <f t="shared" si="25"/>
        <v>#N/A</v>
      </c>
      <c r="CS51" s="22" t="e">
        <f t="shared" si="25"/>
        <v>#N/A</v>
      </c>
      <c r="CT51" s="22" t="e">
        <f t="shared" si="25"/>
        <v>#N/A</v>
      </c>
      <c r="CU51" s="22" t="e">
        <f t="shared" si="25"/>
        <v>#N/A</v>
      </c>
      <c r="CV51" s="22" t="e">
        <f t="shared" si="25"/>
        <v>#N/A</v>
      </c>
      <c r="CW51" s="22" t="e">
        <f t="shared" si="25"/>
        <v>#N/A</v>
      </c>
      <c r="CX51" s="22" t="e">
        <f t="shared" si="25"/>
        <v>#N/A</v>
      </c>
      <c r="CY51" s="22" t="e">
        <f t="shared" si="25"/>
        <v>#N/A</v>
      </c>
      <c r="CZ51" s="22" t="e">
        <f t="shared" si="25"/>
        <v>#N/A</v>
      </c>
      <c r="DA51" s="22" t="e">
        <f t="shared" si="25"/>
        <v>#N/A</v>
      </c>
      <c r="DB51" s="22" t="e">
        <f t="shared" si="26"/>
        <v>#N/A</v>
      </c>
      <c r="DC51" s="22" t="e">
        <f t="shared" si="26"/>
        <v>#N/A</v>
      </c>
      <c r="DD51" s="22" t="e">
        <f t="shared" si="26"/>
        <v>#N/A</v>
      </c>
      <c r="DE51" s="22" t="e">
        <f t="shared" si="26"/>
        <v>#N/A</v>
      </c>
      <c r="DF51" s="22" t="e">
        <f t="shared" si="26"/>
        <v>#N/A</v>
      </c>
      <c r="DG51" s="22" t="e">
        <f t="shared" si="26"/>
        <v>#N/A</v>
      </c>
      <c r="DH51" s="22" t="e">
        <f t="shared" si="26"/>
        <v>#N/A</v>
      </c>
      <c r="DI51" s="22" t="e">
        <f t="shared" si="26"/>
        <v>#N/A</v>
      </c>
      <c r="DJ51" s="22" t="e">
        <f t="shared" si="26"/>
        <v>#N/A</v>
      </c>
      <c r="DK51" s="22" t="e">
        <f t="shared" si="26"/>
        <v>#N/A</v>
      </c>
      <c r="DL51" s="22" t="e">
        <f t="shared" si="27"/>
        <v>#N/A</v>
      </c>
      <c r="DM51" s="22" t="e">
        <f t="shared" si="27"/>
        <v>#N/A</v>
      </c>
      <c r="DN51" s="22" t="e">
        <f t="shared" si="27"/>
        <v>#N/A</v>
      </c>
      <c r="DO51" s="22" t="e">
        <f t="shared" si="27"/>
        <v>#N/A</v>
      </c>
      <c r="DP51" s="22" t="e">
        <f t="shared" si="27"/>
        <v>#N/A</v>
      </c>
      <c r="DQ51" s="22" t="e">
        <f t="shared" si="27"/>
        <v>#N/A</v>
      </c>
      <c r="DR51" s="22" t="e">
        <f t="shared" si="27"/>
        <v>#N/A</v>
      </c>
      <c r="DS51" s="22" t="e">
        <f t="shared" si="27"/>
        <v>#N/A</v>
      </c>
      <c r="DT51" s="22" t="e">
        <f t="shared" si="27"/>
        <v>#N/A</v>
      </c>
      <c r="DU51" s="22" t="e">
        <f t="shared" si="27"/>
        <v>#N/A</v>
      </c>
      <c r="DV51" s="22" t="e">
        <f t="shared" si="28"/>
        <v>#N/A</v>
      </c>
      <c r="DW51" s="22" t="e">
        <f t="shared" si="28"/>
        <v>#N/A</v>
      </c>
      <c r="DX51" s="22" t="e">
        <f t="shared" si="28"/>
        <v>#N/A</v>
      </c>
      <c r="DY51" s="22" t="e">
        <f t="shared" si="28"/>
        <v>#N/A</v>
      </c>
      <c r="DZ51" s="22" t="e">
        <f t="shared" si="28"/>
        <v>#N/A</v>
      </c>
      <c r="EA51" s="22" t="e">
        <f t="shared" si="28"/>
        <v>#N/A</v>
      </c>
      <c r="EB51" s="22" t="e">
        <f t="shared" si="28"/>
        <v>#N/A</v>
      </c>
      <c r="EC51" s="22" t="e">
        <f t="shared" si="28"/>
        <v>#N/A</v>
      </c>
      <c r="ED51" s="22" t="e">
        <f t="shared" si="28"/>
        <v>#N/A</v>
      </c>
      <c r="EE51" s="22" t="e">
        <f t="shared" si="28"/>
        <v>#N/A</v>
      </c>
      <c r="EF51" s="22" t="e">
        <f t="shared" si="28"/>
        <v>#N/A</v>
      </c>
      <c r="EG51" s="22" t="e">
        <f t="shared" si="28"/>
        <v>#N/A</v>
      </c>
      <c r="EH51" s="99" t="e">
        <f t="shared" si="15"/>
        <v>#N/A</v>
      </c>
      <c r="EI51" s="99" t="e">
        <f t="shared" si="16"/>
        <v>#N/A</v>
      </c>
      <c r="EJ51" t="e">
        <f t="shared" si="17"/>
        <v>#N/A</v>
      </c>
      <c r="EK51" t="e">
        <f t="shared" si="17"/>
        <v>#N/A</v>
      </c>
      <c r="EL51" s="24" t="e">
        <f t="shared" si="18"/>
        <v>#N/A</v>
      </c>
      <c r="EM51" s="211" t="e">
        <f t="shared" si="18"/>
        <v>#N/A</v>
      </c>
    </row>
    <row r="52" spans="1:143" ht="45" x14ac:dyDescent="0.25">
      <c r="A52" s="202" t="str">
        <f t="shared" si="1"/>
        <v>2140255_Epamprage_Beloukha</v>
      </c>
      <c r="B52" s="202" t="str">
        <f>IF(COUNTIF($A$21:A52,A52)&gt;1,"Doublon","")</f>
        <v/>
      </c>
      <c r="C52" s="108">
        <v>2140255</v>
      </c>
      <c r="D52" s="149" t="s">
        <v>297</v>
      </c>
      <c r="E52" s="150" t="s">
        <v>208</v>
      </c>
      <c r="F52" s="57">
        <v>0</v>
      </c>
      <c r="G52" s="151" t="s">
        <v>298</v>
      </c>
      <c r="H52" s="152"/>
      <c r="I52" s="153"/>
      <c r="J52" s="57" t="s">
        <v>81</v>
      </c>
      <c r="K52" s="66" t="s">
        <v>79</v>
      </c>
      <c r="L52" s="57" t="s">
        <v>299</v>
      </c>
      <c r="M52" s="66">
        <v>10</v>
      </c>
      <c r="N52" s="157">
        <v>16</v>
      </c>
      <c r="O52" s="57"/>
      <c r="P52" s="140">
        <f>N52*0.32</f>
        <v>5.12</v>
      </c>
      <c r="Q52" s="140">
        <f t="shared" si="29"/>
        <v>8</v>
      </c>
      <c r="R52" s="141">
        <v>10880</v>
      </c>
      <c r="S52" s="142" t="s">
        <v>74</v>
      </c>
      <c r="T52" s="142"/>
      <c r="U52" s="66"/>
      <c r="V52" s="66" t="s">
        <v>74</v>
      </c>
      <c r="W52" s="66"/>
      <c r="X52" s="66"/>
      <c r="Y52" s="143"/>
      <c r="Z52" s="143"/>
      <c r="AA52" s="143"/>
      <c r="AB52" s="143"/>
      <c r="AC52" s="143"/>
      <c r="AD52" s="143"/>
      <c r="AE52" s="144"/>
      <c r="AF52" s="66"/>
      <c r="AG52" s="66"/>
      <c r="AH52" s="66"/>
      <c r="AI52" s="66"/>
      <c r="AJ52" s="143"/>
      <c r="AK52" s="143"/>
      <c r="AL52" s="143"/>
      <c r="AM52" s="143"/>
      <c r="AN52" s="143"/>
      <c r="AO52" s="143"/>
      <c r="AP52" s="143"/>
      <c r="AQ52" s="143"/>
      <c r="AR52" s="143" t="s">
        <v>74</v>
      </c>
      <c r="AS52" s="143"/>
      <c r="AT52" s="143" t="s">
        <v>74</v>
      </c>
      <c r="AU52" s="143"/>
      <c r="AV52" s="143"/>
      <c r="AW52" s="143"/>
      <c r="AX52" s="143"/>
      <c r="AY52" s="143"/>
      <c r="AZ52" s="143"/>
      <c r="BA52" s="143"/>
      <c r="BB52" s="143"/>
      <c r="BC52" s="143"/>
      <c r="BD52" s="143"/>
      <c r="BE52" s="143"/>
      <c r="BF52" s="143"/>
      <c r="BG52" s="143"/>
      <c r="BH52" s="143"/>
      <c r="BI52" s="143"/>
      <c r="BJ52" s="143"/>
      <c r="BK52" s="143"/>
      <c r="BL52" s="143"/>
      <c r="BM52" s="143"/>
      <c r="BN52" s="143"/>
      <c r="BO52" s="66">
        <v>1</v>
      </c>
      <c r="BP52" s="66">
        <v>1</v>
      </c>
      <c r="BQ52" s="66"/>
      <c r="BR52" s="66" t="s">
        <v>74</v>
      </c>
      <c r="BS52" s="66">
        <v>5</v>
      </c>
      <c r="BT52" s="66"/>
      <c r="BU52" s="66">
        <v>3</v>
      </c>
      <c r="BV52" s="66" t="s">
        <v>109</v>
      </c>
      <c r="BW52" s="66"/>
      <c r="BX52" s="66"/>
      <c r="BY52" s="66">
        <v>24</v>
      </c>
      <c r="BZ52" s="66">
        <v>3</v>
      </c>
      <c r="CA52" s="66"/>
      <c r="CB52" s="66"/>
      <c r="CC52" s="57" t="s">
        <v>300</v>
      </c>
      <c r="CD52" s="148" t="str">
        <f t="shared" si="30"/>
        <v/>
      </c>
      <c r="CE52" s="125" t="str">
        <f t="shared" si="3"/>
        <v/>
      </c>
      <c r="CF52" s="126" t="str">
        <f t="shared" si="4"/>
        <v/>
      </c>
      <c r="CG52" s="150" t="s">
        <v>301</v>
      </c>
      <c r="CH52" s="33"/>
      <c r="CI52" s="33"/>
      <c r="CJ52" s="33"/>
      <c r="CK52" s="128" t="str">
        <f>IF(AND(Y52="",Z52="",AA52="",AB52="",AC52="",AD52="",AF52="",AG52="",AH52="",AI52="",AJ52="",AK52="",AL52="",AM52="",AN52="",AO52="",AP52="",AQ52="",AR52="",AS52="",AT52="",AU52="",AV52="",AW52="",AX52="",AY52="",AZ52="",BA52="",BB52="",BC52="",BD52="",BE52="",BF52="",BG52="",BH52="",BI52="",BJ52="",AE52="",BK52="",BL52="",BM52="",BN52="",BY52=6),"X","")</f>
        <v/>
      </c>
      <c r="CL52" s="68">
        <f t="shared" si="5"/>
        <v>2</v>
      </c>
      <c r="CM52" s="99">
        <f t="shared" si="6"/>
        <v>0</v>
      </c>
      <c r="CN52" s="99">
        <f t="shared" si="7"/>
        <v>0</v>
      </c>
      <c r="CO52" s="99">
        <f t="shared" si="8"/>
        <v>0</v>
      </c>
      <c r="CP52" s="99">
        <f t="shared" si="9"/>
        <v>0</v>
      </c>
      <c r="CQ52" s="99">
        <f t="shared" si="10"/>
        <v>0</v>
      </c>
      <c r="CR52" s="22" t="e">
        <f t="shared" si="25"/>
        <v>#N/A</v>
      </c>
      <c r="CS52" s="22" t="e">
        <f t="shared" si="25"/>
        <v>#N/A</v>
      </c>
      <c r="CT52" s="22" t="e">
        <f t="shared" si="25"/>
        <v>#N/A</v>
      </c>
      <c r="CU52" s="22" t="e">
        <f t="shared" si="25"/>
        <v>#N/A</v>
      </c>
      <c r="CV52" s="22" t="e">
        <f t="shared" si="25"/>
        <v>#N/A</v>
      </c>
      <c r="CW52" s="22" t="e">
        <f t="shared" si="25"/>
        <v>#N/A</v>
      </c>
      <c r="CX52" s="22" t="e">
        <f t="shared" si="25"/>
        <v>#N/A</v>
      </c>
      <c r="CY52" s="22" t="e">
        <f t="shared" si="25"/>
        <v>#N/A</v>
      </c>
      <c r="CZ52" s="22" t="e">
        <f t="shared" si="25"/>
        <v>#N/A</v>
      </c>
      <c r="DA52" s="22" t="e">
        <f t="shared" si="25"/>
        <v>#N/A</v>
      </c>
      <c r="DB52" s="22" t="e">
        <f t="shared" si="26"/>
        <v>#N/A</v>
      </c>
      <c r="DC52" s="22" t="e">
        <f t="shared" si="26"/>
        <v>#N/A</v>
      </c>
      <c r="DD52" s="22" t="e">
        <f t="shared" si="26"/>
        <v>#N/A</v>
      </c>
      <c r="DE52" s="22" t="e">
        <f t="shared" si="26"/>
        <v>#N/A</v>
      </c>
      <c r="DF52" s="22" t="e">
        <f t="shared" si="26"/>
        <v>#N/A</v>
      </c>
      <c r="DG52" s="22" t="e">
        <f t="shared" si="26"/>
        <v>#N/A</v>
      </c>
      <c r="DH52" s="22" t="e">
        <f t="shared" si="26"/>
        <v>#N/A</v>
      </c>
      <c r="DI52" s="22" t="e">
        <f t="shared" si="26"/>
        <v>#N/A</v>
      </c>
      <c r="DJ52" s="22" t="e">
        <f t="shared" si="26"/>
        <v>#N/A</v>
      </c>
      <c r="DK52" s="22" t="e">
        <f t="shared" si="26"/>
        <v>#N/A</v>
      </c>
      <c r="DL52" s="22" t="e">
        <f t="shared" si="27"/>
        <v>#N/A</v>
      </c>
      <c r="DM52" s="22" t="e">
        <f t="shared" si="27"/>
        <v>#N/A</v>
      </c>
      <c r="DN52" s="22" t="e">
        <f t="shared" si="27"/>
        <v>#N/A</v>
      </c>
      <c r="DO52" s="22" t="e">
        <f t="shared" si="27"/>
        <v>#N/A</v>
      </c>
      <c r="DP52" s="22" t="e">
        <f t="shared" si="27"/>
        <v>#N/A</v>
      </c>
      <c r="DQ52" s="22" t="e">
        <f t="shared" si="27"/>
        <v>#N/A</v>
      </c>
      <c r="DR52" s="22" t="e">
        <f t="shared" si="27"/>
        <v>#N/A</v>
      </c>
      <c r="DS52" s="22" t="e">
        <f t="shared" si="27"/>
        <v>#N/A</v>
      </c>
      <c r="DT52" s="22" t="e">
        <f t="shared" si="27"/>
        <v>#N/A</v>
      </c>
      <c r="DU52" s="22" t="e">
        <f t="shared" si="27"/>
        <v>#N/A</v>
      </c>
      <c r="DV52" s="22" t="e">
        <f t="shared" si="28"/>
        <v>#N/A</v>
      </c>
      <c r="DW52" s="22" t="e">
        <f t="shared" si="28"/>
        <v>#N/A</v>
      </c>
      <c r="DX52" s="22" t="e">
        <f t="shared" si="28"/>
        <v>#N/A</v>
      </c>
      <c r="DY52" s="22" t="e">
        <f t="shared" si="28"/>
        <v>#N/A</v>
      </c>
      <c r="DZ52" s="22" t="e">
        <f t="shared" si="28"/>
        <v>#N/A</v>
      </c>
      <c r="EA52" s="22" t="e">
        <f t="shared" si="28"/>
        <v>#N/A</v>
      </c>
      <c r="EB52" s="22" t="e">
        <f t="shared" si="28"/>
        <v>#N/A</v>
      </c>
      <c r="EC52" s="22" t="e">
        <f t="shared" si="28"/>
        <v>#N/A</v>
      </c>
      <c r="ED52" s="22" t="e">
        <f t="shared" si="28"/>
        <v>#N/A</v>
      </c>
      <c r="EE52" s="22" t="e">
        <f t="shared" si="28"/>
        <v>#N/A</v>
      </c>
      <c r="EF52" s="22" t="e">
        <f t="shared" si="28"/>
        <v>#N/A</v>
      </c>
      <c r="EG52" s="22" t="e">
        <f t="shared" si="28"/>
        <v>#N/A</v>
      </c>
      <c r="EH52" s="99" t="e">
        <f t="shared" si="15"/>
        <v>#N/A</v>
      </c>
      <c r="EI52" s="99" t="e">
        <f t="shared" si="16"/>
        <v>#N/A</v>
      </c>
      <c r="EJ52" t="e">
        <f t="shared" si="17"/>
        <v>#N/A</v>
      </c>
      <c r="EK52" t="e">
        <f t="shared" si="17"/>
        <v>#N/A</v>
      </c>
      <c r="EL52" s="24" t="e">
        <f t="shared" si="18"/>
        <v>#N/A</v>
      </c>
      <c r="EM52" s="211" t="e">
        <f t="shared" si="18"/>
        <v>#N/A</v>
      </c>
    </row>
    <row r="53" spans="1:143" s="163" customFormat="1" ht="45" customHeight="1" x14ac:dyDescent="0.25">
      <c r="A53" s="202" t="str">
        <f t="shared" si="1"/>
        <v>2140255_Action Contact_Beloukha (1)</v>
      </c>
      <c r="B53" s="202" t="str">
        <f>IF(COUNTIF($A$21:A53,A53)&gt;1,"Doublon","")</f>
        <v/>
      </c>
      <c r="C53" s="108">
        <v>2140255</v>
      </c>
      <c r="D53" s="149" t="s">
        <v>297</v>
      </c>
      <c r="E53" s="150" t="s">
        <v>203</v>
      </c>
      <c r="F53" s="57">
        <v>0</v>
      </c>
      <c r="G53" s="151" t="s">
        <v>302</v>
      </c>
      <c r="H53" s="152"/>
      <c r="I53" s="153"/>
      <c r="J53" s="57" t="s">
        <v>81</v>
      </c>
      <c r="K53" s="66" t="s">
        <v>79</v>
      </c>
      <c r="L53" s="57" t="s">
        <v>299</v>
      </c>
      <c r="M53" s="66">
        <v>10</v>
      </c>
      <c r="N53" s="157">
        <v>16</v>
      </c>
      <c r="O53" s="57"/>
      <c r="P53" s="140">
        <f>N53*0.32</f>
        <v>5.12</v>
      </c>
      <c r="Q53" s="140">
        <f t="shared" si="29"/>
        <v>8</v>
      </c>
      <c r="R53" s="141">
        <v>10880</v>
      </c>
      <c r="S53" s="142" t="s">
        <v>74</v>
      </c>
      <c r="T53" s="142"/>
      <c r="U53" s="66"/>
      <c r="V53" s="66" t="s">
        <v>74</v>
      </c>
      <c r="W53" s="66"/>
      <c r="X53" s="66"/>
      <c r="Y53" s="143"/>
      <c r="Z53" s="143"/>
      <c r="AA53" s="143"/>
      <c r="AB53" s="143"/>
      <c r="AC53" s="143"/>
      <c r="AD53" s="143"/>
      <c r="AE53" s="144"/>
      <c r="AF53" s="66"/>
      <c r="AG53" s="66"/>
      <c r="AH53" s="66"/>
      <c r="AI53" s="66"/>
      <c r="AJ53" s="143"/>
      <c r="AK53" s="143"/>
      <c r="AL53" s="143"/>
      <c r="AM53" s="143"/>
      <c r="AN53" s="143"/>
      <c r="AO53" s="143"/>
      <c r="AP53" s="143"/>
      <c r="AQ53" s="143"/>
      <c r="AR53" s="143" t="s">
        <v>74</v>
      </c>
      <c r="AS53" s="143"/>
      <c r="AT53" s="143" t="s">
        <v>74</v>
      </c>
      <c r="AU53" s="143"/>
      <c r="AV53" s="143"/>
      <c r="AW53" s="143"/>
      <c r="AX53" s="143"/>
      <c r="AY53" s="143"/>
      <c r="AZ53" s="143"/>
      <c r="BA53" s="143"/>
      <c r="BB53" s="143"/>
      <c r="BC53" s="143"/>
      <c r="BD53" s="143"/>
      <c r="BE53" s="143"/>
      <c r="BF53" s="143"/>
      <c r="BG53" s="143"/>
      <c r="BH53" s="143"/>
      <c r="BI53" s="143"/>
      <c r="BJ53" s="143"/>
      <c r="BK53" s="143"/>
      <c r="BL53" s="143"/>
      <c r="BM53" s="143"/>
      <c r="BN53" s="143"/>
      <c r="BO53" s="66">
        <v>1</v>
      </c>
      <c r="BP53" s="66">
        <v>1</v>
      </c>
      <c r="BQ53" s="66"/>
      <c r="BR53" s="66" t="s">
        <v>74</v>
      </c>
      <c r="BS53" s="66">
        <v>5</v>
      </c>
      <c r="BT53" s="66"/>
      <c r="BU53" s="66">
        <v>3</v>
      </c>
      <c r="BV53" s="66" t="s">
        <v>109</v>
      </c>
      <c r="BW53" s="66"/>
      <c r="BX53" s="66"/>
      <c r="BY53" s="66">
        <v>24</v>
      </c>
      <c r="BZ53" s="66">
        <v>2</v>
      </c>
      <c r="CA53" s="66"/>
      <c r="CB53" s="66"/>
      <c r="CC53" s="57" t="s">
        <v>300</v>
      </c>
      <c r="CD53" s="148" t="str">
        <f t="shared" si="30"/>
        <v/>
      </c>
      <c r="CE53" s="125" t="str">
        <f t="shared" si="3"/>
        <v/>
      </c>
      <c r="CF53" s="126" t="str">
        <f t="shared" si="4"/>
        <v/>
      </c>
      <c r="CG53" s="150" t="s">
        <v>301</v>
      </c>
      <c r="CH53" s="33"/>
      <c r="CI53" s="33"/>
      <c r="CJ53" s="33"/>
      <c r="CK53" s="128" t="str">
        <f>IF(AND(Y53="",Z53="",AA53="",AB53="",AC53="",AD53="",AF53="",AG53="",AH53="",AI53="",AJ53="",AK53="",AL53="",AM53="",AN53="",AO53="",AP53="",AQ53="",AR53="",AS53="",AT53="",AU53="",AV53="",AW53="",AX53="",AY53="",AZ53="",BA53="",BB53="",BC53="",BD53="",BE53="",BF53="",BG53="",BH53="",BI53="",BJ53="",AE53="",BK53="",BL53="",BM53="",BN53="",BY53=6),"X","")</f>
        <v/>
      </c>
      <c r="CL53" s="68">
        <f t="shared" si="5"/>
        <v>2</v>
      </c>
      <c r="CM53" s="99">
        <f t="shared" si="6"/>
        <v>0</v>
      </c>
      <c r="CN53" s="99">
        <f t="shared" si="7"/>
        <v>0</v>
      </c>
      <c r="CO53" s="99">
        <f t="shared" si="8"/>
        <v>0</v>
      </c>
      <c r="CP53" s="99">
        <f t="shared" si="9"/>
        <v>0</v>
      </c>
      <c r="CQ53" s="99">
        <f t="shared" si="10"/>
        <v>0</v>
      </c>
      <c r="CR53" s="22" t="e">
        <f t="shared" si="25"/>
        <v>#N/A</v>
      </c>
      <c r="CS53" s="22" t="e">
        <f t="shared" si="25"/>
        <v>#N/A</v>
      </c>
      <c r="CT53" s="22" t="e">
        <f t="shared" si="25"/>
        <v>#N/A</v>
      </c>
      <c r="CU53" s="22" t="e">
        <f t="shared" si="25"/>
        <v>#N/A</v>
      </c>
      <c r="CV53" s="22" t="e">
        <f t="shared" si="25"/>
        <v>#N/A</v>
      </c>
      <c r="CW53" s="22" t="e">
        <f t="shared" si="25"/>
        <v>#N/A</v>
      </c>
      <c r="CX53" s="22" t="e">
        <f t="shared" si="25"/>
        <v>#N/A</v>
      </c>
      <c r="CY53" s="22" t="e">
        <f t="shared" si="25"/>
        <v>#N/A</v>
      </c>
      <c r="CZ53" s="22" t="e">
        <f t="shared" si="25"/>
        <v>#N/A</v>
      </c>
      <c r="DA53" s="22" t="e">
        <f t="shared" si="25"/>
        <v>#N/A</v>
      </c>
      <c r="DB53" s="22" t="e">
        <f t="shared" si="26"/>
        <v>#N/A</v>
      </c>
      <c r="DC53" s="22" t="e">
        <f t="shared" si="26"/>
        <v>#N/A</v>
      </c>
      <c r="DD53" s="22" t="e">
        <f t="shared" si="26"/>
        <v>#N/A</v>
      </c>
      <c r="DE53" s="22" t="e">
        <f t="shared" si="26"/>
        <v>#N/A</v>
      </c>
      <c r="DF53" s="22" t="e">
        <f t="shared" si="26"/>
        <v>#N/A</v>
      </c>
      <c r="DG53" s="22" t="e">
        <f t="shared" si="26"/>
        <v>#N/A</v>
      </c>
      <c r="DH53" s="22" t="e">
        <f t="shared" si="26"/>
        <v>#N/A</v>
      </c>
      <c r="DI53" s="22" t="e">
        <f t="shared" si="26"/>
        <v>#N/A</v>
      </c>
      <c r="DJ53" s="22" t="e">
        <f t="shared" si="26"/>
        <v>#N/A</v>
      </c>
      <c r="DK53" s="22" t="e">
        <f t="shared" si="26"/>
        <v>#N/A</v>
      </c>
      <c r="DL53" s="22" t="e">
        <f t="shared" si="27"/>
        <v>#N/A</v>
      </c>
      <c r="DM53" s="22" t="e">
        <f t="shared" si="27"/>
        <v>#N/A</v>
      </c>
      <c r="DN53" s="22" t="e">
        <f t="shared" si="27"/>
        <v>#N/A</v>
      </c>
      <c r="DO53" s="22" t="e">
        <f t="shared" si="27"/>
        <v>#N/A</v>
      </c>
      <c r="DP53" s="22" t="e">
        <f t="shared" si="27"/>
        <v>#N/A</v>
      </c>
      <c r="DQ53" s="22" t="e">
        <f t="shared" si="27"/>
        <v>#N/A</v>
      </c>
      <c r="DR53" s="22" t="e">
        <f t="shared" si="27"/>
        <v>#N/A</v>
      </c>
      <c r="DS53" s="22" t="e">
        <f t="shared" si="27"/>
        <v>#N/A</v>
      </c>
      <c r="DT53" s="22" t="e">
        <f t="shared" si="27"/>
        <v>#N/A</v>
      </c>
      <c r="DU53" s="22" t="e">
        <f t="shared" si="27"/>
        <v>#N/A</v>
      </c>
      <c r="DV53" s="22" t="e">
        <f t="shared" si="28"/>
        <v>#N/A</v>
      </c>
      <c r="DW53" s="22" t="e">
        <f t="shared" si="28"/>
        <v>#N/A</v>
      </c>
      <c r="DX53" s="22" t="e">
        <f t="shared" si="28"/>
        <v>#N/A</v>
      </c>
      <c r="DY53" s="22" t="e">
        <f t="shared" si="28"/>
        <v>#N/A</v>
      </c>
      <c r="DZ53" s="22" t="e">
        <f t="shared" si="28"/>
        <v>#N/A</v>
      </c>
      <c r="EA53" s="22" t="e">
        <f t="shared" si="28"/>
        <v>#N/A</v>
      </c>
      <c r="EB53" s="22" t="e">
        <f t="shared" si="28"/>
        <v>#N/A</v>
      </c>
      <c r="EC53" s="22" t="e">
        <f t="shared" si="28"/>
        <v>#N/A</v>
      </c>
      <c r="ED53" s="22" t="e">
        <f t="shared" si="28"/>
        <v>#N/A</v>
      </c>
      <c r="EE53" s="22" t="e">
        <f t="shared" si="28"/>
        <v>#N/A</v>
      </c>
      <c r="EF53" s="22" t="e">
        <f t="shared" si="28"/>
        <v>#N/A</v>
      </c>
      <c r="EG53" s="22" t="e">
        <f t="shared" si="28"/>
        <v>#N/A</v>
      </c>
      <c r="EH53" s="99" t="e">
        <f t="shared" si="15"/>
        <v>#N/A</v>
      </c>
      <c r="EI53" s="99" t="e">
        <f t="shared" si="16"/>
        <v>#N/A</v>
      </c>
      <c r="EJ53" t="e">
        <f t="shared" ref="EJ53:EK55" si="31">SUBSTITUTE(EH53,"H",", H")</f>
        <v>#N/A</v>
      </c>
      <c r="EK53" t="e">
        <f t="shared" si="31"/>
        <v>#N/A</v>
      </c>
      <c r="EL53" s="24" t="e">
        <f t="shared" ref="EL53:EM55" si="32">IF(EJ53="","",RIGHT(EJ53,LEN(EJ53)-1))</f>
        <v>#N/A</v>
      </c>
      <c r="EM53" s="211" t="e">
        <f t="shared" si="32"/>
        <v>#N/A</v>
      </c>
    </row>
    <row r="54" spans="1:143" s="169" customFormat="1" ht="45" customHeight="1" x14ac:dyDescent="0.25">
      <c r="A54" s="202" t="str">
        <f t="shared" si="1"/>
        <v>2160374_Prélevée_Elan, Foen</v>
      </c>
      <c r="B54" s="202" t="str">
        <f>IF(COUNTIF($A$21:A54,A54)&gt;1,"Doublon","")</f>
        <v/>
      </c>
      <c r="C54" s="108">
        <v>2160374</v>
      </c>
      <c r="D54" s="185" t="s">
        <v>303</v>
      </c>
      <c r="E54" s="186" t="s">
        <v>214</v>
      </c>
      <c r="F54" s="187" t="s">
        <v>304</v>
      </c>
      <c r="G54" s="188" t="s">
        <v>305</v>
      </c>
      <c r="H54" s="189">
        <v>44500</v>
      </c>
      <c r="I54" s="189">
        <v>44712</v>
      </c>
      <c r="J54" s="187" t="s">
        <v>229</v>
      </c>
      <c r="K54" s="190" t="s">
        <v>72</v>
      </c>
      <c r="L54" s="187" t="s">
        <v>306</v>
      </c>
      <c r="M54" s="190">
        <v>5</v>
      </c>
      <c r="N54" s="191">
        <v>5</v>
      </c>
      <c r="O54" s="187"/>
      <c r="P54" s="192">
        <f>N54*0.3</f>
        <v>1.5</v>
      </c>
      <c r="Q54" s="192">
        <v>2</v>
      </c>
      <c r="R54" s="193" t="s">
        <v>307</v>
      </c>
      <c r="S54" s="194"/>
      <c r="T54" s="194"/>
      <c r="U54" s="190" t="s">
        <v>74</v>
      </c>
      <c r="V54" s="190" t="s">
        <v>74</v>
      </c>
      <c r="W54" s="190" t="s">
        <v>74</v>
      </c>
      <c r="X54" s="190"/>
      <c r="Y54" s="195"/>
      <c r="Z54" s="195" t="s">
        <v>74</v>
      </c>
      <c r="AA54" s="195"/>
      <c r="AB54" s="195"/>
      <c r="AC54" s="195"/>
      <c r="AD54" s="195"/>
      <c r="AE54" s="196"/>
      <c r="AF54" s="190"/>
      <c r="AG54" s="190" t="s">
        <v>74</v>
      </c>
      <c r="AH54" s="190"/>
      <c r="AI54" s="190"/>
      <c r="AJ54" s="195"/>
      <c r="AK54" s="195"/>
      <c r="AL54" s="195"/>
      <c r="AM54" s="195"/>
      <c r="AN54" s="195"/>
      <c r="AO54" s="195"/>
      <c r="AP54" s="195"/>
      <c r="AQ54" s="195"/>
      <c r="AR54" s="195"/>
      <c r="AS54" s="195" t="s">
        <v>74</v>
      </c>
      <c r="AT54" s="195"/>
      <c r="AU54" s="195"/>
      <c r="AV54" s="195"/>
      <c r="AW54" s="195"/>
      <c r="AX54" s="195"/>
      <c r="AY54" s="195"/>
      <c r="AZ54" s="195"/>
      <c r="BA54" s="195"/>
      <c r="BB54" s="195"/>
      <c r="BC54" s="195"/>
      <c r="BD54" s="195"/>
      <c r="BE54" s="195"/>
      <c r="BF54" s="195"/>
      <c r="BG54" s="195"/>
      <c r="BH54" s="195"/>
      <c r="BI54" s="195"/>
      <c r="BJ54" s="195"/>
      <c r="BK54" s="195"/>
      <c r="BL54" s="195"/>
      <c r="BM54" s="195"/>
      <c r="BN54" s="195"/>
      <c r="BO54" s="190">
        <v>56</v>
      </c>
      <c r="BP54" s="190">
        <v>56</v>
      </c>
      <c r="BQ54" s="197"/>
      <c r="BR54" s="190"/>
      <c r="BS54" s="190">
        <v>20</v>
      </c>
      <c r="BT54" s="190">
        <v>20</v>
      </c>
      <c r="BU54" s="190">
        <v>10</v>
      </c>
      <c r="BV54" s="190"/>
      <c r="BW54" s="190"/>
      <c r="BX54" s="190"/>
      <c r="BY54" s="190">
        <v>48</v>
      </c>
      <c r="BZ54" s="190">
        <v>1</v>
      </c>
      <c r="CA54" s="190"/>
      <c r="CB54" s="190"/>
      <c r="CC54" s="187" t="s">
        <v>232</v>
      </c>
      <c r="CD54" s="198" t="str">
        <f t="shared" si="30"/>
        <v>X</v>
      </c>
      <c r="CE54" s="125" t="str">
        <f t="shared" si="3"/>
        <v/>
      </c>
      <c r="CF54" s="126">
        <f t="shared" si="4"/>
        <v>1</v>
      </c>
      <c r="CG54" s="199" t="s">
        <v>308</v>
      </c>
      <c r="CH54" s="178"/>
      <c r="CI54" s="178"/>
      <c r="CJ54" s="178"/>
      <c r="CK54" s="35" t="e">
        <f>IF(AND(Y54="",Z54="",AA54="",AB54="",AC54="",AD54="",AF54="",AG54="",AH54="",AI54="",AJ54="",AK54="",AL54="",AM54="",AN54="",AO54="",AP54="",AQ54="",AR54="",AS54="",AT54="",AU54="",AV54="",AW54="",AX54="",AY54="",AZ54="",BA54="",BB54="",BC54="",BD54="",BE54="",BF54="",BG54="",BH54="",BI54="",BJ54="",#REF!="",BK54="",BL54="",BM54="",BN54="",BY54=6),"X","")</f>
        <v>#REF!</v>
      </c>
      <c r="CL54" s="68">
        <f t="shared" si="5"/>
        <v>3</v>
      </c>
      <c r="CM54" s="99">
        <f t="shared" si="6"/>
        <v>1</v>
      </c>
      <c r="CN54" s="99">
        <f t="shared" si="7"/>
        <v>0</v>
      </c>
      <c r="CO54" s="99">
        <f t="shared" si="8"/>
        <v>0</v>
      </c>
      <c r="CP54" s="99">
        <f t="shared" si="9"/>
        <v>0</v>
      </c>
      <c r="CQ54" s="99">
        <f t="shared" si="10"/>
        <v>0</v>
      </c>
      <c r="CR54" s="22" t="e">
        <f t="shared" si="25"/>
        <v>#N/A</v>
      </c>
      <c r="CS54" s="22" t="e">
        <f t="shared" si="25"/>
        <v>#N/A</v>
      </c>
      <c r="CT54" s="22" t="e">
        <f t="shared" si="25"/>
        <v>#N/A</v>
      </c>
      <c r="CU54" s="22" t="e">
        <f t="shared" si="25"/>
        <v>#N/A</v>
      </c>
      <c r="CV54" s="22" t="e">
        <f t="shared" si="25"/>
        <v>#N/A</v>
      </c>
      <c r="CW54" s="22" t="e">
        <f t="shared" si="25"/>
        <v>#N/A</v>
      </c>
      <c r="CX54" s="22" t="e">
        <f t="shared" si="25"/>
        <v>#N/A</v>
      </c>
      <c r="CY54" s="22" t="e">
        <f t="shared" si="25"/>
        <v>#N/A</v>
      </c>
      <c r="CZ54" s="22" t="e">
        <f t="shared" si="25"/>
        <v>#N/A</v>
      </c>
      <c r="DA54" s="22" t="e">
        <f t="shared" si="25"/>
        <v>#N/A</v>
      </c>
      <c r="DB54" s="22" t="e">
        <f t="shared" si="26"/>
        <v>#N/A</v>
      </c>
      <c r="DC54" s="22" t="e">
        <f t="shared" si="26"/>
        <v>#N/A</v>
      </c>
      <c r="DD54" s="22" t="e">
        <f t="shared" si="26"/>
        <v>#N/A</v>
      </c>
      <c r="DE54" s="22" t="e">
        <f t="shared" si="26"/>
        <v>#N/A</v>
      </c>
      <c r="DF54" s="22" t="e">
        <f t="shared" si="26"/>
        <v>#N/A</v>
      </c>
      <c r="DG54" s="22" t="e">
        <f t="shared" si="26"/>
        <v>#N/A</v>
      </c>
      <c r="DH54" s="22" t="e">
        <f t="shared" si="26"/>
        <v>#N/A</v>
      </c>
      <c r="DI54" s="22" t="e">
        <f t="shared" si="26"/>
        <v>#N/A</v>
      </c>
      <c r="DJ54" s="22" t="e">
        <f t="shared" si="26"/>
        <v>#N/A</v>
      </c>
      <c r="DK54" s="22" t="e">
        <f t="shared" si="26"/>
        <v>#N/A</v>
      </c>
      <c r="DL54" s="22" t="e">
        <f t="shared" si="27"/>
        <v>#N/A</v>
      </c>
      <c r="DM54" s="22" t="e">
        <f t="shared" si="27"/>
        <v>#N/A</v>
      </c>
      <c r="DN54" s="22" t="e">
        <f t="shared" si="27"/>
        <v>#N/A</v>
      </c>
      <c r="DO54" s="22" t="e">
        <f t="shared" si="27"/>
        <v>#N/A</v>
      </c>
      <c r="DP54" s="22" t="e">
        <f t="shared" si="27"/>
        <v>#N/A</v>
      </c>
      <c r="DQ54" s="22" t="e">
        <f t="shared" si="27"/>
        <v>#N/A</v>
      </c>
      <c r="DR54" s="22" t="e">
        <f t="shared" si="27"/>
        <v>#N/A</v>
      </c>
      <c r="DS54" s="22" t="e">
        <f t="shared" si="27"/>
        <v>#N/A</v>
      </c>
      <c r="DT54" s="22" t="e">
        <f t="shared" si="27"/>
        <v>#N/A</v>
      </c>
      <c r="DU54" s="22" t="e">
        <f t="shared" si="27"/>
        <v>#N/A</v>
      </c>
      <c r="DV54" s="22" t="e">
        <f t="shared" si="28"/>
        <v>#N/A</v>
      </c>
      <c r="DW54" s="22" t="e">
        <f t="shared" si="28"/>
        <v>#N/A</v>
      </c>
      <c r="DX54" s="22" t="e">
        <f t="shared" si="28"/>
        <v>#N/A</v>
      </c>
      <c r="DY54" s="22" t="e">
        <f t="shared" si="28"/>
        <v>#N/A</v>
      </c>
      <c r="DZ54" s="22" t="e">
        <f t="shared" si="28"/>
        <v>#N/A</v>
      </c>
      <c r="EA54" s="22" t="e">
        <f t="shared" si="28"/>
        <v>#N/A</v>
      </c>
      <c r="EB54" s="22" t="e">
        <f t="shared" si="28"/>
        <v>#N/A</v>
      </c>
      <c r="EC54" s="22" t="e">
        <f t="shared" si="28"/>
        <v>#N/A</v>
      </c>
      <c r="ED54" s="22" t="e">
        <f t="shared" si="28"/>
        <v>#N/A</v>
      </c>
      <c r="EE54" s="22" t="e">
        <f t="shared" si="28"/>
        <v>#N/A</v>
      </c>
      <c r="EF54" s="22" t="e">
        <f t="shared" si="28"/>
        <v>#N/A</v>
      </c>
      <c r="EG54" s="22" t="e">
        <f t="shared" si="28"/>
        <v>#N/A</v>
      </c>
      <c r="EH54" s="99" t="e">
        <f t="shared" si="15"/>
        <v>#N/A</v>
      </c>
      <c r="EI54" s="99" t="e">
        <f t="shared" si="16"/>
        <v>#N/A</v>
      </c>
      <c r="EJ54" t="e">
        <f t="shared" si="31"/>
        <v>#N/A</v>
      </c>
      <c r="EK54" t="e">
        <f t="shared" si="31"/>
        <v>#N/A</v>
      </c>
      <c r="EL54" s="24" t="e">
        <f t="shared" si="32"/>
        <v>#N/A</v>
      </c>
      <c r="EM54" s="211" t="e">
        <f t="shared" si="32"/>
        <v>#N/A</v>
      </c>
    </row>
    <row r="55" spans="1:143" ht="45" customHeight="1" x14ac:dyDescent="0.25">
      <c r="A55" s="202" t="str">
        <f t="shared" si="1"/>
        <v>2160392_Prélevée_Orignal</v>
      </c>
      <c r="B55" s="202" t="str">
        <f>IF(COUNTIF($A$21:A55,A55)&gt;1,"Doublon","")</f>
        <v/>
      </c>
      <c r="C55" s="108">
        <v>2160392</v>
      </c>
      <c r="D55" s="109" t="s">
        <v>262</v>
      </c>
      <c r="E55" s="110" t="s">
        <v>214</v>
      </c>
      <c r="F55" s="111">
        <v>3</v>
      </c>
      <c r="G55" s="110" t="s">
        <v>309</v>
      </c>
      <c r="H55" s="113"/>
      <c r="I55" s="152">
        <v>44012</v>
      </c>
      <c r="J55" s="111" t="s">
        <v>283</v>
      </c>
      <c r="K55" s="115" t="s">
        <v>72</v>
      </c>
      <c r="L55" s="111" t="s">
        <v>73</v>
      </c>
      <c r="M55" s="115">
        <v>5</v>
      </c>
      <c r="N55" s="120">
        <v>1.875</v>
      </c>
      <c r="O55" s="88"/>
      <c r="P55" s="118">
        <f>N55*0.3</f>
        <v>0.5625</v>
      </c>
      <c r="Q55" s="118">
        <f t="shared" si="29"/>
        <v>0.9375</v>
      </c>
      <c r="R55" s="119">
        <v>750</v>
      </c>
      <c r="S55" s="120"/>
      <c r="T55" s="120"/>
      <c r="U55" s="115" t="s">
        <v>74</v>
      </c>
      <c r="V55" s="115"/>
      <c r="W55" s="115" t="s">
        <v>74</v>
      </c>
      <c r="X55" s="115"/>
      <c r="Y55" s="121"/>
      <c r="Z55" s="121" t="s">
        <v>74</v>
      </c>
      <c r="AA55" s="121"/>
      <c r="AB55" s="121"/>
      <c r="AC55" s="121"/>
      <c r="AD55" s="121"/>
      <c r="AE55" s="122"/>
      <c r="AF55" s="115"/>
      <c r="AG55" s="115" t="s">
        <v>74</v>
      </c>
      <c r="AH55" s="115"/>
      <c r="AI55" s="115"/>
      <c r="AJ55" s="121"/>
      <c r="AK55" s="121"/>
      <c r="AL55" s="121"/>
      <c r="AM55" s="121"/>
      <c r="AN55" s="121"/>
      <c r="AO55" s="121"/>
      <c r="AP55" s="121"/>
      <c r="AQ55" s="121"/>
      <c r="AR55" s="121"/>
      <c r="AS55" s="121"/>
      <c r="AT55" s="121"/>
      <c r="AU55" s="121"/>
      <c r="AV55" s="121"/>
      <c r="AW55" s="121"/>
      <c r="AX55" s="121"/>
      <c r="AY55" s="121"/>
      <c r="AZ55" s="121"/>
      <c r="BA55" s="121"/>
      <c r="BB55" s="121"/>
      <c r="BC55" s="121"/>
      <c r="BD55" s="121"/>
      <c r="BE55" s="121"/>
      <c r="BF55" s="121"/>
      <c r="BG55" s="121"/>
      <c r="BH55" s="121"/>
      <c r="BI55" s="121"/>
      <c r="BJ55" s="121"/>
      <c r="BK55" s="121"/>
      <c r="BL55" s="121"/>
      <c r="BM55" s="121"/>
      <c r="BN55" s="121"/>
      <c r="BO55" s="115">
        <v>180</v>
      </c>
      <c r="BP55" s="115">
        <v>180</v>
      </c>
      <c r="BQ55" s="115"/>
      <c r="BR55" s="115"/>
      <c r="BS55" s="115">
        <v>5</v>
      </c>
      <c r="BT55" s="115"/>
      <c r="BU55" s="115">
        <v>10</v>
      </c>
      <c r="BV55" s="115"/>
      <c r="BW55" s="115"/>
      <c r="BX55" s="115"/>
      <c r="BY55" s="115">
        <v>48</v>
      </c>
      <c r="BZ55" s="115"/>
      <c r="CA55" s="115"/>
      <c r="CB55" s="115"/>
      <c r="CC55" s="57" t="s">
        <v>75</v>
      </c>
      <c r="CD55" s="124" t="str">
        <f t="shared" si="30"/>
        <v>X</v>
      </c>
      <c r="CE55" s="125" t="str">
        <f t="shared" si="3"/>
        <v/>
      </c>
      <c r="CF55" s="126">
        <f t="shared" si="4"/>
        <v>1</v>
      </c>
      <c r="CG55" s="179"/>
      <c r="CH55" s="169"/>
      <c r="CI55" s="169"/>
      <c r="CJ55" s="169"/>
      <c r="CK55" s="200" t="e">
        <f>IF(AND(Y55="",Z55="",AA55="",AB55="",AC55="",AD55="",AF55="",AG55="",AH55="",AI55="",AJ55="",AK55="",AL55="",AM55="",AN55="",AO55="",AP55="",AQ55="",AR55="",AS55="",AT55="",AU55="",AV55="",AW55="",AX55="",AY55="",AZ55="",BA55="",BB55="",BC55="",BD55="",BE55="",BF55="",BG55="",BH55="",BI55="",BJ55="",#REF!="",BK55="",BL55="",BM55="",BN55="",BY55=6),"X","")</f>
        <v>#REF!</v>
      </c>
      <c r="CL55" s="68">
        <f t="shared" si="5"/>
        <v>2</v>
      </c>
      <c r="CM55" s="99">
        <f t="shared" si="6"/>
        <v>1</v>
      </c>
      <c r="CN55" s="99">
        <f t="shared" si="7"/>
        <v>0</v>
      </c>
      <c r="CO55" s="99">
        <f t="shared" si="8"/>
        <v>0</v>
      </c>
      <c r="CP55" s="99">
        <f t="shared" si="9"/>
        <v>0</v>
      </c>
      <c r="CQ55" s="99">
        <f t="shared" si="10"/>
        <v>0</v>
      </c>
      <c r="CR55" s="22" t="e">
        <f t="shared" si="25"/>
        <v>#N/A</v>
      </c>
      <c r="CS55" s="22" t="e">
        <f t="shared" si="25"/>
        <v>#N/A</v>
      </c>
      <c r="CT55" s="22" t="e">
        <f t="shared" si="25"/>
        <v>#N/A</v>
      </c>
      <c r="CU55" s="22" t="e">
        <f t="shared" si="25"/>
        <v>#N/A</v>
      </c>
      <c r="CV55" s="22" t="e">
        <f t="shared" si="25"/>
        <v>#N/A</v>
      </c>
      <c r="CW55" s="22" t="e">
        <f t="shared" si="25"/>
        <v>#N/A</v>
      </c>
      <c r="CX55" s="22" t="e">
        <f t="shared" si="25"/>
        <v>#N/A</v>
      </c>
      <c r="CY55" s="22" t="e">
        <f t="shared" si="25"/>
        <v>#N/A</v>
      </c>
      <c r="CZ55" s="22" t="e">
        <f t="shared" si="25"/>
        <v>#N/A</v>
      </c>
      <c r="DA55" s="22" t="e">
        <f t="shared" si="25"/>
        <v>#N/A</v>
      </c>
      <c r="DB55" s="22" t="e">
        <f t="shared" si="26"/>
        <v>#N/A</v>
      </c>
      <c r="DC55" s="22" t="e">
        <f t="shared" si="26"/>
        <v>#N/A</v>
      </c>
      <c r="DD55" s="22" t="e">
        <f t="shared" si="26"/>
        <v>#N/A</v>
      </c>
      <c r="DE55" s="22" t="e">
        <f t="shared" si="26"/>
        <v>#N/A</v>
      </c>
      <c r="DF55" s="22" t="e">
        <f t="shared" si="26"/>
        <v>#N/A</v>
      </c>
      <c r="DG55" s="22" t="e">
        <f t="shared" si="26"/>
        <v>#N/A</v>
      </c>
      <c r="DH55" s="22" t="e">
        <f t="shared" si="26"/>
        <v>#N/A</v>
      </c>
      <c r="DI55" s="22" t="e">
        <f t="shared" si="26"/>
        <v>#N/A</v>
      </c>
      <c r="DJ55" s="22" t="e">
        <f t="shared" si="26"/>
        <v>#N/A</v>
      </c>
      <c r="DK55" s="22" t="e">
        <f t="shared" si="26"/>
        <v>#N/A</v>
      </c>
      <c r="DL55" s="22" t="e">
        <f t="shared" si="27"/>
        <v>#N/A</v>
      </c>
      <c r="DM55" s="22" t="e">
        <f t="shared" si="27"/>
        <v>#N/A</v>
      </c>
      <c r="DN55" s="22" t="e">
        <f t="shared" si="27"/>
        <v>#N/A</v>
      </c>
      <c r="DO55" s="22" t="e">
        <f t="shared" si="27"/>
        <v>#N/A</v>
      </c>
      <c r="DP55" s="22" t="e">
        <f t="shared" si="27"/>
        <v>#N/A</v>
      </c>
      <c r="DQ55" s="22" t="e">
        <f t="shared" si="27"/>
        <v>#N/A</v>
      </c>
      <c r="DR55" s="22" t="e">
        <f t="shared" si="27"/>
        <v>#N/A</v>
      </c>
      <c r="DS55" s="22" t="e">
        <f t="shared" si="27"/>
        <v>#N/A</v>
      </c>
      <c r="DT55" s="22" t="e">
        <f t="shared" si="27"/>
        <v>#N/A</v>
      </c>
      <c r="DU55" s="22" t="e">
        <f t="shared" si="27"/>
        <v>#N/A</v>
      </c>
      <c r="DV55" s="22" t="e">
        <f t="shared" si="28"/>
        <v>#N/A</v>
      </c>
      <c r="DW55" s="22" t="e">
        <f t="shared" si="28"/>
        <v>#N/A</v>
      </c>
      <c r="DX55" s="22" t="e">
        <f t="shared" si="28"/>
        <v>#N/A</v>
      </c>
      <c r="DY55" s="22" t="e">
        <f t="shared" si="28"/>
        <v>#N/A</v>
      </c>
      <c r="DZ55" s="22" t="e">
        <f t="shared" si="28"/>
        <v>#N/A</v>
      </c>
      <c r="EA55" s="22" t="e">
        <f t="shared" si="28"/>
        <v>#N/A</v>
      </c>
      <c r="EB55" s="22" t="e">
        <f t="shared" si="28"/>
        <v>#N/A</v>
      </c>
      <c r="EC55" s="22" t="e">
        <f t="shared" si="28"/>
        <v>#N/A</v>
      </c>
      <c r="ED55" s="22" t="e">
        <f t="shared" si="28"/>
        <v>#N/A</v>
      </c>
      <c r="EE55" s="22" t="e">
        <f t="shared" si="28"/>
        <v>#N/A</v>
      </c>
      <c r="EF55" s="22" t="e">
        <f t="shared" si="28"/>
        <v>#N/A</v>
      </c>
      <c r="EG55" s="22" t="e">
        <f t="shared" si="28"/>
        <v>#N/A</v>
      </c>
      <c r="EH55" s="99" t="e">
        <f t="shared" si="15"/>
        <v>#N/A</v>
      </c>
      <c r="EI55" s="99" t="e">
        <f t="shared" si="16"/>
        <v>#N/A</v>
      </c>
      <c r="EJ55" t="e">
        <f t="shared" si="31"/>
        <v>#N/A</v>
      </c>
      <c r="EK55" t="e">
        <f t="shared" si="31"/>
        <v>#N/A</v>
      </c>
      <c r="EL55" s="24" t="e">
        <f t="shared" si="32"/>
        <v>#N/A</v>
      </c>
      <c r="EM55" s="211" t="e">
        <f t="shared" si="32"/>
        <v>#N/A</v>
      </c>
    </row>
    <row r="56" spans="1:143" ht="15.75" customHeight="1" x14ac:dyDescent="0.25">
      <c r="D56" s="33"/>
      <c r="E56" s="33"/>
      <c r="F56" s="37"/>
      <c r="G56" s="39"/>
      <c r="H56" s="40"/>
      <c r="I56" s="39"/>
      <c r="J56" s="39"/>
      <c r="K56" s="37"/>
      <c r="L56" s="37"/>
      <c r="M56" s="37"/>
      <c r="N56" s="37"/>
      <c r="O56" s="37"/>
      <c r="P56" s="41"/>
      <c r="Q56" s="41"/>
      <c r="R56" s="42"/>
      <c r="S56" s="37"/>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7"/>
      <c r="BO56" s="37"/>
      <c r="BP56" s="37"/>
      <c r="BQ56" s="37"/>
      <c r="BR56" s="37"/>
      <c r="BS56" s="37"/>
      <c r="BT56" s="37"/>
      <c r="BU56" s="37"/>
      <c r="BV56" s="37"/>
      <c r="BW56" s="37"/>
      <c r="BX56" s="37"/>
      <c r="BY56" s="33"/>
      <c r="BZ56" s="33"/>
      <c r="CA56" s="33"/>
      <c r="CB56" s="33"/>
      <c r="CC56" s="34"/>
      <c r="CD56" s="38"/>
      <c r="CE56" s="38"/>
      <c r="CF56" s="38"/>
      <c r="CG56" s="33"/>
      <c r="CH56" s="33"/>
      <c r="CI56" s="33"/>
      <c r="CJ56" s="33"/>
      <c r="CK56" s="35"/>
      <c r="CL56" s="128"/>
      <c r="CR56" s="36"/>
      <c r="CS56" s="36"/>
      <c r="CT56" s="36"/>
      <c r="CU56" s="36"/>
      <c r="CV56" s="36"/>
      <c r="CW56" s="36"/>
      <c r="CX56" s="36"/>
      <c r="CY56" s="36"/>
      <c r="CZ56" s="36"/>
      <c r="DA56" s="36"/>
      <c r="DB56" s="36"/>
      <c r="DC56" s="36"/>
      <c r="DD56" s="36"/>
      <c r="DE56" s="36"/>
      <c r="DF56" s="36"/>
      <c r="DG56" s="36"/>
      <c r="DH56" s="36"/>
      <c r="DI56" s="36"/>
      <c r="DJ56" s="36"/>
      <c r="DK56" s="36"/>
      <c r="DL56" s="36"/>
      <c r="DM56" s="36"/>
      <c r="DN56" s="36"/>
      <c r="DO56" s="36"/>
      <c r="DP56" s="36"/>
      <c r="DQ56" s="36"/>
      <c r="DR56" s="36"/>
      <c r="DS56" s="36"/>
      <c r="DT56" s="36"/>
      <c r="DU56" s="36"/>
      <c r="DV56" s="36"/>
      <c r="DW56" s="36"/>
      <c r="DX56" s="36"/>
      <c r="DY56" s="36"/>
      <c r="DZ56" s="36"/>
      <c r="EA56" s="36"/>
      <c r="EB56" s="36"/>
      <c r="EC56" s="36"/>
      <c r="ED56" s="36"/>
      <c r="EE56" s="36"/>
      <c r="EF56" s="36"/>
      <c r="EG56" s="36"/>
      <c r="EL56" s="26"/>
      <c r="EM56" s="26"/>
    </row>
    <row r="57" spans="1:143" ht="15.75" customHeight="1" x14ac:dyDescent="0.25">
      <c r="E57" s="33"/>
      <c r="F57" s="37"/>
      <c r="G57" s="201" t="s">
        <v>310</v>
      </c>
      <c r="H57" s="40"/>
      <c r="I57" s="39"/>
      <c r="J57" s="39"/>
      <c r="K57" s="37"/>
      <c r="L57" s="37"/>
      <c r="M57" s="37"/>
      <c r="N57" s="37"/>
      <c r="O57" s="37"/>
      <c r="P57" s="41"/>
      <c r="Q57" s="41"/>
      <c r="R57" s="42"/>
      <c r="S57" s="37"/>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7"/>
      <c r="BO57" s="37"/>
      <c r="BP57" s="37"/>
      <c r="BQ57" s="37"/>
      <c r="BR57" s="37"/>
      <c r="BS57" s="37"/>
      <c r="BT57" s="37"/>
      <c r="BU57" s="37"/>
      <c r="BV57" s="37"/>
      <c r="BW57" s="37"/>
      <c r="BX57" s="37"/>
      <c r="BY57" s="33"/>
      <c r="BZ57" s="33"/>
      <c r="CA57" s="33"/>
      <c r="CB57" s="33"/>
      <c r="CC57" s="34"/>
      <c r="CD57" s="38"/>
      <c r="CE57" s="38"/>
      <c r="CF57" s="38"/>
      <c r="CG57" s="33"/>
      <c r="CH57" s="33"/>
      <c r="CI57" s="33"/>
      <c r="CJ57" s="33"/>
      <c r="CK57" s="35"/>
      <c r="CL57" s="128"/>
      <c r="CR57" s="36"/>
      <c r="CS57" s="36"/>
      <c r="CT57" s="36"/>
      <c r="CU57" s="36"/>
      <c r="CV57" s="36"/>
      <c r="CW57" s="36"/>
      <c r="CX57" s="36"/>
      <c r="CY57" s="36"/>
      <c r="CZ57" s="36"/>
      <c r="DA57" s="36"/>
      <c r="DB57" s="36"/>
      <c r="DC57" s="36"/>
      <c r="DD57" s="36"/>
      <c r="DE57" s="36"/>
      <c r="DF57" s="36"/>
      <c r="DG57" s="36"/>
      <c r="DH57" s="36"/>
      <c r="DI57" s="36"/>
      <c r="DJ57" s="36"/>
      <c r="DK57" s="36"/>
      <c r="DL57" s="36"/>
      <c r="DM57" s="36"/>
      <c r="DN57" s="36"/>
      <c r="DO57" s="36"/>
      <c r="DP57" s="36"/>
      <c r="DQ57" s="36"/>
      <c r="DR57" s="36"/>
      <c r="DS57" s="36"/>
      <c r="DT57" s="36"/>
      <c r="DU57" s="36"/>
      <c r="DV57" s="36"/>
      <c r="DW57" s="36"/>
      <c r="DX57" s="36"/>
      <c r="DY57" s="36"/>
      <c r="DZ57" s="36"/>
      <c r="EA57" s="36"/>
      <c r="EB57" s="36"/>
      <c r="EC57" s="36"/>
      <c r="ED57" s="36"/>
      <c r="EE57" s="36"/>
      <c r="EF57" s="36"/>
      <c r="EG57" s="36"/>
      <c r="EL57" s="26"/>
      <c r="EM57" s="26"/>
    </row>
    <row r="58" spans="1:143" ht="15.75" customHeight="1" x14ac:dyDescent="0.25">
      <c r="E58" s="33"/>
      <c r="F58" s="37"/>
      <c r="G58" s="33" t="s">
        <v>311</v>
      </c>
      <c r="H58" s="40"/>
      <c r="I58" s="39"/>
      <c r="J58" s="39"/>
      <c r="K58" s="37"/>
      <c r="L58" s="37"/>
      <c r="M58" s="37"/>
      <c r="N58" s="37"/>
      <c r="O58" s="37"/>
      <c r="P58" s="41"/>
      <c r="Q58" s="41"/>
      <c r="R58" s="42"/>
      <c r="S58" s="37"/>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7"/>
      <c r="BO58" s="37"/>
      <c r="BP58" s="37"/>
      <c r="BQ58" s="37"/>
      <c r="BR58" s="37"/>
      <c r="BS58" s="37"/>
      <c r="BT58" s="37"/>
      <c r="BU58" s="37"/>
      <c r="BV58" s="37"/>
      <c r="BW58" s="37"/>
      <c r="BX58" s="37"/>
      <c r="BY58" s="33"/>
      <c r="BZ58" s="33"/>
      <c r="CA58" s="33"/>
      <c r="CB58" s="33"/>
      <c r="CC58" s="34"/>
      <c r="CD58" s="38"/>
      <c r="CE58" s="38"/>
      <c r="CF58" s="38"/>
      <c r="CG58" s="33"/>
      <c r="CH58" s="33"/>
      <c r="CI58" s="33"/>
      <c r="CJ58" s="33"/>
      <c r="CK58" s="35"/>
      <c r="CL58" s="128"/>
      <c r="CR58" s="36"/>
      <c r="CS58" s="36"/>
      <c r="CT58" s="36"/>
      <c r="CU58" s="36"/>
      <c r="CV58" s="36"/>
      <c r="CW58" s="36"/>
      <c r="CX58" s="36"/>
      <c r="CY58" s="36"/>
      <c r="CZ58" s="36"/>
      <c r="DA58" s="36"/>
      <c r="DB58" s="36"/>
      <c r="DC58" s="36"/>
      <c r="DD58" s="36"/>
      <c r="DE58" s="36"/>
      <c r="DF58" s="36"/>
      <c r="DG58" s="36"/>
      <c r="DH58" s="36"/>
      <c r="DI58" s="36"/>
      <c r="DJ58" s="36"/>
      <c r="DK58" s="36"/>
      <c r="DL58" s="36"/>
      <c r="DM58" s="36"/>
      <c r="DN58" s="36"/>
      <c r="DO58" s="36"/>
      <c r="DP58" s="36"/>
      <c r="DQ58" s="36"/>
      <c r="DR58" s="36"/>
      <c r="DS58" s="36"/>
      <c r="DT58" s="36"/>
      <c r="DU58" s="36"/>
      <c r="DV58" s="36"/>
      <c r="DW58" s="36"/>
      <c r="DX58" s="36"/>
      <c r="DY58" s="36"/>
      <c r="DZ58" s="36"/>
      <c r="EA58" s="36"/>
      <c r="EB58" s="36"/>
      <c r="EC58" s="36"/>
      <c r="ED58" s="36"/>
      <c r="EE58" s="36"/>
      <c r="EF58" s="36"/>
      <c r="EG58" s="36"/>
      <c r="EL58" s="26"/>
      <c r="EM58" s="26"/>
    </row>
  </sheetData>
  <mergeCells count="9">
    <mergeCell ref="CD17:CE18"/>
    <mergeCell ref="Y18:AD18"/>
    <mergeCell ref="AF18:AI18"/>
    <mergeCell ref="AJ18:BN18"/>
    <mergeCell ref="C2:AB5"/>
    <mergeCell ref="C6:AB13"/>
    <mergeCell ref="C14:AB15"/>
    <mergeCell ref="U17:X18"/>
    <mergeCell ref="Y17:BY17"/>
  </mergeCells>
  <conditionalFormatting sqref="S20:T55">
    <cfRule type="cellIs" dxfId="22" priority="22" operator="equal">
      <formula>"X"</formula>
    </cfRule>
  </conditionalFormatting>
  <conditionalFormatting sqref="U20:BN55 CD20:CE55">
    <cfRule type="expression" dxfId="21" priority="19">
      <formula>IF(AND(U20="X",U$19="rouge"),TRUE,FALSE)</formula>
    </cfRule>
  </conditionalFormatting>
  <conditionalFormatting sqref="BQ20:BR55 U20:BN55">
    <cfRule type="expression" dxfId="20" priority="18">
      <formula>IF(AND(U20="X",U$19="jaune"),TRUE,FALSE)</formula>
    </cfRule>
  </conditionalFormatting>
  <conditionalFormatting sqref="BT20:BU55">
    <cfRule type="cellIs" dxfId="19" priority="9" operator="equal">
      <formula>20</formula>
    </cfRule>
    <cfRule type="expression" dxfId="18" priority="11">
      <formula>IF(AND(BT20=0,BT20&lt;&gt;""),TRUE,FALSE)</formula>
    </cfRule>
  </conditionalFormatting>
  <conditionalFormatting sqref="BU20:BU55">
    <cfRule type="cellIs" dxfId="17" priority="7" operator="between">
      <formula>3</formula>
      <formula>10</formula>
    </cfRule>
  </conditionalFormatting>
  <conditionalFormatting sqref="BW20:BX55 CF20:CF55">
    <cfRule type="expression" dxfId="16" priority="6">
      <formula>IF(AND(BW20&lt;&gt;"",BW20&lt;&gt;BW$20),TRUE,FALSE)</formula>
    </cfRule>
  </conditionalFormatting>
  <conditionalFormatting sqref="BV20:BV55">
    <cfRule type="cellIs" dxfId="15" priority="2" operator="equal">
      <formula>"Oui"</formula>
    </cfRule>
  </conditionalFormatting>
  <conditionalFormatting sqref="U20:BN55">
    <cfRule type="expression" dxfId="14" priority="23">
      <formula>IF($CL20=0,TRUE,FALSE)</formula>
    </cfRule>
  </conditionalFormatting>
  <conditionalFormatting sqref="H20:I55">
    <cfRule type="expression" dxfId="13" priority="20">
      <formula>IF(AND(H20&lt;&gt;"",H20&lt;=H$19),TRUE,FALSE)</formula>
    </cfRule>
    <cfRule type="expression" dxfId="12" priority="21">
      <formula>IF(AND(TYPE(H20)&lt;&gt;2,H20&gt;H$19),TRUE,FALSE)</formula>
    </cfRule>
  </conditionalFormatting>
  <conditionalFormatting sqref="BO20:BO55">
    <cfRule type="expression" dxfId="11" priority="15">
      <formula>IF(AND(TYPE(BO20)=1,BO20&lt;=7,BO20&lt;&gt;""),TRUE,FALSE)</formula>
    </cfRule>
    <cfRule type="expression" dxfId="10" priority="16">
      <formula>IF(AND(TYPE(BO20)=1,BO20&gt;=8,BO20&lt;=27),TRUE,FALSE)</formula>
    </cfRule>
    <cfRule type="expression" dxfId="9" priority="17">
      <formula>IF(AND(TYPE(BO20)=1,BO20&gt;=28),TRUE,FALSE)</formula>
    </cfRule>
  </conditionalFormatting>
  <conditionalFormatting sqref="BS20:BS55">
    <cfRule type="expression" dxfId="8" priority="1">
      <formula>IF(AND(TYPE(BS20)=2,LEFT(BS20,3)="20 "),TRUE,FALSE)</formula>
    </cfRule>
    <cfRule type="cellIs" dxfId="7" priority="12" operator="equal">
      <formula>5</formula>
    </cfRule>
    <cfRule type="cellIs" dxfId="6" priority="13" operator="equal">
      <formula>20</formula>
    </cfRule>
    <cfRule type="cellIs" dxfId="5" priority="14" operator="equal">
      <formula>50</formula>
    </cfRule>
  </conditionalFormatting>
  <conditionalFormatting sqref="BT20:BT55">
    <cfRule type="cellIs" dxfId="4" priority="8" operator="equal">
      <formula>"5 à 20"</formula>
    </cfRule>
    <cfRule type="cellIs" dxfId="3" priority="10" operator="equal">
      <formula>5</formula>
    </cfRule>
  </conditionalFormatting>
  <conditionalFormatting sqref="BY20:BY55">
    <cfRule type="cellIs" dxfId="2" priority="3" operator="equal">
      <formula>48</formula>
    </cfRule>
    <cfRule type="cellIs" dxfId="1" priority="4" operator="equal">
      <formula>24</formula>
    </cfRule>
    <cfRule type="cellIs" dxfId="0" priority="5" operator="equal">
      <formula>6</formula>
    </cfRule>
  </conditionalFormatting>
  <dataValidations count="1">
    <dataValidation type="list" allowBlank="1" showErrorMessage="1" sqref="K21:K55" xr:uid="{00000000-0002-0000-0200-000000000000}">
      <formula1>forme</formula1>
      <formula2>0</formula2>
    </dataValidation>
  </dataValidations>
  <pageMargins left="0.7" right="0.7" top="0.75" bottom="0.75" header="0.3" footer="0.3"/>
  <drawing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E80"/>
  <sheetViews>
    <sheetView workbookViewId="0">
      <pane xSplit="1" ySplit="1" topLeftCell="B53" activePane="bottomRight" state="frozen"/>
      <selection pane="topRight" activeCell="B1" sqref="B1"/>
      <selection pane="bottomLeft" activeCell="A2" sqref="A2"/>
      <selection pane="bottomRight" activeCell="E78" sqref="E78"/>
    </sheetView>
  </sheetViews>
  <sheetFormatPr baseColWidth="10" defaultColWidth="10.75" defaultRowHeight="14.25" x14ac:dyDescent="0.2"/>
  <cols>
    <col min="1" max="1" width="30.75" customWidth="1"/>
    <col min="2" max="2" width="20.75" customWidth="1"/>
    <col min="5" max="5" width="30.75" customWidth="1"/>
  </cols>
  <sheetData>
    <row r="1" spans="1:5" ht="15" x14ac:dyDescent="0.2">
      <c r="A1" s="27" t="s">
        <v>116</v>
      </c>
      <c r="B1" s="27" t="s">
        <v>117</v>
      </c>
      <c r="C1" s="27" t="s">
        <v>118</v>
      </c>
      <c r="D1" s="27" t="s">
        <v>119</v>
      </c>
      <c r="E1" s="28" t="s">
        <v>120</v>
      </c>
    </row>
    <row r="2" spans="1:5" ht="15" x14ac:dyDescent="0.2">
      <c r="A2" s="27" t="s">
        <v>98</v>
      </c>
      <c r="B2" s="27"/>
      <c r="C2" s="27"/>
      <c r="D2" s="27" t="s">
        <v>121</v>
      </c>
      <c r="E2" s="28"/>
    </row>
    <row r="3" spans="1:5" ht="15" x14ac:dyDescent="0.2">
      <c r="A3" s="27" t="s">
        <v>15</v>
      </c>
      <c r="B3" s="27"/>
      <c r="C3" s="27"/>
      <c r="D3" s="27" t="s">
        <v>121</v>
      </c>
      <c r="E3" s="28"/>
    </row>
    <row r="4" spans="1:5" ht="15" x14ac:dyDescent="0.2">
      <c r="A4" s="27" t="s">
        <v>122</v>
      </c>
      <c r="B4" s="27"/>
      <c r="C4" s="27"/>
      <c r="D4" s="27" t="s">
        <v>111</v>
      </c>
      <c r="E4" s="28"/>
    </row>
    <row r="5" spans="1:5" ht="15" x14ac:dyDescent="0.2">
      <c r="A5" s="27" t="s">
        <v>16</v>
      </c>
      <c r="B5" s="27"/>
      <c r="C5" s="27"/>
      <c r="D5" s="27" t="s">
        <v>111</v>
      </c>
      <c r="E5" s="28"/>
    </row>
    <row r="6" spans="1:5" ht="15" x14ac:dyDescent="0.2">
      <c r="A6" s="27" t="s">
        <v>123</v>
      </c>
      <c r="B6" s="27" t="s">
        <v>124</v>
      </c>
      <c r="C6" s="27"/>
      <c r="D6" s="27" t="s">
        <v>125</v>
      </c>
      <c r="E6" s="28"/>
    </row>
    <row r="7" spans="1:5" ht="15" x14ac:dyDescent="0.2">
      <c r="A7" s="27" t="s">
        <v>126</v>
      </c>
      <c r="B7" s="27" t="s">
        <v>124</v>
      </c>
      <c r="C7" s="27"/>
      <c r="D7" s="27" t="s">
        <v>125</v>
      </c>
      <c r="E7" s="28"/>
    </row>
    <row r="8" spans="1:5" ht="15" x14ac:dyDescent="0.2">
      <c r="A8" s="27" t="s">
        <v>127</v>
      </c>
      <c r="B8" s="27" t="s">
        <v>124</v>
      </c>
      <c r="C8" s="27"/>
      <c r="D8" s="27" t="s">
        <v>125</v>
      </c>
      <c r="E8" s="28"/>
    </row>
    <row r="9" spans="1:5" ht="15" x14ac:dyDescent="0.2">
      <c r="A9" s="27" t="s">
        <v>128</v>
      </c>
      <c r="B9" s="27" t="s">
        <v>124</v>
      </c>
      <c r="C9" s="27"/>
      <c r="D9" s="27" t="s">
        <v>125</v>
      </c>
      <c r="E9" s="28"/>
    </row>
    <row r="10" spans="1:5" ht="15" x14ac:dyDescent="0.2">
      <c r="A10" s="27" t="s">
        <v>129</v>
      </c>
      <c r="B10" s="29"/>
      <c r="C10" s="27"/>
      <c r="D10" s="27" t="s">
        <v>130</v>
      </c>
      <c r="E10" s="28"/>
    </row>
    <row r="11" spans="1:5" ht="15" x14ac:dyDescent="0.2">
      <c r="A11" s="27" t="s">
        <v>17</v>
      </c>
      <c r="B11" s="27" t="s">
        <v>131</v>
      </c>
      <c r="C11" s="27"/>
      <c r="D11" s="27" t="s">
        <v>125</v>
      </c>
      <c r="E11" s="28"/>
    </row>
    <row r="12" spans="1:5" ht="15" x14ac:dyDescent="0.2">
      <c r="A12" s="27" t="s">
        <v>18</v>
      </c>
      <c r="B12" s="27" t="s">
        <v>131</v>
      </c>
      <c r="C12" s="27"/>
      <c r="D12" s="27" t="s">
        <v>125</v>
      </c>
      <c r="E12" s="28"/>
    </row>
    <row r="13" spans="1:5" ht="15" x14ac:dyDescent="0.2">
      <c r="A13" s="27" t="s">
        <v>19</v>
      </c>
      <c r="B13" s="27" t="s">
        <v>131</v>
      </c>
      <c r="C13" s="27"/>
      <c r="D13" s="27" t="s">
        <v>125</v>
      </c>
      <c r="E13" s="28"/>
    </row>
    <row r="14" spans="1:5" ht="15" x14ac:dyDescent="0.2">
      <c r="A14" s="27" t="s">
        <v>20</v>
      </c>
      <c r="B14" s="27" t="s">
        <v>131</v>
      </c>
      <c r="C14" s="27"/>
      <c r="D14" s="27" t="s">
        <v>125</v>
      </c>
      <c r="E14" s="28"/>
    </row>
    <row r="15" spans="1:5" ht="15" x14ac:dyDescent="0.2">
      <c r="A15" s="27" t="s">
        <v>21</v>
      </c>
      <c r="B15" s="27" t="s">
        <v>131</v>
      </c>
      <c r="C15" s="27"/>
      <c r="D15" s="27" t="s">
        <v>125</v>
      </c>
      <c r="E15" s="28"/>
    </row>
    <row r="16" spans="1:5" ht="15" x14ac:dyDescent="0.2">
      <c r="A16" s="27" t="s">
        <v>22</v>
      </c>
      <c r="B16" s="27" t="s">
        <v>131</v>
      </c>
      <c r="C16" s="27"/>
      <c r="D16" s="27" t="s">
        <v>125</v>
      </c>
      <c r="E16" s="28"/>
    </row>
    <row r="17" spans="1:5" ht="15" x14ac:dyDescent="0.2">
      <c r="A17" s="27" t="s">
        <v>54</v>
      </c>
      <c r="B17" s="27" t="s">
        <v>132</v>
      </c>
      <c r="C17" s="27"/>
      <c r="D17" s="27" t="s">
        <v>125</v>
      </c>
      <c r="E17" s="28"/>
    </row>
    <row r="18" spans="1:5" ht="15" x14ac:dyDescent="0.2">
      <c r="A18" s="27" t="s">
        <v>23</v>
      </c>
      <c r="B18" s="27" t="s">
        <v>133</v>
      </c>
      <c r="C18" s="27"/>
      <c r="D18" s="27" t="s">
        <v>134</v>
      </c>
      <c r="E18" s="28"/>
    </row>
    <row r="19" spans="1:5" ht="15" x14ac:dyDescent="0.2">
      <c r="A19" s="27" t="s">
        <v>24</v>
      </c>
      <c r="B19" s="27" t="s">
        <v>133</v>
      </c>
      <c r="C19" s="27"/>
      <c r="D19" s="27" t="s">
        <v>134</v>
      </c>
      <c r="E19" s="28"/>
    </row>
    <row r="20" spans="1:5" ht="15" x14ac:dyDescent="0.2">
      <c r="A20" s="27" t="s">
        <v>25</v>
      </c>
      <c r="B20" s="29"/>
      <c r="C20" s="27"/>
      <c r="D20" s="27" t="s">
        <v>130</v>
      </c>
      <c r="E20" s="28"/>
    </row>
    <row r="21" spans="1:5" ht="15" x14ac:dyDescent="0.2">
      <c r="A21" s="27" t="s">
        <v>26</v>
      </c>
      <c r="B21" s="29"/>
      <c r="C21" s="27"/>
      <c r="D21" s="27" t="s">
        <v>130</v>
      </c>
      <c r="E21" s="28"/>
    </row>
    <row r="22" spans="1:5" ht="15" x14ac:dyDescent="0.2">
      <c r="A22" s="27" t="s">
        <v>27</v>
      </c>
      <c r="B22" s="27" t="s">
        <v>132</v>
      </c>
      <c r="C22" s="27"/>
      <c r="D22" s="27" t="s">
        <v>125</v>
      </c>
      <c r="E22" s="28"/>
    </row>
    <row r="23" spans="1:5" ht="15" x14ac:dyDescent="0.2">
      <c r="A23" s="27" t="s">
        <v>28</v>
      </c>
      <c r="B23" s="27" t="s">
        <v>132</v>
      </c>
      <c r="C23" s="27"/>
      <c r="D23" s="27" t="s">
        <v>125</v>
      </c>
      <c r="E23" s="28"/>
    </row>
    <row r="24" spans="1:5" ht="15" x14ac:dyDescent="0.2">
      <c r="A24" s="27" t="s">
        <v>29</v>
      </c>
      <c r="B24" s="27" t="s">
        <v>132</v>
      </c>
      <c r="C24" s="27"/>
      <c r="D24" s="27" t="s">
        <v>134</v>
      </c>
      <c r="E24" s="28"/>
    </row>
    <row r="25" spans="1:5" ht="15" x14ac:dyDescent="0.2">
      <c r="A25" s="27" t="s">
        <v>30</v>
      </c>
      <c r="B25" s="27" t="s">
        <v>132</v>
      </c>
      <c r="C25" s="27"/>
      <c r="D25" s="27" t="s">
        <v>134</v>
      </c>
      <c r="E25" s="28"/>
    </row>
    <row r="26" spans="1:5" ht="15" x14ac:dyDescent="0.2">
      <c r="A26" s="27" t="s">
        <v>31</v>
      </c>
      <c r="B26" s="27" t="s">
        <v>132</v>
      </c>
      <c r="C26" s="27"/>
      <c r="D26" s="27" t="s">
        <v>125</v>
      </c>
      <c r="E26" s="28"/>
    </row>
    <row r="27" spans="1:5" ht="15" x14ac:dyDescent="0.2">
      <c r="A27" s="27" t="s">
        <v>32</v>
      </c>
      <c r="B27" s="27" t="s">
        <v>132</v>
      </c>
      <c r="C27" s="27"/>
      <c r="D27" s="27" t="s">
        <v>125</v>
      </c>
      <c r="E27" s="28"/>
    </row>
    <row r="28" spans="1:5" ht="15" x14ac:dyDescent="0.2">
      <c r="A28" s="27" t="s">
        <v>33</v>
      </c>
      <c r="B28" s="27" t="s">
        <v>132</v>
      </c>
      <c r="C28" s="27"/>
      <c r="D28" s="27" t="s">
        <v>134</v>
      </c>
      <c r="E28" s="28"/>
    </row>
    <row r="29" spans="1:5" ht="15" x14ac:dyDescent="0.2">
      <c r="A29" s="27" t="s">
        <v>34</v>
      </c>
      <c r="B29" s="27" t="s">
        <v>132</v>
      </c>
      <c r="C29" s="27"/>
      <c r="D29" s="27" t="s">
        <v>125</v>
      </c>
      <c r="E29" s="28"/>
    </row>
    <row r="30" spans="1:5" ht="15" x14ac:dyDescent="0.2">
      <c r="A30" s="27" t="s">
        <v>35</v>
      </c>
      <c r="B30" s="27" t="s">
        <v>132</v>
      </c>
      <c r="C30" s="27"/>
      <c r="D30" s="27" t="s">
        <v>134</v>
      </c>
      <c r="E30" s="28"/>
    </row>
    <row r="31" spans="1:5" ht="15" x14ac:dyDescent="0.2">
      <c r="A31" s="27" t="s">
        <v>36</v>
      </c>
      <c r="B31" s="27" t="s">
        <v>132</v>
      </c>
      <c r="C31" s="27"/>
      <c r="D31" s="27" t="s">
        <v>134</v>
      </c>
      <c r="E31" s="28"/>
    </row>
    <row r="32" spans="1:5" ht="15" x14ac:dyDescent="0.2">
      <c r="A32" s="27" t="s">
        <v>37</v>
      </c>
      <c r="B32" s="27" t="s">
        <v>132</v>
      </c>
      <c r="C32" s="27"/>
      <c r="D32" s="27" t="s">
        <v>125</v>
      </c>
      <c r="E32" s="28"/>
    </row>
    <row r="33" spans="1:5" ht="15" x14ac:dyDescent="0.2">
      <c r="A33" s="27" t="s">
        <v>38</v>
      </c>
      <c r="B33" s="27" t="s">
        <v>132</v>
      </c>
      <c r="C33" s="27"/>
      <c r="D33" s="27" t="s">
        <v>125</v>
      </c>
      <c r="E33" s="28"/>
    </row>
    <row r="34" spans="1:5" ht="15" x14ac:dyDescent="0.2">
      <c r="A34" s="27" t="s">
        <v>39</v>
      </c>
      <c r="B34" s="27" t="s">
        <v>132</v>
      </c>
      <c r="C34" s="27"/>
      <c r="D34" s="27" t="s">
        <v>125</v>
      </c>
      <c r="E34" s="28"/>
    </row>
    <row r="35" spans="1:5" ht="15" x14ac:dyDescent="0.2">
      <c r="A35" s="27" t="s">
        <v>40</v>
      </c>
      <c r="B35" s="27" t="s">
        <v>132</v>
      </c>
      <c r="C35" s="27"/>
      <c r="D35" s="27" t="s">
        <v>125</v>
      </c>
      <c r="E35" s="28"/>
    </row>
    <row r="36" spans="1:5" ht="15" x14ac:dyDescent="0.2">
      <c r="A36" s="27" t="s">
        <v>41</v>
      </c>
      <c r="B36" s="27" t="s">
        <v>132</v>
      </c>
      <c r="C36" s="27"/>
      <c r="D36" s="27" t="s">
        <v>134</v>
      </c>
      <c r="E36" s="28"/>
    </row>
    <row r="37" spans="1:5" ht="15" x14ac:dyDescent="0.2">
      <c r="A37" s="27" t="s">
        <v>42</v>
      </c>
      <c r="B37" s="27" t="s">
        <v>132</v>
      </c>
      <c r="C37" s="27"/>
      <c r="D37" s="27" t="s">
        <v>125</v>
      </c>
      <c r="E37" s="28"/>
    </row>
    <row r="38" spans="1:5" ht="15" x14ac:dyDescent="0.2">
      <c r="A38" s="27" t="s">
        <v>43</v>
      </c>
      <c r="B38" s="27" t="s">
        <v>132</v>
      </c>
      <c r="C38" s="27"/>
      <c r="D38" s="27" t="s">
        <v>134</v>
      </c>
      <c r="E38" s="28"/>
    </row>
    <row r="39" spans="1:5" ht="15" x14ac:dyDescent="0.2">
      <c r="A39" s="27" t="s">
        <v>44</v>
      </c>
      <c r="B39" s="27" t="s">
        <v>132</v>
      </c>
      <c r="C39" s="27"/>
      <c r="D39" s="27" t="s">
        <v>134</v>
      </c>
      <c r="E39" s="28"/>
    </row>
    <row r="40" spans="1:5" ht="15" x14ac:dyDescent="0.2">
      <c r="A40" s="27" t="s">
        <v>45</v>
      </c>
      <c r="B40" s="27" t="s">
        <v>135</v>
      </c>
      <c r="C40" s="27"/>
      <c r="D40" s="27" t="s">
        <v>125</v>
      </c>
      <c r="E40" s="28"/>
    </row>
    <row r="41" spans="1:5" ht="15" x14ac:dyDescent="0.2">
      <c r="A41" s="27" t="s">
        <v>46</v>
      </c>
      <c r="B41" s="27" t="s">
        <v>135</v>
      </c>
      <c r="C41" s="27"/>
      <c r="D41" s="27" t="s">
        <v>125</v>
      </c>
      <c r="E41" s="28"/>
    </row>
    <row r="42" spans="1:5" ht="15" x14ac:dyDescent="0.2">
      <c r="A42" s="27" t="s">
        <v>47</v>
      </c>
      <c r="B42" s="27" t="s">
        <v>135</v>
      </c>
      <c r="C42" s="27"/>
      <c r="D42" s="27" t="s">
        <v>125</v>
      </c>
      <c r="E42" s="28"/>
    </row>
    <row r="43" spans="1:5" ht="15" x14ac:dyDescent="0.2">
      <c r="A43" s="27" t="s">
        <v>48</v>
      </c>
      <c r="B43" s="27" t="s">
        <v>135</v>
      </c>
      <c r="C43" s="27"/>
      <c r="D43" s="27" t="s">
        <v>125</v>
      </c>
      <c r="E43" s="28"/>
    </row>
    <row r="44" spans="1:5" ht="15" x14ac:dyDescent="0.2">
      <c r="A44" s="27" t="s">
        <v>49</v>
      </c>
      <c r="B44" s="27" t="s">
        <v>135</v>
      </c>
      <c r="C44" s="27"/>
      <c r="D44" s="27" t="s">
        <v>125</v>
      </c>
      <c r="E44" s="28"/>
    </row>
    <row r="45" spans="1:5" ht="15" x14ac:dyDescent="0.2">
      <c r="A45" s="27" t="s">
        <v>50</v>
      </c>
      <c r="B45" s="27" t="s">
        <v>135</v>
      </c>
      <c r="C45" s="27"/>
      <c r="D45" s="27" t="s">
        <v>125</v>
      </c>
      <c r="E45" s="28"/>
    </row>
    <row r="46" spans="1:5" ht="15" x14ac:dyDescent="0.2">
      <c r="A46" s="27" t="s">
        <v>51</v>
      </c>
      <c r="B46" s="27" t="s">
        <v>135</v>
      </c>
      <c r="C46" s="27"/>
      <c r="D46" s="27" t="s">
        <v>125</v>
      </c>
      <c r="E46" s="28"/>
    </row>
    <row r="47" spans="1:5" ht="15" x14ac:dyDescent="0.2">
      <c r="A47" s="27" t="s">
        <v>52</v>
      </c>
      <c r="B47" s="27" t="s">
        <v>135</v>
      </c>
      <c r="C47" s="27"/>
      <c r="D47" s="27" t="s">
        <v>125</v>
      </c>
      <c r="E47" s="28"/>
    </row>
    <row r="48" spans="1:5" ht="15" x14ac:dyDescent="0.2">
      <c r="A48" s="27" t="s">
        <v>53</v>
      </c>
      <c r="B48" s="27" t="s">
        <v>135</v>
      </c>
      <c r="C48" s="27"/>
      <c r="D48" s="27" t="s">
        <v>125</v>
      </c>
      <c r="E48" s="28"/>
    </row>
    <row r="49" spans="1:5" ht="15" x14ac:dyDescent="0.2">
      <c r="A49" s="27" t="s">
        <v>55</v>
      </c>
      <c r="B49" s="27" t="s">
        <v>132</v>
      </c>
      <c r="C49" s="27"/>
      <c r="D49" s="27" t="s">
        <v>125</v>
      </c>
      <c r="E49" s="28"/>
    </row>
    <row r="50" spans="1:5" ht="15" x14ac:dyDescent="0.2">
      <c r="A50" s="27" t="s">
        <v>56</v>
      </c>
      <c r="B50" s="27" t="s">
        <v>132</v>
      </c>
      <c r="C50" s="27"/>
      <c r="D50" s="27" t="s">
        <v>134</v>
      </c>
      <c r="E50" s="28"/>
    </row>
    <row r="51" spans="1:5" ht="15" x14ac:dyDescent="0.2">
      <c r="A51" s="27" t="s">
        <v>57</v>
      </c>
      <c r="B51" s="27" t="s">
        <v>132</v>
      </c>
      <c r="C51" s="27"/>
      <c r="D51" s="27" t="s">
        <v>125</v>
      </c>
      <c r="E51" s="28"/>
    </row>
    <row r="52" spans="1:5" ht="15" x14ac:dyDescent="0.2">
      <c r="A52" s="27" t="s">
        <v>58</v>
      </c>
      <c r="B52" s="27" t="s">
        <v>132</v>
      </c>
      <c r="C52" s="27"/>
      <c r="D52" s="27" t="s">
        <v>134</v>
      </c>
      <c r="E52" s="28"/>
    </row>
    <row r="53" spans="1:5" ht="15" x14ac:dyDescent="0.2">
      <c r="A53" s="27" t="s">
        <v>59</v>
      </c>
      <c r="B53" s="27"/>
      <c r="C53" s="27"/>
      <c r="D53" s="27" t="s">
        <v>111</v>
      </c>
      <c r="E53" s="28"/>
    </row>
    <row r="54" spans="1:5" ht="15" x14ac:dyDescent="0.2">
      <c r="A54" s="27" t="s">
        <v>136</v>
      </c>
      <c r="B54" s="27"/>
      <c r="C54" s="27"/>
      <c r="D54" s="27" t="s">
        <v>130</v>
      </c>
      <c r="E54" s="28" t="s">
        <v>151</v>
      </c>
    </row>
    <row r="55" spans="1:5" ht="15" x14ac:dyDescent="0.2">
      <c r="A55" s="27" t="s">
        <v>137</v>
      </c>
      <c r="B55" s="27"/>
      <c r="C55" s="27"/>
      <c r="D55" s="27" t="s">
        <v>134</v>
      </c>
      <c r="E55" s="28"/>
    </row>
    <row r="56" spans="1:5" ht="15" x14ac:dyDescent="0.2">
      <c r="A56" s="27" t="s">
        <v>92</v>
      </c>
      <c r="B56" s="27"/>
      <c r="C56" s="27"/>
      <c r="D56" s="27" t="s">
        <v>134</v>
      </c>
      <c r="E56" s="28" t="s">
        <v>152</v>
      </c>
    </row>
    <row r="57" spans="1:5" ht="15" x14ac:dyDescent="0.2">
      <c r="A57" s="27" t="s">
        <v>60</v>
      </c>
      <c r="B57" s="27"/>
      <c r="C57" s="27"/>
      <c r="D57" s="27" t="s">
        <v>134</v>
      </c>
      <c r="E57" s="28"/>
    </row>
    <row r="58" spans="1:5" ht="15" x14ac:dyDescent="0.2">
      <c r="A58" s="27" t="s">
        <v>61</v>
      </c>
      <c r="B58" s="27"/>
      <c r="C58" s="27"/>
      <c r="D58" s="27" t="s">
        <v>111</v>
      </c>
      <c r="E58" s="28"/>
    </row>
    <row r="59" spans="1:5" ht="15" x14ac:dyDescent="0.2">
      <c r="A59" s="27" t="s">
        <v>62</v>
      </c>
      <c r="B59" s="27"/>
      <c r="C59" s="27"/>
      <c r="D59" s="27" t="s">
        <v>111</v>
      </c>
      <c r="E59" s="28"/>
    </row>
    <row r="60" spans="1:5" ht="15" x14ac:dyDescent="0.2">
      <c r="A60" s="27" t="s">
        <v>63</v>
      </c>
      <c r="B60" s="27"/>
      <c r="C60" s="27"/>
      <c r="D60" s="27" t="s">
        <v>111</v>
      </c>
      <c r="E60" s="28"/>
    </row>
    <row r="61" spans="1:5" ht="15" x14ac:dyDescent="0.2">
      <c r="A61" s="27" t="s">
        <v>138</v>
      </c>
      <c r="B61" s="27"/>
      <c r="C61" s="27"/>
      <c r="D61" s="27" t="s">
        <v>111</v>
      </c>
      <c r="E61" s="28"/>
    </row>
    <row r="62" spans="1:5" ht="15" x14ac:dyDescent="0.2">
      <c r="A62" s="27" t="s">
        <v>108</v>
      </c>
      <c r="B62" s="27"/>
      <c r="C62" s="27"/>
      <c r="D62" s="27" t="s">
        <v>111</v>
      </c>
      <c r="E62" s="28" t="s">
        <v>152</v>
      </c>
    </row>
    <row r="63" spans="1:5" ht="15" x14ac:dyDescent="0.2">
      <c r="A63" s="27" t="s">
        <v>139</v>
      </c>
      <c r="B63" s="27"/>
      <c r="C63" s="27"/>
      <c r="D63" s="27" t="s">
        <v>111</v>
      </c>
      <c r="E63" s="28"/>
    </row>
    <row r="64" spans="1:5" ht="15" x14ac:dyDescent="0.2">
      <c r="A64" s="27" t="s">
        <v>140</v>
      </c>
      <c r="B64" s="27"/>
      <c r="C64" s="27"/>
      <c r="D64" s="27" t="s">
        <v>111</v>
      </c>
      <c r="E64" s="28"/>
    </row>
    <row r="65" spans="1:5" ht="15" x14ac:dyDescent="0.2">
      <c r="A65" s="27" t="s">
        <v>100</v>
      </c>
      <c r="B65" s="27"/>
      <c r="C65" s="27"/>
      <c r="D65" s="27" t="s">
        <v>111</v>
      </c>
      <c r="E65" s="28" t="s">
        <v>141</v>
      </c>
    </row>
    <row r="66" spans="1:5" ht="15" x14ac:dyDescent="0.2">
      <c r="A66" s="27" t="s">
        <v>64</v>
      </c>
      <c r="B66" s="27"/>
      <c r="C66" s="27"/>
      <c r="D66" s="27" t="s">
        <v>111</v>
      </c>
      <c r="E66" s="28" t="s">
        <v>142</v>
      </c>
    </row>
    <row r="67" spans="1:5" ht="15" x14ac:dyDescent="0.2">
      <c r="A67" s="27" t="s">
        <v>65</v>
      </c>
      <c r="B67" s="27"/>
      <c r="C67" s="27"/>
      <c r="D67" s="27" t="s">
        <v>130</v>
      </c>
      <c r="E67" s="28"/>
    </row>
    <row r="68" spans="1:5" ht="15" x14ac:dyDescent="0.2">
      <c r="A68" s="27" t="s">
        <v>143</v>
      </c>
      <c r="B68" s="27"/>
      <c r="C68" s="27"/>
      <c r="D68" s="27" t="s">
        <v>130</v>
      </c>
      <c r="E68" s="28" t="s">
        <v>141</v>
      </c>
    </row>
    <row r="69" spans="1:5" ht="15" x14ac:dyDescent="0.2">
      <c r="A69" s="27" t="s">
        <v>66</v>
      </c>
      <c r="B69" s="27"/>
      <c r="C69" s="27"/>
      <c r="D69" s="27" t="s">
        <v>130</v>
      </c>
      <c r="E69" s="28" t="s">
        <v>142</v>
      </c>
    </row>
    <row r="70" spans="1:5" ht="15" x14ac:dyDescent="0.2">
      <c r="A70" s="27" t="s">
        <v>67</v>
      </c>
      <c r="B70" s="27"/>
      <c r="C70" s="27"/>
      <c r="D70" s="27" t="s">
        <v>130</v>
      </c>
      <c r="E70" s="28"/>
    </row>
    <row r="71" spans="1:5" ht="15" x14ac:dyDescent="0.2">
      <c r="A71" s="27" t="s">
        <v>144</v>
      </c>
      <c r="B71" s="27"/>
      <c r="C71" s="27"/>
      <c r="D71" s="27" t="s">
        <v>130</v>
      </c>
      <c r="E71" s="28"/>
    </row>
    <row r="72" spans="1:5" ht="15" x14ac:dyDescent="0.2">
      <c r="A72" s="27" t="s">
        <v>69</v>
      </c>
      <c r="B72" s="27"/>
      <c r="C72" s="27"/>
      <c r="D72" s="27" t="s">
        <v>130</v>
      </c>
      <c r="E72" s="28" t="s">
        <v>141</v>
      </c>
    </row>
    <row r="73" spans="1:5" ht="15" x14ac:dyDescent="0.2">
      <c r="A73" s="27" t="s">
        <v>145</v>
      </c>
      <c r="B73" s="27"/>
      <c r="C73" s="27"/>
      <c r="D73" s="27" t="s">
        <v>130</v>
      </c>
      <c r="E73" s="28" t="s">
        <v>142</v>
      </c>
    </row>
    <row r="74" spans="1:5" ht="15" x14ac:dyDescent="0.2">
      <c r="A74" s="27" t="s">
        <v>146</v>
      </c>
      <c r="B74" s="27"/>
      <c r="C74" s="27"/>
      <c r="D74" s="27" t="s">
        <v>130</v>
      </c>
      <c r="E74" s="28"/>
    </row>
    <row r="75" spans="1:5" ht="15" x14ac:dyDescent="0.2">
      <c r="A75" s="27" t="s">
        <v>68</v>
      </c>
      <c r="B75" s="27"/>
      <c r="C75" s="27"/>
      <c r="D75" s="27" t="s">
        <v>130</v>
      </c>
      <c r="E75" s="28"/>
    </row>
    <row r="76" spans="1:5" ht="30" x14ac:dyDescent="0.2">
      <c r="A76" s="27" t="s">
        <v>113</v>
      </c>
      <c r="B76" s="27"/>
      <c r="C76" s="27"/>
      <c r="D76" s="27" t="s">
        <v>125</v>
      </c>
      <c r="E76" s="28" t="s">
        <v>147</v>
      </c>
    </row>
    <row r="77" spans="1:5" ht="15" x14ac:dyDescent="0.2">
      <c r="A77" s="27" t="s">
        <v>148</v>
      </c>
      <c r="B77" s="27"/>
      <c r="C77" s="27"/>
      <c r="D77" s="27" t="s">
        <v>125</v>
      </c>
      <c r="E77" s="28" t="s">
        <v>149</v>
      </c>
    </row>
    <row r="78" spans="1:5" ht="15" x14ac:dyDescent="0.2">
      <c r="A78" s="27" t="s">
        <v>115</v>
      </c>
      <c r="B78" s="27"/>
      <c r="C78" s="27"/>
      <c r="D78" s="27" t="s">
        <v>125</v>
      </c>
      <c r="E78" s="28" t="s">
        <v>152</v>
      </c>
    </row>
    <row r="79" spans="1:5" ht="30" x14ac:dyDescent="0.2">
      <c r="A79" s="27" t="s">
        <v>150</v>
      </c>
      <c r="B79" s="27"/>
      <c r="C79" s="27"/>
      <c r="D79" s="27" t="s">
        <v>111</v>
      </c>
      <c r="E79" s="28"/>
    </row>
    <row r="80" spans="1:5" ht="15" x14ac:dyDescent="0.2">
      <c r="A80" s="27"/>
      <c r="B80" s="27"/>
      <c r="C80" s="27"/>
      <c r="D80" s="27"/>
      <c r="E80" s="28"/>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emplate/>
  <TotalTime>76</TotalTime>
  <Application>Microsoft Excel</Application>
  <DocSecurity>0</DocSecurity>
  <ScaleCrop>false</ScaleCrop>
  <HeadingPairs>
    <vt:vector size="4" baseType="variant">
      <vt:variant>
        <vt:lpstr>Feuilles de calcul</vt:lpstr>
      </vt:variant>
      <vt:variant>
        <vt:i4>3</vt:i4>
      </vt:variant>
      <vt:variant>
        <vt:lpstr>Plages nommées</vt:lpstr>
      </vt:variant>
      <vt:variant>
        <vt:i4>2</vt:i4>
      </vt:variant>
    </vt:vector>
  </HeadingPairs>
  <TitlesOfParts>
    <vt:vector size="5" baseType="lpstr">
      <vt:lpstr>Calendrier de traitement 2020 </vt:lpstr>
      <vt:lpstr>HERBICIDES</vt:lpstr>
      <vt:lpstr>coloration</vt:lpstr>
      <vt:lpstr>'Calendrier de traitement 2020 '!Impression_des_titres</vt:lpstr>
      <vt:lpstr>HERBICIDES!Liste_herbicides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Magdalena GIRARD</dc:creator>
  <cp:lastModifiedBy>Chris_W10</cp:lastModifiedBy>
  <cp:revision>5</cp:revision>
  <cp:lastPrinted>2022-02-16T14:03:57Z</cp:lastPrinted>
  <dcterms:created xsi:type="dcterms:W3CDTF">2020-03-19T15:37:14Z</dcterms:created>
  <dcterms:modified xsi:type="dcterms:W3CDTF">2023-02-03T13:39:43Z</dcterms:modified>
  <dc:language>fr-FR</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14.0300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