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6BAD09F-C797-4485-A0FE-C5BDD8EA84EB}" xr6:coauthVersionLast="47" xr6:coauthVersionMax="47" xr10:uidLastSave="{00000000-0000-0000-0000-000000000000}"/>
  <bookViews>
    <workbookView xWindow="-120" yWindow="-120" windowWidth="29040" windowHeight="15990" activeTab="4" xr2:uid="{A8637BFF-7D5E-4AFA-822B-43F0357B3A18}"/>
  </bookViews>
  <sheets>
    <sheet name="Information personel" sheetId="2" r:id="rId1"/>
    <sheet name="Base de produits" sheetId="1" r:id="rId2"/>
    <sheet name="Base clients" sheetId="3" r:id="rId3"/>
    <sheet name="Bas de devis" sheetId="7" r:id="rId4"/>
    <sheet name="Feuil4" sheetId="11" r:id="rId5"/>
  </sheets>
  <externalReferences>
    <externalReference r:id="rId6"/>
  </externalReferences>
  <definedNames>
    <definedName name="Codes_P">t_BaseDeProduits[ID Produits]</definedName>
    <definedName name="L_Devis">t_codeDevis[code_devis]</definedName>
    <definedName name="L_Devis2">OFFSET('Information personel'!$H$2,,,COUNTA('Information personel'!$H:$H)-1)</definedName>
    <definedName name="TVA">'Information personel'!$B$12:$B$17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3" i="11" l="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22" i="11"/>
  <c r="C22" i="11" a="1"/>
  <c r="C22" i="11" s="1"/>
  <c r="H2" i="2" a="1"/>
  <c r="H2" i="2" s="1"/>
  <c r="F12" i="11"/>
  <c r="F11" i="11"/>
  <c r="F10" i="11"/>
  <c r="J2" i="7"/>
  <c r="J3" i="7"/>
  <c r="J4" i="7"/>
  <c r="J5" i="7"/>
  <c r="J6" i="7"/>
  <c r="J7" i="7"/>
  <c r="J8" i="7"/>
  <c r="J9" i="7"/>
  <c r="J10" i="7"/>
  <c r="J11" i="7"/>
  <c r="I2" i="7"/>
  <c r="I3" i="7"/>
  <c r="I4" i="7"/>
  <c r="I5" i="7"/>
  <c r="I6" i="7"/>
  <c r="I7" i="7"/>
  <c r="I8" i="7"/>
  <c r="I9" i="7"/>
  <c r="I10" i="7"/>
  <c r="I11" i="7"/>
  <c r="C2" i="7"/>
  <c r="C3" i="7"/>
  <c r="C4" i="7"/>
  <c r="C5" i="7"/>
  <c r="C6" i="7"/>
  <c r="C7" i="7"/>
  <c r="C8" i="7"/>
  <c r="C9" i="7"/>
  <c r="C10" i="7"/>
  <c r="C11" i="7"/>
  <c r="G2" i="7"/>
  <c r="G3" i="7"/>
  <c r="G4" i="7"/>
  <c r="G5" i="7"/>
  <c r="G6" i="7"/>
  <c r="G7" i="7"/>
  <c r="G8" i="7"/>
  <c r="G9" i="7"/>
  <c r="G10" i="7"/>
  <c r="G11" i="7"/>
  <c r="F56" i="11"/>
  <c r="G56" i="11"/>
  <c r="D15" i="11" l="1"/>
  <c r="D14" i="11"/>
  <c r="D13" i="11"/>
  <c r="G7" i="11" l="1"/>
  <c r="S171" i="11"/>
  <c r="R171" i="11"/>
  <c r="O171" i="11" s="1"/>
  <c r="Q171" i="11"/>
  <c r="S170" i="11"/>
  <c r="R170" i="11"/>
  <c r="O170" i="11" s="1"/>
  <c r="Q170" i="11"/>
  <c r="S169" i="11"/>
  <c r="R169" i="11"/>
  <c r="O169" i="11" s="1"/>
  <c r="Q169" i="11"/>
  <c r="S168" i="11"/>
  <c r="R168" i="11"/>
  <c r="O168" i="11" s="1"/>
  <c r="Q168" i="11"/>
  <c r="S167" i="11"/>
  <c r="R167" i="11"/>
  <c r="O167" i="11" s="1"/>
  <c r="Q167" i="11"/>
  <c r="S166" i="11"/>
  <c r="R166" i="11"/>
  <c r="O166" i="11" s="1"/>
  <c r="Q166" i="11"/>
  <c r="S165" i="11"/>
  <c r="R165" i="11"/>
  <c r="O165" i="11" s="1"/>
  <c r="Q165" i="11"/>
  <c r="S164" i="11"/>
  <c r="R164" i="11"/>
  <c r="O164" i="11" s="1"/>
  <c r="Q164" i="11"/>
  <c r="S163" i="11"/>
  <c r="R163" i="11"/>
  <c r="O163" i="11" s="1"/>
  <c r="Q163" i="11"/>
  <c r="S162" i="11"/>
  <c r="R162" i="11"/>
  <c r="O162" i="11" s="1"/>
  <c r="Q162" i="11"/>
  <c r="S161" i="11"/>
  <c r="R161" i="11"/>
  <c r="O161" i="11" s="1"/>
  <c r="Q161" i="11"/>
  <c r="S160" i="11"/>
  <c r="R160" i="11"/>
  <c r="O160" i="11" s="1"/>
  <c r="Q160" i="11"/>
  <c r="S159" i="11"/>
  <c r="R159" i="11"/>
  <c r="O159" i="11" s="1"/>
  <c r="Q159" i="11"/>
  <c r="S158" i="11"/>
  <c r="R158" i="11"/>
  <c r="O158" i="11" s="1"/>
  <c r="Q158" i="11"/>
  <c r="S157" i="11"/>
  <c r="R157" i="11"/>
  <c r="O157" i="11" s="1"/>
  <c r="Q157" i="11"/>
  <c r="S156" i="11"/>
  <c r="R156" i="11"/>
  <c r="O156" i="11" s="1"/>
  <c r="Q156" i="11"/>
  <c r="S155" i="11"/>
  <c r="R155" i="11"/>
  <c r="O155" i="11" s="1"/>
  <c r="Q155" i="11"/>
  <c r="S154" i="11"/>
  <c r="R154" i="11"/>
  <c r="O154" i="11" s="1"/>
  <c r="Q154" i="11"/>
  <c r="S153" i="11"/>
  <c r="R153" i="11"/>
  <c r="O153" i="11" s="1"/>
  <c r="Q153" i="11"/>
  <c r="S152" i="11"/>
  <c r="R152" i="11"/>
  <c r="O152" i="11" s="1"/>
  <c r="Q152" i="11"/>
  <c r="S151" i="11"/>
  <c r="R151" i="11"/>
  <c r="O151" i="11" s="1"/>
  <c r="Q151" i="11"/>
  <c r="S150" i="11"/>
  <c r="R150" i="11"/>
  <c r="O150" i="11" s="1"/>
  <c r="Q150" i="11"/>
  <c r="S149" i="11"/>
  <c r="R149" i="11"/>
  <c r="O149" i="11" s="1"/>
  <c r="Q149" i="11"/>
  <c r="S148" i="11"/>
  <c r="R148" i="11"/>
  <c r="O148" i="11" s="1"/>
  <c r="Q148" i="11"/>
  <c r="S147" i="11"/>
  <c r="R147" i="11"/>
  <c r="O147" i="11" s="1"/>
  <c r="Q147" i="11"/>
  <c r="S146" i="11"/>
  <c r="R146" i="11"/>
  <c r="O146" i="11" s="1"/>
  <c r="Q146" i="11"/>
  <c r="S145" i="11"/>
  <c r="R145" i="11"/>
  <c r="O145" i="11" s="1"/>
  <c r="Q145" i="11"/>
  <c r="S144" i="11"/>
  <c r="R144" i="11"/>
  <c r="O144" i="11" s="1"/>
  <c r="Q144" i="11"/>
  <c r="S143" i="11"/>
  <c r="R143" i="11"/>
  <c r="O143" i="11" s="1"/>
  <c r="Q143" i="11"/>
  <c r="S142" i="11"/>
  <c r="R142" i="11"/>
  <c r="O142" i="11" s="1"/>
  <c r="Q142" i="11"/>
  <c r="S141" i="11"/>
  <c r="R141" i="11"/>
  <c r="O141" i="11" s="1"/>
  <c r="Q141" i="11"/>
  <c r="S140" i="11"/>
  <c r="R140" i="11"/>
  <c r="O140" i="11" s="1"/>
  <c r="Q140" i="11"/>
  <c r="S139" i="11"/>
  <c r="R139" i="11"/>
  <c r="O139" i="11" s="1"/>
  <c r="Q139" i="11"/>
  <c r="S138" i="11"/>
  <c r="R138" i="11"/>
  <c r="O138" i="11" s="1"/>
  <c r="Q138" i="11"/>
  <c r="S137" i="11"/>
  <c r="R137" i="11"/>
  <c r="O137" i="11" s="1"/>
  <c r="Q137" i="11"/>
  <c r="S136" i="11"/>
  <c r="R136" i="11"/>
  <c r="O136" i="11" s="1"/>
  <c r="Q136" i="11"/>
  <c r="S135" i="11"/>
  <c r="R135" i="11"/>
  <c r="O135" i="11" s="1"/>
  <c r="Q135" i="11"/>
  <c r="S134" i="11"/>
  <c r="R134" i="11"/>
  <c r="O134" i="11" s="1"/>
  <c r="Q134" i="11"/>
  <c r="S133" i="11"/>
  <c r="R133" i="11"/>
  <c r="O133" i="11" s="1"/>
  <c r="Q133" i="11"/>
  <c r="S132" i="11"/>
  <c r="R132" i="11"/>
  <c r="O132" i="11" s="1"/>
  <c r="Q132" i="11"/>
  <c r="S131" i="11"/>
  <c r="R131" i="11"/>
  <c r="O131" i="11" s="1"/>
  <c r="Q131" i="11"/>
  <c r="S130" i="11"/>
  <c r="R130" i="11"/>
  <c r="O130" i="11" s="1"/>
  <c r="Q130" i="11"/>
  <c r="S129" i="11"/>
  <c r="R129" i="11"/>
  <c r="O129" i="11" s="1"/>
  <c r="Q129" i="11"/>
  <c r="S128" i="11"/>
  <c r="R128" i="11"/>
  <c r="O128" i="11" s="1"/>
  <c r="Q128" i="11"/>
  <c r="S127" i="11"/>
  <c r="R127" i="11"/>
  <c r="O127" i="11" s="1"/>
  <c r="Q127" i="11"/>
  <c r="S126" i="11"/>
  <c r="R126" i="11"/>
  <c r="O126" i="11" s="1"/>
  <c r="Q126" i="11"/>
  <c r="S125" i="11"/>
  <c r="R125" i="11"/>
  <c r="O125" i="11" s="1"/>
  <c r="Q125" i="11"/>
  <c r="S124" i="11"/>
  <c r="R124" i="11"/>
  <c r="O124" i="11" s="1"/>
  <c r="Q124" i="11"/>
  <c r="S123" i="11"/>
  <c r="R123" i="11"/>
  <c r="O123" i="11" s="1"/>
  <c r="Q123" i="11"/>
  <c r="S122" i="11"/>
  <c r="R122" i="11"/>
  <c r="O122" i="11" s="1"/>
  <c r="Q122" i="11"/>
  <c r="S121" i="11"/>
  <c r="R121" i="11"/>
  <c r="O121" i="11" s="1"/>
  <c r="Q121" i="11"/>
  <c r="S120" i="11"/>
  <c r="R120" i="11"/>
  <c r="O120" i="11" s="1"/>
  <c r="Q120" i="11"/>
  <c r="S119" i="11"/>
  <c r="R119" i="11"/>
  <c r="O119" i="11" s="1"/>
  <c r="Q119" i="11"/>
  <c r="S118" i="11"/>
  <c r="R118" i="11"/>
  <c r="O118" i="11" s="1"/>
  <c r="Q118" i="11"/>
  <c r="S117" i="11"/>
  <c r="R117" i="11"/>
  <c r="O117" i="11" s="1"/>
  <c r="Q117" i="11"/>
  <c r="S116" i="11"/>
  <c r="R116" i="11"/>
  <c r="O116" i="11" s="1"/>
  <c r="Q116" i="11"/>
  <c r="S115" i="11"/>
  <c r="R115" i="11"/>
  <c r="O115" i="11" s="1"/>
  <c r="Q115" i="11"/>
  <c r="S114" i="11"/>
  <c r="R114" i="11"/>
  <c r="O114" i="11" s="1"/>
  <c r="Q114" i="11"/>
  <c r="S113" i="11"/>
  <c r="R113" i="11"/>
  <c r="O113" i="11" s="1"/>
  <c r="Q113" i="11"/>
  <c r="S112" i="11"/>
  <c r="R112" i="11"/>
  <c r="O112" i="11" s="1"/>
  <c r="Q112" i="11"/>
  <c r="S111" i="11"/>
  <c r="R111" i="11"/>
  <c r="O111" i="11" s="1"/>
  <c r="Q111" i="11"/>
  <c r="S110" i="11"/>
  <c r="R110" i="11"/>
  <c r="O110" i="11" s="1"/>
  <c r="Q110" i="11"/>
  <c r="S109" i="11"/>
  <c r="R109" i="11"/>
  <c r="O109" i="11" s="1"/>
  <c r="Q109" i="11"/>
  <c r="S108" i="11"/>
  <c r="R108" i="11"/>
  <c r="O108" i="11" s="1"/>
  <c r="Q108" i="11"/>
  <c r="S107" i="11"/>
  <c r="R107" i="11"/>
  <c r="O107" i="11" s="1"/>
  <c r="Q107" i="11"/>
  <c r="S106" i="11"/>
  <c r="R106" i="11"/>
  <c r="O106" i="11" s="1"/>
  <c r="Q106" i="11"/>
  <c r="S105" i="11"/>
  <c r="R105" i="11"/>
  <c r="O105" i="11" s="1"/>
  <c r="Q105" i="11"/>
  <c r="S104" i="11"/>
  <c r="R104" i="11"/>
  <c r="O104" i="11" s="1"/>
  <c r="Q104" i="11"/>
  <c r="S103" i="11"/>
  <c r="R103" i="11"/>
  <c r="O103" i="11" s="1"/>
  <c r="Q103" i="11"/>
  <c r="S102" i="11"/>
  <c r="R102" i="11"/>
  <c r="O102" i="11" s="1"/>
  <c r="Q102" i="11"/>
  <c r="S101" i="11"/>
  <c r="R101" i="11"/>
  <c r="O101" i="11" s="1"/>
  <c r="Q101" i="11"/>
  <c r="S100" i="11"/>
  <c r="R100" i="11"/>
  <c r="O100" i="11" s="1"/>
  <c r="Q100" i="11"/>
  <c r="S99" i="11"/>
  <c r="R99" i="11"/>
  <c r="O99" i="11" s="1"/>
  <c r="Q99" i="11"/>
  <c r="S98" i="11"/>
  <c r="R98" i="11"/>
  <c r="O98" i="11" s="1"/>
  <c r="Q98" i="11"/>
  <c r="S97" i="11"/>
  <c r="R97" i="11"/>
  <c r="O97" i="11" s="1"/>
  <c r="Q97" i="11"/>
  <c r="S96" i="11"/>
  <c r="R96" i="11"/>
  <c r="O96" i="11" s="1"/>
  <c r="Q96" i="11"/>
  <c r="S95" i="11"/>
  <c r="R95" i="11"/>
  <c r="O95" i="11" s="1"/>
  <c r="Q95" i="11"/>
  <c r="S94" i="11"/>
  <c r="R94" i="11"/>
  <c r="O94" i="11" s="1"/>
  <c r="Q94" i="11"/>
  <c r="S93" i="11"/>
  <c r="R93" i="11"/>
  <c r="O93" i="11" s="1"/>
  <c r="Q93" i="11"/>
  <c r="S92" i="11"/>
  <c r="R92" i="11"/>
  <c r="O92" i="11" s="1"/>
  <c r="Q92" i="11"/>
  <c r="S91" i="11"/>
  <c r="R91" i="11"/>
  <c r="O91" i="11" s="1"/>
  <c r="Q91" i="11"/>
  <c r="S90" i="11"/>
  <c r="R90" i="11"/>
  <c r="O90" i="11" s="1"/>
  <c r="Q90" i="11"/>
  <c r="S89" i="11"/>
  <c r="R89" i="11"/>
  <c r="O89" i="11" s="1"/>
  <c r="Q89" i="11"/>
  <c r="S88" i="11"/>
  <c r="R88" i="11"/>
  <c r="O88" i="11" s="1"/>
  <c r="Q88" i="11"/>
  <c r="S87" i="11"/>
  <c r="R87" i="11"/>
  <c r="O87" i="11" s="1"/>
  <c r="Q87" i="11"/>
  <c r="S86" i="11"/>
  <c r="R86" i="11"/>
  <c r="O86" i="11" s="1"/>
  <c r="Q86" i="11"/>
  <c r="S85" i="11"/>
  <c r="R85" i="11"/>
  <c r="O85" i="11" s="1"/>
  <c r="Q85" i="11"/>
  <c r="S84" i="11"/>
  <c r="R84" i="11"/>
  <c r="O84" i="11" s="1"/>
  <c r="Q84" i="11"/>
  <c r="S83" i="11"/>
  <c r="R83" i="11"/>
  <c r="O83" i="11" s="1"/>
  <c r="Q83" i="11"/>
  <c r="S82" i="11"/>
  <c r="R82" i="11"/>
  <c r="O82" i="11" s="1"/>
  <c r="Q82" i="11"/>
  <c r="S81" i="11"/>
  <c r="R81" i="11"/>
  <c r="O81" i="11" s="1"/>
  <c r="Q81" i="11"/>
  <c r="S80" i="11"/>
  <c r="R80" i="11"/>
  <c r="O80" i="11" s="1"/>
  <c r="Q80" i="11"/>
  <c r="S79" i="11"/>
  <c r="R79" i="11"/>
  <c r="O79" i="11" s="1"/>
  <c r="Q79" i="11"/>
  <c r="S78" i="11"/>
  <c r="R78" i="11"/>
  <c r="O78" i="11" s="1"/>
  <c r="Q78" i="11"/>
  <c r="S77" i="11"/>
  <c r="R77" i="11"/>
  <c r="O77" i="11" s="1"/>
  <c r="Q77" i="11"/>
  <c r="S76" i="11"/>
  <c r="R76" i="11"/>
  <c r="O76" i="11" s="1"/>
  <c r="Q76" i="11"/>
  <c r="S75" i="11"/>
  <c r="R75" i="11"/>
  <c r="O75" i="11" s="1"/>
  <c r="Q75" i="11"/>
  <c r="S74" i="11"/>
  <c r="R74" i="11"/>
  <c r="O74" i="11" s="1"/>
  <c r="Q74" i="11"/>
  <c r="S73" i="11"/>
  <c r="R73" i="11"/>
  <c r="O73" i="11" s="1"/>
  <c r="Q73" i="11"/>
  <c r="S72" i="11"/>
  <c r="R72" i="11"/>
  <c r="O72" i="11" s="1"/>
  <c r="Q72" i="11"/>
  <c r="S71" i="11"/>
  <c r="R71" i="11"/>
  <c r="O71" i="11" s="1"/>
  <c r="Q71" i="11"/>
  <c r="S70" i="11"/>
  <c r="R70" i="11"/>
  <c r="O70" i="11" s="1"/>
  <c r="Q70" i="11"/>
  <c r="S69" i="11"/>
  <c r="R69" i="11"/>
  <c r="O69" i="11" s="1"/>
  <c r="Q69" i="11"/>
  <c r="S68" i="11"/>
  <c r="R68" i="11"/>
  <c r="O68" i="11" s="1"/>
  <c r="Q68" i="11"/>
  <c r="S67" i="11"/>
  <c r="R67" i="11"/>
  <c r="O67" i="11" s="1"/>
  <c r="Q67" i="11"/>
  <c r="S66" i="11"/>
  <c r="R66" i="11"/>
  <c r="O66" i="11" s="1"/>
  <c r="Q66" i="11"/>
  <c r="S65" i="11"/>
  <c r="R65" i="11"/>
  <c r="O65" i="11" s="1"/>
  <c r="Q65" i="11"/>
  <c r="S64" i="11"/>
  <c r="R64" i="11"/>
  <c r="O64" i="11" s="1"/>
  <c r="Q64" i="11"/>
  <c r="S63" i="11"/>
  <c r="R63" i="11"/>
  <c r="O63" i="11" s="1"/>
  <c r="Q63" i="11"/>
  <c r="C63" i="11"/>
  <c r="S62" i="11"/>
  <c r="R62" i="11"/>
  <c r="O62" i="11" s="1"/>
  <c r="Q62" i="11"/>
  <c r="F62" i="11"/>
  <c r="S61" i="11"/>
  <c r="R61" i="11"/>
  <c r="O61" i="11" s="1"/>
  <c r="Q61" i="11"/>
  <c r="F61" i="11"/>
  <c r="S60" i="11"/>
  <c r="R60" i="11"/>
  <c r="O60" i="11" s="1"/>
  <c r="Q60" i="11"/>
  <c r="F60" i="11"/>
  <c r="S59" i="11"/>
  <c r="R59" i="11"/>
  <c r="O59" i="11" s="1"/>
  <c r="Q59" i="11"/>
  <c r="S58" i="11"/>
  <c r="R58" i="11"/>
  <c r="O58" i="11" s="1"/>
  <c r="Q58" i="11"/>
  <c r="S57" i="11"/>
  <c r="R57" i="11"/>
  <c r="O57" i="11" s="1"/>
  <c r="Q57" i="11"/>
  <c r="S56" i="11"/>
  <c r="R56" i="11"/>
  <c r="O56" i="11" s="1"/>
  <c r="Q56" i="11"/>
  <c r="S55" i="11"/>
  <c r="R55" i="11"/>
  <c r="O55" i="11" s="1"/>
  <c r="Q55" i="11"/>
  <c r="S54" i="11"/>
  <c r="R54" i="11"/>
  <c r="O54" i="11" s="1"/>
  <c r="Q54" i="11"/>
  <c r="S53" i="11"/>
  <c r="R53" i="11"/>
  <c r="O53" i="11" s="1"/>
  <c r="Q53" i="11"/>
  <c r="S52" i="11"/>
  <c r="R52" i="11"/>
  <c r="O52" i="11" s="1"/>
  <c r="Q52" i="11"/>
  <c r="S51" i="11"/>
  <c r="R51" i="11"/>
  <c r="O51" i="11" s="1"/>
  <c r="Q51" i="11"/>
  <c r="S50" i="11"/>
  <c r="R50" i="11"/>
  <c r="O50" i="11" s="1"/>
  <c r="Q50" i="11"/>
  <c r="S49" i="11"/>
  <c r="R49" i="11"/>
  <c r="O49" i="11" s="1"/>
  <c r="Q49" i="11"/>
  <c r="S48" i="11"/>
  <c r="R48" i="11"/>
  <c r="O48" i="11" s="1"/>
  <c r="Q48" i="11"/>
  <c r="S47" i="11"/>
  <c r="R47" i="11"/>
  <c r="O47" i="11" s="1"/>
  <c r="Q47" i="11"/>
  <c r="S46" i="11"/>
  <c r="R46" i="11"/>
  <c r="O46" i="11" s="1"/>
  <c r="Q46" i="11"/>
  <c r="S45" i="11"/>
  <c r="R45" i="11"/>
  <c r="O45" i="11" s="1"/>
  <c r="Q45" i="11"/>
  <c r="S44" i="11"/>
  <c r="R44" i="11"/>
  <c r="O44" i="11" s="1"/>
  <c r="Q44" i="11"/>
  <c r="S43" i="11"/>
  <c r="R43" i="11"/>
  <c r="O43" i="11" s="1"/>
  <c r="Q43" i="11"/>
  <c r="S42" i="11"/>
  <c r="R42" i="11"/>
  <c r="O42" i="11" s="1"/>
  <c r="Q42" i="11"/>
  <c r="S41" i="11"/>
  <c r="R41" i="11"/>
  <c r="O41" i="11" s="1"/>
  <c r="Q41" i="11"/>
  <c r="S40" i="11"/>
  <c r="R40" i="11"/>
  <c r="O40" i="11" s="1"/>
  <c r="Q40" i="11"/>
  <c r="S39" i="11"/>
  <c r="R39" i="11"/>
  <c r="O39" i="11" s="1"/>
  <c r="Q39" i="11"/>
  <c r="S38" i="11"/>
  <c r="R38" i="11"/>
  <c r="O38" i="11" s="1"/>
  <c r="Q38" i="11"/>
  <c r="S37" i="11"/>
  <c r="R37" i="11"/>
  <c r="O37" i="11" s="1"/>
  <c r="Q37" i="11"/>
  <c r="S36" i="11"/>
  <c r="R36" i="11"/>
  <c r="O36" i="11" s="1"/>
  <c r="Q36" i="11"/>
  <c r="S35" i="11"/>
  <c r="R35" i="11"/>
  <c r="O35" i="11" s="1"/>
  <c r="Q35" i="11"/>
  <c r="S34" i="11"/>
  <c r="R34" i="11"/>
  <c r="O34" i="11" s="1"/>
  <c r="Q34" i="11"/>
  <c r="S33" i="11"/>
  <c r="R33" i="11"/>
  <c r="O33" i="11" s="1"/>
  <c r="Q33" i="11"/>
  <c r="S32" i="11"/>
  <c r="R32" i="11"/>
  <c r="O32" i="11" s="1"/>
  <c r="Q32" i="11"/>
  <c r="S31" i="11"/>
  <c r="R31" i="11"/>
  <c r="O31" i="11" s="1"/>
  <c r="Q31" i="11"/>
  <c r="S30" i="11"/>
  <c r="R30" i="11"/>
  <c r="O30" i="11" s="1"/>
  <c r="Q30" i="11"/>
  <c r="S29" i="11"/>
  <c r="R29" i="11"/>
  <c r="O29" i="11" s="1"/>
  <c r="Q29" i="11"/>
  <c r="S28" i="11"/>
  <c r="R28" i="11"/>
  <c r="O28" i="11" s="1"/>
  <c r="Q28" i="11"/>
  <c r="S27" i="11"/>
  <c r="R27" i="11"/>
  <c r="O27" i="11" s="1"/>
  <c r="Q27" i="11"/>
  <c r="S26" i="11"/>
  <c r="R26" i="11"/>
  <c r="O26" i="11" s="1"/>
  <c r="Q26" i="11"/>
  <c r="S25" i="11"/>
  <c r="R25" i="11"/>
  <c r="O25" i="11" s="1"/>
  <c r="Q25" i="11"/>
  <c r="S24" i="11"/>
  <c r="R24" i="11"/>
  <c r="O24" i="11" s="1"/>
  <c r="Q24" i="11"/>
  <c r="S23" i="11"/>
  <c r="R23" i="11"/>
  <c r="O23" i="11" s="1"/>
  <c r="Q23" i="11"/>
  <c r="S22" i="11"/>
  <c r="R22" i="11"/>
  <c r="O22" i="11" s="1"/>
  <c r="Q22" i="11"/>
  <c r="M19" i="11"/>
  <c r="L19" i="11"/>
  <c r="K19" i="11"/>
  <c r="C16" i="11"/>
  <c r="C13" i="11"/>
  <c r="C12" i="11"/>
  <c r="C11" i="11"/>
  <c r="C10" i="11"/>
  <c r="K2" i="11"/>
  <c r="F15" i="11" l="1"/>
  <c r="G12" i="11"/>
  <c r="F14" i="11"/>
  <c r="F13" i="11"/>
  <c r="F16" i="11"/>
  <c r="P86" i="11"/>
  <c r="P61" i="11"/>
  <c r="P76" i="11"/>
  <c r="P78" i="11"/>
  <c r="P100" i="11"/>
  <c r="P103" i="11"/>
  <c r="P116" i="11"/>
  <c r="P119" i="11"/>
  <c r="P132" i="11"/>
  <c r="P135" i="11"/>
  <c r="P148" i="11"/>
  <c r="P151" i="11"/>
  <c r="P164" i="11"/>
  <c r="P167" i="11"/>
  <c r="P171" i="11"/>
  <c r="P22" i="11"/>
  <c r="P26" i="11"/>
  <c r="P33" i="11"/>
  <c r="P37" i="11"/>
  <c r="P63" i="11"/>
  <c r="P84" i="11"/>
  <c r="P170" i="11"/>
  <c r="P166" i="11"/>
  <c r="P162" i="11"/>
  <c r="P158" i="11"/>
  <c r="P154" i="11"/>
  <c r="P150" i="11"/>
  <c r="P146" i="11"/>
  <c r="P142" i="11"/>
  <c r="P138" i="11"/>
  <c r="P134" i="11"/>
  <c r="P130" i="11"/>
  <c r="P126" i="11"/>
  <c r="P122" i="11"/>
  <c r="P118" i="11"/>
  <c r="P114" i="11"/>
  <c r="P110" i="11"/>
  <c r="P106" i="11"/>
  <c r="P102" i="11"/>
  <c r="P169" i="11"/>
  <c r="P165" i="11"/>
  <c r="P161" i="11"/>
  <c r="P157" i="11"/>
  <c r="P153" i="11"/>
  <c r="P149" i="11"/>
  <c r="P145" i="11"/>
  <c r="P141" i="11"/>
  <c r="P137" i="11"/>
  <c r="P133" i="11"/>
  <c r="P129" i="11"/>
  <c r="P125" i="11"/>
  <c r="P121" i="11"/>
  <c r="P117" i="11"/>
  <c r="P113" i="11"/>
  <c r="P109" i="11"/>
  <c r="P105" i="11"/>
  <c r="P101" i="11"/>
  <c r="P97" i="11"/>
  <c r="P93" i="11"/>
  <c r="P89" i="11"/>
  <c r="P85" i="11"/>
  <c r="P81" i="11"/>
  <c r="P77" i="11"/>
  <c r="P73" i="11"/>
  <c r="P69" i="11"/>
  <c r="P66" i="11"/>
  <c r="P60" i="11"/>
  <c r="P58" i="11"/>
  <c r="P56" i="11"/>
  <c r="P51" i="11"/>
  <c r="P47" i="11"/>
  <c r="P163" i="11"/>
  <c r="P160" i="11"/>
  <c r="P147" i="11"/>
  <c r="P144" i="11"/>
  <c r="P131" i="11"/>
  <c r="P128" i="11"/>
  <c r="P115" i="11"/>
  <c r="P112" i="11"/>
  <c r="P99" i="11"/>
  <c r="P91" i="11"/>
  <c r="P83" i="11"/>
  <c r="P75" i="11"/>
  <c r="P67" i="11"/>
  <c r="P59" i="11"/>
  <c r="P55" i="11"/>
  <c r="P42" i="11"/>
  <c r="P38" i="11"/>
  <c r="P159" i="11"/>
  <c r="P156" i="11"/>
  <c r="P143" i="11"/>
  <c r="P140" i="11"/>
  <c r="P127" i="11"/>
  <c r="P124" i="11"/>
  <c r="P111" i="11"/>
  <c r="P108" i="11"/>
  <c r="P98" i="11"/>
  <c r="P96" i="11"/>
  <c r="P90" i="11"/>
  <c r="P88" i="11"/>
  <c r="P82" i="11"/>
  <c r="P80" i="11"/>
  <c r="P74" i="11"/>
  <c r="P72" i="11"/>
  <c r="P65" i="11"/>
  <c r="P62" i="11"/>
  <c r="P57" i="11"/>
  <c r="P54" i="11"/>
  <c r="P43" i="11"/>
  <c r="P39" i="11"/>
  <c r="P35" i="11"/>
  <c r="P31" i="11"/>
  <c r="P27" i="11"/>
  <c r="P23" i="11"/>
  <c r="P168" i="11"/>
  <c r="P155" i="11"/>
  <c r="P152" i="11"/>
  <c r="P139" i="11"/>
  <c r="P120" i="11"/>
  <c r="P107" i="11"/>
  <c r="P95" i="11"/>
  <c r="P87" i="11"/>
  <c r="P79" i="11"/>
  <c r="P71" i="11"/>
  <c r="P46" i="11"/>
  <c r="P40" i="11"/>
  <c r="P36" i="11"/>
  <c r="P32" i="11"/>
  <c r="P28" i="11"/>
  <c r="P136" i="11"/>
  <c r="P123" i="11"/>
  <c r="P104" i="11"/>
  <c r="P64" i="11"/>
  <c r="P53" i="11"/>
  <c r="P52" i="11"/>
  <c r="P50" i="11"/>
  <c r="P49" i="11"/>
  <c r="P48" i="11"/>
  <c r="P44" i="11"/>
  <c r="P45" i="11"/>
  <c r="P68" i="11"/>
  <c r="P70" i="11"/>
  <c r="P24" i="11"/>
  <c r="P25" i="11"/>
  <c r="P29" i="11"/>
  <c r="P30" i="11"/>
  <c r="P34" i="11"/>
  <c r="P41" i="11"/>
  <c r="P92" i="11"/>
  <c r="P94" i="11"/>
  <c r="N46" i="11" l="1"/>
  <c r="N26" i="11"/>
  <c r="M28" i="11"/>
  <c r="L28" i="11"/>
  <c r="K28" i="11"/>
  <c r="N38" i="11"/>
  <c r="K22" i="11"/>
  <c r="L22" i="11"/>
  <c r="M22" i="11"/>
  <c r="L31" i="11"/>
  <c r="K31" i="11"/>
  <c r="M31" i="11"/>
  <c r="N29" i="11"/>
  <c r="N37" i="11"/>
  <c r="N47" i="11"/>
  <c r="N53" i="11"/>
  <c r="L38" i="11"/>
  <c r="K38" i="11"/>
  <c r="M38" i="11"/>
  <c r="N49" i="11"/>
  <c r="N24" i="11"/>
  <c r="M29" i="11"/>
  <c r="K29" i="11"/>
  <c r="L29" i="11"/>
  <c r="N40" i="11"/>
  <c r="K45" i="11"/>
  <c r="M45" i="11"/>
  <c r="L45" i="11"/>
  <c r="M40" i="11"/>
  <c r="L40" i="11"/>
  <c r="K40" i="11"/>
  <c r="M49" i="11"/>
  <c r="L49" i="11"/>
  <c r="K49" i="11"/>
  <c r="M52" i="11"/>
  <c r="L52" i="11"/>
  <c r="K52" i="11"/>
  <c r="K26" i="11"/>
  <c r="L26" i="11"/>
  <c r="M26" i="11"/>
  <c r="M32" i="11"/>
  <c r="L32" i="11"/>
  <c r="K32" i="11"/>
  <c r="M43" i="11"/>
  <c r="L43" i="11"/>
  <c r="K43" i="11"/>
  <c r="N23" i="11"/>
  <c r="N35" i="11"/>
  <c r="K30" i="11"/>
  <c r="M30" i="11"/>
  <c r="L30" i="11"/>
  <c r="L47" i="11"/>
  <c r="M47" i="11"/>
  <c r="K47" i="11"/>
  <c r="N50" i="11"/>
  <c r="L25" i="11"/>
  <c r="K25" i="11"/>
  <c r="M25" i="11"/>
  <c r="N36" i="11"/>
  <c r="K41" i="11"/>
  <c r="M41" i="11"/>
  <c r="L41" i="11"/>
  <c r="M36" i="11"/>
  <c r="L36" i="11"/>
  <c r="K36" i="11"/>
  <c r="M24" i="11"/>
  <c r="L24" i="11"/>
  <c r="K24" i="11"/>
  <c r="L23" i="11"/>
  <c r="K23" i="11"/>
  <c r="N27" i="11"/>
  <c r="N34" i="11"/>
  <c r="N33" i="11"/>
  <c r="N41" i="11"/>
  <c r="K50" i="11"/>
  <c r="M50" i="11"/>
  <c r="L50" i="11"/>
  <c r="N45" i="11"/>
  <c r="N51" i="11"/>
  <c r="N32" i="11"/>
  <c r="K37" i="11"/>
  <c r="M37" i="11"/>
  <c r="L37" i="11"/>
  <c r="N43" i="11"/>
  <c r="N52" i="11"/>
  <c r="M39" i="11"/>
  <c r="L39" i="11"/>
  <c r="K39" i="11"/>
  <c r="N25" i="11"/>
  <c r="L27" i="11"/>
  <c r="K27" i="11"/>
  <c r="M27" i="11"/>
  <c r="L35" i="11"/>
  <c r="K35" i="11"/>
  <c r="M35" i="11"/>
  <c r="M48" i="11"/>
  <c r="L48" i="11"/>
  <c r="K48" i="11"/>
  <c r="N30" i="11"/>
  <c r="N31" i="11"/>
  <c r="N42" i="11"/>
  <c r="K34" i="11"/>
  <c r="M34" i="11"/>
  <c r="L34" i="11"/>
  <c r="L42" i="11"/>
  <c r="K42" i="11"/>
  <c r="M42" i="11"/>
  <c r="L51" i="11"/>
  <c r="M51" i="11"/>
  <c r="K51" i="11"/>
  <c r="K46" i="11"/>
  <c r="M46" i="11"/>
  <c r="L46" i="11"/>
  <c r="N28" i="11"/>
  <c r="M33" i="11"/>
  <c r="K33" i="11"/>
  <c r="L33" i="11"/>
  <c r="N44" i="11"/>
  <c r="N39" i="11"/>
  <c r="M44" i="11"/>
  <c r="L44" i="11"/>
  <c r="K44" i="11"/>
  <c r="N48" i="11"/>
  <c r="M53" i="11"/>
  <c r="L53" i="11"/>
  <c r="K53" i="11"/>
  <c r="M23" i="11" l="1"/>
  <c r="G62" i="11" s="1"/>
  <c r="G55" i="11"/>
  <c r="G57" i="11" s="1"/>
  <c r="N22" i="11"/>
  <c r="G61" i="11"/>
  <c r="G60" i="11"/>
  <c r="G63" i="11" l="1"/>
  <c r="G58" i="11" s="1"/>
  <c r="D67" i="1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<sst xmlns="http://schemas.openxmlformats.org/spreadsheetml/2006/main" count="189" uniqueCount="158">
  <si>
    <t>ID Produits</t>
  </si>
  <si>
    <t>Description</t>
  </si>
  <si>
    <t>TVA</t>
  </si>
  <si>
    <t>Prix HT</t>
  </si>
  <si>
    <t>Votre nom ou raison sociale :</t>
  </si>
  <si>
    <t>Secteur :</t>
  </si>
  <si>
    <t>Téléphone :</t>
  </si>
  <si>
    <t>E-mail :</t>
  </si>
  <si>
    <t>Adresse</t>
  </si>
  <si>
    <t>Nom du produit</t>
  </si>
  <si>
    <t>Numéro client</t>
  </si>
  <si>
    <t>Nom prénom ou raison sociale</t>
  </si>
  <si>
    <t>C. postal</t>
  </si>
  <si>
    <t>Ville</t>
  </si>
  <si>
    <t>Téléphone</t>
  </si>
  <si>
    <t>Siret</t>
  </si>
  <si>
    <t>E-mail</t>
  </si>
  <si>
    <t>coclico</t>
  </si>
  <si>
    <t>Site internet</t>
  </si>
  <si>
    <t>Remarques</t>
  </si>
  <si>
    <t>C00001</t>
  </si>
  <si>
    <t>David Durand</t>
  </si>
  <si>
    <t>Boulevard Michelet</t>
  </si>
  <si>
    <t>Nantes</t>
  </si>
  <si>
    <t>02 60 60 60 60</t>
  </si>
  <si>
    <t>DERE</t>
  </si>
  <si>
    <t>Code client</t>
  </si>
  <si>
    <t>Client</t>
  </si>
  <si>
    <t>Date</t>
  </si>
  <si>
    <t>Échéance</t>
  </si>
  <si>
    <t>Produit</t>
  </si>
  <si>
    <t>Quantité</t>
  </si>
  <si>
    <t>Prix U</t>
  </si>
  <si>
    <t>Montant</t>
  </si>
  <si>
    <t>C00002</t>
  </si>
  <si>
    <t>D00001</t>
  </si>
  <si>
    <t>Saisissez le numéro du devis :</t>
  </si>
  <si>
    <t>Vous pouvez consulter, imprimer ou transformer en PDF ce devis</t>
  </si>
  <si>
    <t>DEVIS</t>
  </si>
  <si>
    <t>Date :</t>
  </si>
  <si>
    <t/>
  </si>
  <si>
    <t>A :</t>
  </si>
  <si>
    <t>Adresse :</t>
  </si>
  <si>
    <t>Référence</t>
  </si>
  <si>
    <t>Prix Unitaire</t>
  </si>
  <si>
    <t>Montant HT</t>
  </si>
  <si>
    <t>Taux TVA</t>
  </si>
  <si>
    <t>Montant TVA taux 1</t>
  </si>
  <si>
    <t>Montant TVA taux 2</t>
  </si>
  <si>
    <t>Montant TVA taux 3</t>
  </si>
  <si>
    <t>Total TVA</t>
  </si>
  <si>
    <t>Ordre</t>
  </si>
  <si>
    <t>Somme</t>
  </si>
  <si>
    <t>Taux de TVA</t>
  </si>
  <si>
    <t>Rang</t>
  </si>
  <si>
    <t>Rang 2</t>
  </si>
  <si>
    <t>€ HT</t>
  </si>
  <si>
    <t>Règlement :</t>
  </si>
  <si>
    <t>Chéque / Virement / CB</t>
  </si>
  <si>
    <t>TOTAL €</t>
  </si>
  <si>
    <t>HT</t>
  </si>
  <si>
    <t>TTC</t>
  </si>
  <si>
    <t>Merci de me retourner ce devis signé par E-mail avec 
la mention "bon pour accord"</t>
  </si>
  <si>
    <t>Total TVA :</t>
  </si>
  <si>
    <t>contrôle :</t>
  </si>
  <si>
    <t>D00002</t>
  </si>
  <si>
    <t>PARIS</t>
  </si>
  <si>
    <t>OIP@</t>
  </si>
  <si>
    <t>HOLO</t>
  </si>
  <si>
    <t>Siret :</t>
  </si>
  <si>
    <t>Email :</t>
  </si>
  <si>
    <t>Coclico :</t>
  </si>
  <si>
    <t>D00003</t>
  </si>
  <si>
    <t>D00004</t>
  </si>
  <si>
    <t>D00005</t>
  </si>
  <si>
    <t>D00006</t>
  </si>
  <si>
    <t>D00007</t>
  </si>
  <si>
    <t>D00008</t>
  </si>
  <si>
    <t>D00009</t>
  </si>
  <si>
    <t>Code Devis</t>
  </si>
  <si>
    <t>D00010</t>
  </si>
  <si>
    <t>D00011</t>
  </si>
  <si>
    <t>D00012</t>
  </si>
  <si>
    <t>D00013</t>
  </si>
  <si>
    <t>D00014</t>
  </si>
  <si>
    <t>D00015</t>
  </si>
  <si>
    <t>D00016</t>
  </si>
  <si>
    <t>D00017</t>
  </si>
  <si>
    <t>D00018</t>
  </si>
  <si>
    <t>D00019</t>
  </si>
  <si>
    <t>D00020</t>
  </si>
  <si>
    <t>D00021</t>
  </si>
  <si>
    <t>D00022</t>
  </si>
  <si>
    <t>D00023</t>
  </si>
  <si>
    <t>D00024</t>
  </si>
  <si>
    <t>D00025</t>
  </si>
  <si>
    <t>D00026</t>
  </si>
  <si>
    <t>D00027</t>
  </si>
  <si>
    <t>D00028</t>
  </si>
  <si>
    <t>D00029</t>
  </si>
  <si>
    <t>D00030</t>
  </si>
  <si>
    <t>D00031</t>
  </si>
  <si>
    <t>D00032</t>
  </si>
  <si>
    <t>D00033</t>
  </si>
  <si>
    <t>D00034</t>
  </si>
  <si>
    <t>D00035</t>
  </si>
  <si>
    <t>D00036</t>
  </si>
  <si>
    <t>D00037</t>
  </si>
  <si>
    <t>D00038</t>
  </si>
  <si>
    <t>D00039</t>
  </si>
  <si>
    <t>D00040</t>
  </si>
  <si>
    <t>D00041</t>
  </si>
  <si>
    <t>D00042</t>
  </si>
  <si>
    <t>D00043</t>
  </si>
  <si>
    <t>D00044</t>
  </si>
  <si>
    <t>D00045</t>
  </si>
  <si>
    <t>D00046</t>
  </si>
  <si>
    <t>D00047</t>
  </si>
  <si>
    <t>D00048</t>
  </si>
  <si>
    <t>D00049</t>
  </si>
  <si>
    <t>D00050</t>
  </si>
  <si>
    <t>D00051</t>
  </si>
  <si>
    <t>D00052</t>
  </si>
  <si>
    <t>D00053</t>
  </si>
  <si>
    <t>D00054</t>
  </si>
  <si>
    <t>D00055</t>
  </si>
  <si>
    <t>D00056</t>
  </si>
  <si>
    <t>D00057</t>
  </si>
  <si>
    <t>D00058</t>
  </si>
  <si>
    <t>D00059</t>
  </si>
  <si>
    <t>D00060</t>
  </si>
  <si>
    <t>D00061</t>
  </si>
  <si>
    <t>D00062</t>
  </si>
  <si>
    <t>D00063</t>
  </si>
  <si>
    <t>D00064</t>
  </si>
  <si>
    <t>D00065</t>
  </si>
  <si>
    <t>D00066</t>
  </si>
  <si>
    <t>code_devis</t>
  </si>
  <si>
    <t xml:space="preserve">Téléphone : </t>
  </si>
  <si>
    <t>Remise global</t>
  </si>
  <si>
    <t>Keni</t>
  </si>
  <si>
    <t>saint hubert</t>
  </si>
  <si>
    <t>durand@gmail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</si>
  <si>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</si>
  <si>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</si>
  <si>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</si>
  <si>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</si>
  <si>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</si>
  <si>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</si>
  <si>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</si>
  <si>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</si>
  <si>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</si>
  <si>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</si>
  <si>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</si>
  <si>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</si>
  <si>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ERICA</t>
  </si>
  <si>
    <t>E-mai@</t>
  </si>
  <si>
    <t>Code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</si>
</sst>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"/>
    <numFmt numFmtId="166" formatCode="_-* #,##0.00\ _€_-;\-* #,##0.00\ _€_-;_-* &quot;-&quot;??\ _€_-;_-@_-"/>
    <numFmt numFmtId="167" formatCode="0.00%;;"/>
  </numFmts>
  <fonts count="3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8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i/>
      <sz val="9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</borders>
  <cellStyleXfs count="5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14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49" fontId="4" fillId="2" borderId="4" xfId="3" applyNumberFormat="1" applyFill="1" applyBorder="1" applyAlignment="1" applyProtection="1">
      <alignment horizontal="left" vertical="center"/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164" fontId="0" fillId="2" borderId="4" xfId="2" applyNumberFormat="1" applyFont="1" applyFill="1" applyBorder="1" applyAlignment="1" applyProtection="1">
      <alignment horizontal="center" vertical="center"/>
      <protection locked="0"/>
    </xf>
    <xf numFmtId="164" fontId="0" fillId="2" borderId="5" xfId="2" applyNumberFormat="1" applyFont="1" applyFill="1" applyBorder="1" applyAlignment="1" applyProtection="1">
      <alignment horizontal="center" vertical="center"/>
      <protection locked="0"/>
    </xf>
    <xf numFmtId="164" fontId="0" fillId="2" borderId="6" xfId="2" applyNumberFormat="1" applyFont="1" applyFill="1" applyBorder="1" applyAlignment="1" applyProtection="1">
      <alignment horizontal="center" vertical="center"/>
      <protection locked="0"/>
    </xf>
    <xf numFmtId="164" fontId="0" fillId="2" borderId="8" xfId="2" applyNumberFormat="1" applyFont="1" applyFill="1" applyBorder="1" applyAlignment="1" applyProtection="1">
      <alignment horizontal="center" vertical="center"/>
      <protection locked="0"/>
    </xf>
    <xf numFmtId="164" fontId="0" fillId="2" borderId="10" xfId="2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0" fillId="3" borderId="11" xfId="0" applyFill="1" applyBorder="1"/>
    <xf numFmtId="0" fontId="4" fillId="3" borderId="11" xfId="3" applyFill="1" applyBorder="1"/>
    <xf numFmtId="0" fontId="0" fillId="3" borderId="13" xfId="0" applyFill="1" applyBorder="1"/>
    <xf numFmtId="0" fontId="0" fillId="3" borderId="12" xfId="0" applyFill="1" applyBorder="1"/>
    <xf numFmtId="0" fontId="0" fillId="3" borderId="14" xfId="0" applyFill="1" applyBorder="1"/>
    <xf numFmtId="0" fontId="0" fillId="4" borderId="0" xfId="0" applyFill="1"/>
    <xf numFmtId="0" fontId="5" fillId="3" borderId="15" xfId="0" applyFont="1" applyFill="1" applyBorder="1"/>
    <xf numFmtId="14" fontId="5" fillId="3" borderId="15" xfId="0" applyNumberFormat="1" applyFont="1" applyFill="1" applyBorder="1"/>
    <xf numFmtId="0" fontId="5" fillId="3" borderId="15" xfId="0" quotePrefix="1" applyFont="1" applyFill="1" applyBorder="1"/>
    <xf numFmtId="0" fontId="5" fillId="3" borderId="16" xfId="0" applyFont="1" applyFill="1" applyBorder="1"/>
    <xf numFmtId="0" fontId="0" fillId="4" borderId="0" xfId="0" applyFill="1" applyAlignment="1">
      <alignment horizontal="center"/>
    </xf>
    <xf numFmtId="0" fontId="6" fillId="4" borderId="0" xfId="0" applyFont="1" applyFill="1" applyAlignment="1">
      <alignment vertical="center"/>
    </xf>
    <xf numFmtId="0" fontId="7" fillId="4" borderId="17" xfId="0" applyFont="1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0" fontId="9" fillId="4" borderId="0" xfId="0" applyFont="1" applyFill="1" applyProtection="1">
      <protection locked="0"/>
    </xf>
    <xf numFmtId="0" fontId="9" fillId="4" borderId="22" xfId="0" applyFont="1" applyFill="1" applyBorder="1"/>
    <xf numFmtId="0" fontId="9" fillId="4" borderId="0" xfId="0" applyFont="1" applyFill="1"/>
    <xf numFmtId="0" fontId="12" fillId="4" borderId="0" xfId="0" applyFont="1" applyFill="1" applyAlignment="1" applyProtection="1">
      <alignment horizontal="left"/>
      <protection locked="0"/>
    </xf>
    <xf numFmtId="0" fontId="13" fillId="4" borderId="0" xfId="0" applyFont="1" applyFill="1"/>
    <xf numFmtId="14" fontId="14" fillId="5" borderId="0" xfId="0" applyNumberFormat="1" applyFont="1" applyFill="1" applyAlignment="1">
      <alignment horizontal="left"/>
    </xf>
    <xf numFmtId="0" fontId="0" fillId="4" borderId="22" xfId="0" applyFill="1" applyBorder="1"/>
    <xf numFmtId="0" fontId="12" fillId="4" borderId="23" xfId="0" applyFont="1" applyFill="1" applyBorder="1"/>
    <xf numFmtId="0" fontId="0" fillId="4" borderId="24" xfId="0" applyFill="1" applyBorder="1"/>
    <xf numFmtId="0" fontId="0" fillId="4" borderId="25" xfId="0" applyFill="1" applyBorder="1"/>
    <xf numFmtId="0" fontId="0" fillId="4" borderId="7" xfId="0" applyFill="1" applyBorder="1"/>
    <xf numFmtId="0" fontId="12" fillId="4" borderId="7" xfId="0" applyFont="1" applyFill="1" applyBorder="1" applyAlignment="1">
      <alignment horizontal="left"/>
    </xf>
    <xf numFmtId="0" fontId="0" fillId="4" borderId="5" xfId="0" applyFill="1" applyBorder="1"/>
    <xf numFmtId="0" fontId="15" fillId="4" borderId="26" xfId="0" applyFont="1" applyFill="1" applyBorder="1" applyAlignment="1">
      <alignment horizontal="left" indent="1"/>
    </xf>
    <xf numFmtId="0" fontId="0" fillId="4" borderId="0" xfId="0" applyFill="1" applyAlignment="1">
      <alignment horizontal="left"/>
    </xf>
    <xf numFmtId="0" fontId="12" fillId="4" borderId="27" xfId="0" applyFont="1" applyFill="1" applyBorder="1"/>
    <xf numFmtId="0" fontId="0" fillId="4" borderId="0" xfId="0" applyFill="1" applyAlignment="1">
      <alignment vertical="center"/>
    </xf>
    <xf numFmtId="0" fontId="0" fillId="4" borderId="28" xfId="0" applyFill="1" applyBorder="1"/>
    <xf numFmtId="0" fontId="16" fillId="4" borderId="26" xfId="0" applyFont="1" applyFill="1" applyBorder="1" applyAlignment="1">
      <alignment horizontal="left" indent="1"/>
    </xf>
    <xf numFmtId="0" fontId="17" fillId="4" borderId="0" xfId="0" applyFont="1" applyFill="1" applyAlignment="1">
      <alignment horizontal="left" indent="1"/>
    </xf>
    <xf numFmtId="0" fontId="0" fillId="4" borderId="27" xfId="0" applyFill="1" applyBorder="1"/>
    <xf numFmtId="0" fontId="16" fillId="4" borderId="0" xfId="0" applyFont="1" applyFill="1" applyAlignment="1">
      <alignment horizontal="left"/>
    </xf>
    <xf numFmtId="0" fontId="12" fillId="4" borderId="27" xfId="0" applyFont="1" applyFill="1" applyBorder="1" applyAlignment="1">
      <alignment horizontal="left"/>
    </xf>
    <xf numFmtId="0" fontId="12" fillId="4" borderId="0" xfId="0" applyFont="1" applyFill="1" applyAlignment="1">
      <alignment vertical="top" wrapText="1"/>
    </xf>
    <xf numFmtId="0" fontId="3" fillId="4" borderId="27" xfId="0" applyFont="1" applyFill="1" applyBorder="1"/>
    <xf numFmtId="0" fontId="17" fillId="4" borderId="29" xfId="0" applyFont="1" applyFill="1" applyBorder="1"/>
    <xf numFmtId="0" fontId="0" fillId="4" borderId="30" xfId="0" applyFill="1" applyBorder="1"/>
    <xf numFmtId="0" fontId="0" fillId="4" borderId="31" xfId="0" applyFill="1" applyBorder="1"/>
    <xf numFmtId="0" fontId="0" fillId="4" borderId="9" xfId="0" applyFill="1" applyBorder="1"/>
    <xf numFmtId="0" fontId="0" fillId="4" borderId="9" xfId="0" applyFill="1" applyBorder="1" applyAlignment="1">
      <alignment horizontal="left" vertical="top" wrapText="1"/>
    </xf>
    <xf numFmtId="0" fontId="0" fillId="4" borderId="32" xfId="0" applyFill="1" applyBorder="1"/>
    <xf numFmtId="0" fontId="12" fillId="4" borderId="0" xfId="0" applyFont="1" applyFill="1"/>
    <xf numFmtId="14" fontId="0" fillId="4" borderId="0" xfId="0" applyNumberFormat="1" applyFill="1" applyAlignment="1">
      <alignment horizontal="left"/>
    </xf>
    <xf numFmtId="164" fontId="18" fillId="4" borderId="0" xfId="2" applyNumberFormat="1" applyFont="1" applyFill="1" applyAlignment="1">
      <alignment horizontal="center"/>
    </xf>
    <xf numFmtId="0" fontId="19" fillId="6" borderId="33" xfId="0" applyFont="1" applyFill="1" applyBorder="1" applyAlignment="1">
      <alignment horizontal="left" vertical="center"/>
    </xf>
    <xf numFmtId="0" fontId="19" fillId="6" borderId="34" xfId="0" applyFont="1" applyFill="1" applyBorder="1" applyAlignment="1">
      <alignment horizontal="left" vertical="center"/>
    </xf>
    <xf numFmtId="0" fontId="19" fillId="6" borderId="34" xfId="0" applyFont="1" applyFill="1" applyBorder="1" applyAlignment="1">
      <alignment horizontal="right" vertical="center" wrapText="1"/>
    </xf>
    <xf numFmtId="0" fontId="19" fillId="6" borderId="33" xfId="0" applyFont="1" applyFill="1" applyBorder="1" applyAlignment="1">
      <alignment horizontal="center" vertical="center"/>
    </xf>
    <xf numFmtId="0" fontId="12" fillId="6" borderId="33" xfId="0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left"/>
    </xf>
    <xf numFmtId="0" fontId="12" fillId="4" borderId="24" xfId="0" applyFont="1" applyFill="1" applyBorder="1" applyAlignment="1">
      <alignment horizontal="right"/>
    </xf>
    <xf numFmtId="0" fontId="12" fillId="4" borderId="24" xfId="0" applyFont="1" applyFill="1" applyBorder="1" applyAlignment="1">
      <alignment horizontal="center"/>
    </xf>
    <xf numFmtId="0" fontId="20" fillId="4" borderId="24" xfId="0" applyFont="1" applyFill="1" applyBorder="1" applyAlignment="1">
      <alignment horizontal="left"/>
    </xf>
    <xf numFmtId="0" fontId="21" fillId="4" borderId="0" xfId="0" applyFont="1" applyFill="1" applyAlignment="1">
      <alignment horizontal="center" vertical="center"/>
    </xf>
    <xf numFmtId="0" fontId="0" fillId="4" borderId="35" xfId="0" applyFill="1" applyBorder="1" applyAlignment="1">
      <alignment horizontal="left" vertical="center" wrapText="1"/>
    </xf>
    <xf numFmtId="0" fontId="0" fillId="4" borderId="7" xfId="0" applyFill="1" applyBorder="1" applyAlignment="1">
      <alignment horizontal="left" vertical="center"/>
    </xf>
    <xf numFmtId="2" fontId="0" fillId="4" borderId="36" xfId="0" applyNumberFormat="1" applyFill="1" applyBorder="1" applyAlignment="1">
      <alignment vertical="center" wrapText="1"/>
    </xf>
    <xf numFmtId="165" fontId="0" fillId="4" borderId="36" xfId="0" applyNumberFormat="1" applyFill="1" applyBorder="1" applyAlignment="1">
      <alignment horizontal="right" vertical="center" wrapText="1"/>
    </xf>
    <xf numFmtId="4" fontId="0" fillId="4" borderId="36" xfId="0" applyNumberFormat="1" applyFill="1" applyBorder="1" applyAlignment="1">
      <alignment horizontal="right" vertical="center" wrapText="1"/>
    </xf>
    <xf numFmtId="166" fontId="0" fillId="4" borderId="0" xfId="1" applyNumberFormat="1" applyFont="1" applyFill="1"/>
    <xf numFmtId="10" fontId="0" fillId="4" borderId="0" xfId="0" applyNumberFormat="1" applyFill="1" applyAlignment="1">
      <alignment horizontal="center"/>
    </xf>
    <xf numFmtId="0" fontId="0" fillId="4" borderId="37" xfId="0" applyFill="1" applyBorder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2" fontId="0" fillId="4" borderId="38" xfId="0" applyNumberFormat="1" applyFill="1" applyBorder="1" applyAlignment="1">
      <alignment vertical="center" wrapText="1"/>
    </xf>
    <xf numFmtId="165" fontId="0" fillId="4" borderId="38" xfId="0" applyNumberFormat="1" applyFill="1" applyBorder="1" applyAlignment="1">
      <alignment horizontal="right" vertical="center" wrapText="1"/>
    </xf>
    <xf numFmtId="4" fontId="0" fillId="4" borderId="38" xfId="0" applyNumberFormat="1" applyFill="1" applyBorder="1" applyAlignment="1">
      <alignment horizontal="right" vertical="center" wrapText="1"/>
    </xf>
    <xf numFmtId="0" fontId="21" fillId="4" borderId="0" xfId="0" applyFont="1" applyFill="1" applyAlignment="1">
      <alignment vertical="center"/>
    </xf>
    <xf numFmtId="0" fontId="0" fillId="4" borderId="39" xfId="0" applyFill="1" applyBorder="1" applyAlignment="1">
      <alignment horizontal="left" vertical="center" wrapText="1"/>
    </xf>
    <xf numFmtId="0" fontId="0" fillId="4" borderId="9" xfId="0" applyFill="1" applyBorder="1" applyAlignment="1">
      <alignment horizontal="left" vertical="center"/>
    </xf>
    <xf numFmtId="2" fontId="0" fillId="4" borderId="40" xfId="0" applyNumberFormat="1" applyFill="1" applyBorder="1" applyAlignment="1">
      <alignment vertical="center" wrapText="1"/>
    </xf>
    <xf numFmtId="165" fontId="0" fillId="4" borderId="40" xfId="0" applyNumberFormat="1" applyFill="1" applyBorder="1" applyAlignment="1">
      <alignment horizontal="right" vertical="center" wrapText="1"/>
    </xf>
    <xf numFmtId="4" fontId="0" fillId="4" borderId="40" xfId="0" applyNumberFormat="1" applyFill="1" applyBorder="1" applyAlignment="1">
      <alignment horizontal="right" vertical="center" wrapText="1"/>
    </xf>
    <xf numFmtId="0" fontId="0" fillId="4" borderId="0" xfId="0" applyFill="1" applyAlignment="1">
      <alignment horizontal="left" vertical="center" wrapText="1"/>
    </xf>
    <xf numFmtId="4" fontId="0" fillId="4" borderId="0" xfId="0" applyNumberFormat="1" applyFill="1" applyAlignment="1">
      <alignment horizontal="left" vertical="center"/>
    </xf>
    <xf numFmtId="0" fontId="12" fillId="4" borderId="0" xfId="0" applyFont="1" applyFill="1" applyAlignment="1">
      <alignment vertical="center"/>
    </xf>
    <xf numFmtId="14" fontId="0" fillId="4" borderId="0" xfId="0" applyNumberFormat="1" applyFill="1" applyAlignment="1">
      <alignment horizontal="left" vertical="center"/>
    </xf>
    <xf numFmtId="4" fontId="23" fillId="4" borderId="41" xfId="0" applyNumberFormat="1" applyFont="1" applyFill="1" applyBorder="1" applyAlignment="1">
      <alignment horizontal="center" vertical="center"/>
    </xf>
    <xf numFmtId="4" fontId="23" fillId="4" borderId="42" xfId="0" applyNumberFormat="1" applyFont="1" applyFill="1" applyBorder="1" applyAlignment="1">
      <alignment vertical="center"/>
    </xf>
    <xf numFmtId="0" fontId="0" fillId="4" borderId="26" xfId="0" applyFill="1" applyBorder="1"/>
    <xf numFmtId="0" fontId="24" fillId="4" borderId="0" xfId="0" applyFont="1" applyFill="1"/>
    <xf numFmtId="4" fontId="25" fillId="4" borderId="43" xfId="0" applyNumberFormat="1" applyFont="1" applyFill="1" applyBorder="1" applyAlignment="1">
      <alignment horizontal="center" vertical="center"/>
    </xf>
    <xf numFmtId="10" fontId="25" fillId="4" borderId="43" xfId="2" applyNumberFormat="1" applyFont="1" applyFill="1" applyBorder="1" applyAlignment="1">
      <alignment horizontal="center" vertical="center"/>
    </xf>
    <xf numFmtId="4" fontId="17" fillId="4" borderId="0" xfId="0" applyNumberFormat="1" applyFont="1" applyFill="1"/>
    <xf numFmtId="4" fontId="13" fillId="4" borderId="43" xfId="0" applyNumberFormat="1" applyFont="1" applyFill="1" applyBorder="1" applyAlignment="1">
      <alignment horizontal="center" vertical="center"/>
    </xf>
    <xf numFmtId="4" fontId="13" fillId="4" borderId="42" xfId="0" applyNumberFormat="1" applyFont="1" applyFill="1" applyBorder="1" applyAlignment="1">
      <alignment vertical="center"/>
    </xf>
    <xf numFmtId="0" fontId="26" fillId="4" borderId="46" xfId="0" applyFont="1" applyFill="1" applyBorder="1" applyAlignment="1">
      <alignment horizontal="left"/>
    </xf>
    <xf numFmtId="43" fontId="27" fillId="4" borderId="47" xfId="1" applyFont="1" applyFill="1" applyBorder="1" applyAlignment="1">
      <alignment horizontal="right"/>
    </xf>
    <xf numFmtId="0" fontId="26" fillId="4" borderId="48" xfId="0" applyFont="1" applyFill="1" applyBorder="1" applyAlignment="1">
      <alignment horizontal="left"/>
    </xf>
    <xf numFmtId="43" fontId="27" fillId="4" borderId="49" xfId="1" applyFont="1" applyFill="1" applyBorder="1" applyAlignment="1">
      <alignment horizontal="right"/>
    </xf>
    <xf numFmtId="43" fontId="26" fillId="4" borderId="49" xfId="1" applyFont="1" applyFill="1" applyBorder="1" applyAlignment="1">
      <alignment horizontal="right" vertical="center"/>
    </xf>
    <xf numFmtId="0" fontId="28" fillId="4" borderId="50" xfId="0" applyFont="1" applyFill="1" applyBorder="1" applyAlignment="1">
      <alignment horizontal="left"/>
    </xf>
    <xf numFmtId="43" fontId="28" fillId="4" borderId="51" xfId="1" applyFont="1" applyFill="1" applyBorder="1" applyAlignment="1">
      <alignment horizontal="right"/>
    </xf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9" fillId="4" borderId="0" xfId="0" applyFont="1" applyFill="1"/>
    <xf numFmtId="166" fontId="29" fillId="4" borderId="0" xfId="0" applyNumberFormat="1" applyFont="1" applyFill="1"/>
    <xf numFmtId="0" fontId="30" fillId="4" borderId="0" xfId="3" applyFont="1" applyFill="1"/>
    <xf numFmtId="9" fontId="5" fillId="3" borderId="55" xfId="0" applyNumberFormat="1" applyFont="1" applyFill="1" applyBorder="1"/>
    <xf numFmtId="9" fontId="5" fillId="3" borderId="15" xfId="0" applyNumberFormat="1" applyFont="1" applyFill="1" applyBorder="1"/>
    <xf numFmtId="0" fontId="14" fillId="7" borderId="0" xfId="0" applyFont="1" applyFill="1"/>
    <xf numFmtId="0" fontId="0" fillId="7" borderId="0" xfId="0" applyFill="1"/>
    <xf numFmtId="0" fontId="0" fillId="7" borderId="0" xfId="0" applyFill="1" applyAlignment="1">
      <alignment horizontal="left"/>
    </xf>
    <xf numFmtId="44" fontId="5" fillId="3" borderId="15" xfId="4" quotePrefix="1" applyFont="1" applyFill="1" applyBorder="1"/>
    <xf numFmtId="44" fontId="5" fillId="3" borderId="15" xfId="4" applyFont="1" applyFill="1" applyBorder="1"/>
    <xf numFmtId="44" fontId="5" fillId="3" borderId="16" xfId="4" applyFont="1" applyFill="1" applyBorder="1"/>
    <xf numFmtId="44" fontId="0" fillId="0" borderId="0" xfId="4" applyFont="1"/>
    <xf numFmtId="9" fontId="0" fillId="0" borderId="0" xfId="2" applyFont="1"/>
    <xf numFmtId="0" fontId="10" fillId="4" borderId="0" xfId="0" applyFont="1" applyFill="1" applyAlignment="1">
      <alignment horizontal="right" vertical="center"/>
    </xf>
    <xf numFmtId="0" fontId="11" fillId="4" borderId="0" xfId="0" applyFont="1" applyFill="1" applyAlignment="1">
      <alignment horizontal="left" vertical="center" wrapText="1"/>
    </xf>
    <xf numFmtId="0" fontId="11" fillId="4" borderId="0" xfId="0" applyFont="1" applyFill="1" applyAlignment="1">
      <alignment horizontal="left" vertical="center"/>
    </xf>
    <xf numFmtId="0" fontId="13" fillId="4" borderId="44" xfId="0" applyFont="1" applyFill="1" applyBorder="1" applyAlignment="1">
      <alignment horizontal="center" vertical="center"/>
    </xf>
    <xf numFmtId="0" fontId="13" fillId="4" borderId="45" xfId="0" applyFont="1" applyFill="1" applyBorder="1" applyAlignment="1">
      <alignment horizontal="center" vertical="center"/>
    </xf>
    <xf numFmtId="0" fontId="25" fillId="4" borderId="0" xfId="0" applyFont="1" applyFill="1" applyAlignment="1">
      <alignment horizontal="left" wrapText="1"/>
    </xf>
    <xf numFmtId="167" fontId="22" fillId="4" borderId="5" xfId="2" applyNumberFormat="1" applyFont="1" applyFill="1" applyBorder="1" applyAlignment="1">
      <alignment horizontal="center" vertical="center" wrapText="1"/>
    </xf>
    <xf numFmtId="167" fontId="22" fillId="4" borderId="28" xfId="2" applyNumberFormat="1" applyFont="1" applyFill="1" applyBorder="1" applyAlignment="1">
      <alignment horizontal="center" vertical="center" wrapText="1"/>
    </xf>
    <xf numFmtId="167" fontId="22" fillId="4" borderId="32" xfId="2" applyNumberFormat="1" applyFont="1" applyFill="1" applyBorder="1" applyAlignment="1">
      <alignment horizontal="center" vertical="center"/>
    </xf>
  </cellXfs>
  <cellStyles count="5">
    <cellStyle name="Lien hypertexte" xfId="3" builtinId="8"/>
    <cellStyle name="Milliers" xfId="1" builtinId="3"/>
    <cellStyle name="Monétaire" xfId="4" builtinId="4"/>
    <cellStyle name="Normal" xfId="0" builtinId="0"/>
    <cellStyle name="Pourcentage" xfId="2" builtinId="5"/>
  </cellStyles>
  <dxfs count="27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 style="dotted">
          <color indexed="64"/>
        </vertical>
        <horizontal style="dotted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 style="dotted">
          <color indexed="64"/>
        </vertical>
        <horizontal style="dotted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%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0</xdr:colOff>
      <xdr:row>10</xdr:row>
      <xdr:rowOff>187016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5AB397FE-E770-49F6-98DC-D0DEEAFE4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857250"/>
          <a:ext cx="2076450" cy="1139516"/>
        </a:xfrm>
        <a:prstGeom prst="rect">
          <a:avLst/>
        </a:prstGeom>
      </xdr:spPr>
    </xdr:pic>
    <xdr:clientData/>
  </xdr:twoCellAnchor>
  <xdr:twoCellAnchor editAs="oneCell">
    <xdr:from>
      <xdr:col>3</xdr:col>
      <xdr:colOff>1104899</xdr:colOff>
      <xdr:row>5</xdr:row>
      <xdr:rowOff>161925</xdr:rowOff>
    </xdr:from>
    <xdr:to>
      <xdr:col>3</xdr:col>
      <xdr:colOff>1104899</xdr:colOff>
      <xdr:row>10</xdr:row>
      <xdr:rowOff>161849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D9711E2-5C3E-4DBA-B3F7-63F1F5F16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7899" y="1019175"/>
          <a:ext cx="1354229" cy="9524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rav\Documents\Cours\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Vos données"/>
      <sheetName val="Base clients"/>
      <sheetName val="Base produits"/>
      <sheetName val="Base devis"/>
      <sheetName val="DEVIS"/>
    </sheetNames>
    <sheetDataSet>
      <sheetData sheetId="0">
        <row r="5">
          <cell r="B5" t="str">
            <v>PARAVY Aurélie</v>
          </cell>
        </row>
        <row r="6">
          <cell r="B6" t="str">
            <v>Conseillére clients professionnels</v>
          </cell>
        </row>
        <row r="8">
          <cell r="B8" t="str">
            <v>Secteur :</v>
          </cell>
        </row>
        <row r="17">
          <cell r="B17">
            <v>5.5E-2</v>
          </cell>
        </row>
        <row r="18">
          <cell r="B18">
            <v>0.1</v>
          </cell>
        </row>
        <row r="19">
          <cell r="B19">
            <v>0.2</v>
          </cell>
        </row>
        <row r="22">
          <cell r="A22" t="str">
            <v>non</v>
          </cell>
        </row>
      </sheetData>
      <sheetData sheetId="1"/>
      <sheetData sheetId="2">
        <row r="8">
          <cell r="A8" t="str">
            <v>P0001</v>
          </cell>
          <cell r="D8">
            <v>0</v>
          </cell>
        </row>
        <row r="9">
          <cell r="A9" t="str">
            <v>P0002</v>
          </cell>
          <cell r="D9">
            <v>0.2</v>
          </cell>
        </row>
        <row r="10">
          <cell r="A10" t="str">
            <v>P0003</v>
          </cell>
          <cell r="D10"/>
        </row>
        <row r="11">
          <cell r="A11" t="str">
            <v>P0004</v>
          </cell>
          <cell r="D11"/>
        </row>
        <row r="12">
          <cell r="A12" t="str">
            <v>P0005</v>
          </cell>
          <cell r="D12"/>
        </row>
        <row r="13">
          <cell r="A13" t="str">
            <v>P0006</v>
          </cell>
          <cell r="D13"/>
        </row>
        <row r="14">
          <cell r="A14" t="str">
            <v>P0007</v>
          </cell>
          <cell r="D14"/>
        </row>
        <row r="15">
          <cell r="A15" t="str">
            <v>P0008</v>
          </cell>
          <cell r="D15"/>
        </row>
        <row r="16">
          <cell r="A16" t="str">
            <v>P0009</v>
          </cell>
          <cell r="D16"/>
        </row>
        <row r="17">
          <cell r="A17" t="str">
            <v>P0010</v>
          </cell>
          <cell r="D17"/>
        </row>
        <row r="18">
          <cell r="A18" t="str">
            <v>P0011</v>
          </cell>
          <cell r="D18"/>
        </row>
        <row r="19">
          <cell r="A19" t="str">
            <v>P0012</v>
          </cell>
          <cell r="D19"/>
        </row>
        <row r="20">
          <cell r="A20" t="str">
            <v>P0013</v>
          </cell>
          <cell r="D20"/>
        </row>
        <row r="21">
          <cell r="A21" t="str">
            <v>P0014</v>
          </cell>
          <cell r="D21"/>
        </row>
        <row r="22">
          <cell r="A22" t="str">
            <v>P0015</v>
          </cell>
          <cell r="D22"/>
        </row>
        <row r="23">
          <cell r="A23" t="str">
            <v>P0016</v>
          </cell>
          <cell r="D23"/>
        </row>
        <row r="24">
          <cell r="A24" t="str">
            <v>P0017</v>
          </cell>
          <cell r="D24"/>
        </row>
        <row r="25">
          <cell r="A25" t="str">
            <v>P0018</v>
          </cell>
          <cell r="D25"/>
        </row>
        <row r="26">
          <cell r="A26" t="str">
            <v>P0019</v>
          </cell>
          <cell r="D26"/>
        </row>
        <row r="27">
          <cell r="A27" t="str">
            <v>P0020</v>
          </cell>
          <cell r="D27"/>
        </row>
        <row r="28">
          <cell r="A28" t="str">
            <v>P0021</v>
          </cell>
          <cell r="D28"/>
        </row>
        <row r="29">
          <cell r="A29" t="str">
            <v>P0022</v>
          </cell>
          <cell r="D29"/>
        </row>
        <row r="30">
          <cell r="A30" t="str">
            <v>P0023</v>
          </cell>
          <cell r="D30"/>
        </row>
        <row r="31">
          <cell r="A31" t="str">
            <v>P0024</v>
          </cell>
          <cell r="D31"/>
        </row>
        <row r="32">
          <cell r="A32" t="str">
            <v>P0025</v>
          </cell>
          <cell r="D32"/>
        </row>
        <row r="33">
          <cell r="A33" t="str">
            <v>P0026</v>
          </cell>
          <cell r="D33"/>
        </row>
        <row r="34">
          <cell r="A34" t="str">
            <v>P0027</v>
          </cell>
          <cell r="D34"/>
        </row>
        <row r="35">
          <cell r="A35" t="str">
            <v>P0028</v>
          </cell>
          <cell r="D35"/>
        </row>
        <row r="36">
          <cell r="A36" t="str">
            <v>P0029</v>
          </cell>
          <cell r="D36"/>
        </row>
        <row r="37">
          <cell r="A37" t="str">
            <v>P0030</v>
          </cell>
          <cell r="D37"/>
        </row>
        <row r="38">
          <cell r="A38" t="str">
            <v>P0031</v>
          </cell>
          <cell r="D38"/>
        </row>
        <row r="39">
          <cell r="A39" t="str">
            <v>P0032</v>
          </cell>
          <cell r="D39"/>
        </row>
        <row r="40">
          <cell r="A40" t="str">
            <v>P0033</v>
          </cell>
          <cell r="D40"/>
        </row>
        <row r="41">
          <cell r="A41" t="str">
            <v>P0034</v>
          </cell>
          <cell r="D41"/>
        </row>
        <row r="42">
          <cell r="A42" t="str">
            <v>P0035</v>
          </cell>
          <cell r="D42"/>
        </row>
        <row r="43">
          <cell r="A43" t="str">
            <v>P0036</v>
          </cell>
          <cell r="D43"/>
        </row>
        <row r="44">
          <cell r="A44" t="str">
            <v>P0037</v>
          </cell>
          <cell r="D44"/>
        </row>
        <row r="45">
          <cell r="A45" t="str">
            <v>P0038</v>
          </cell>
          <cell r="D45"/>
        </row>
        <row r="46">
          <cell r="A46" t="str">
            <v>P0039</v>
          </cell>
          <cell r="D46"/>
        </row>
        <row r="47">
          <cell r="A47" t="str">
            <v>P0040</v>
          </cell>
          <cell r="D47"/>
        </row>
        <row r="48">
          <cell r="A48" t="str">
            <v>P0041</v>
          </cell>
          <cell r="D48"/>
        </row>
        <row r="49">
          <cell r="A49" t="str">
            <v>P0042</v>
          </cell>
          <cell r="D49"/>
        </row>
        <row r="50">
          <cell r="A50" t="str">
            <v>P0043</v>
          </cell>
          <cell r="D50"/>
        </row>
        <row r="51">
          <cell r="A51" t="str">
            <v>P0044</v>
          </cell>
          <cell r="D51"/>
        </row>
        <row r="52">
          <cell r="A52" t="str">
            <v>P0045</v>
          </cell>
          <cell r="D52"/>
        </row>
        <row r="53">
          <cell r="A53" t="str">
            <v>P0046</v>
          </cell>
          <cell r="D53"/>
        </row>
        <row r="54">
          <cell r="A54" t="str">
            <v>P0047</v>
          </cell>
          <cell r="D54"/>
        </row>
        <row r="55">
          <cell r="A55" t="str">
            <v>P0048</v>
          </cell>
          <cell r="D55"/>
        </row>
        <row r="56">
          <cell r="A56" t="str">
            <v>P0049</v>
          </cell>
          <cell r="D56"/>
        </row>
        <row r="57">
          <cell r="A57" t="str">
            <v>P0050</v>
          </cell>
          <cell r="D57"/>
        </row>
        <row r="58">
          <cell r="A58" t="str">
            <v>P0051</v>
          </cell>
          <cell r="D58"/>
        </row>
        <row r="59">
          <cell r="A59" t="str">
            <v>P0052</v>
          </cell>
          <cell r="D59"/>
        </row>
        <row r="60">
          <cell r="A60" t="str">
            <v>P0053</v>
          </cell>
          <cell r="D60"/>
        </row>
        <row r="61">
          <cell r="A61" t="str">
            <v>P0054</v>
          </cell>
          <cell r="D61"/>
        </row>
        <row r="62">
          <cell r="A62" t="str">
            <v>P0055</v>
          </cell>
          <cell r="D62"/>
        </row>
        <row r="63">
          <cell r="A63" t="str">
            <v>P0056</v>
          </cell>
          <cell r="D63"/>
        </row>
        <row r="64">
          <cell r="A64" t="str">
            <v>P0057</v>
          </cell>
          <cell r="D64"/>
        </row>
        <row r="65">
          <cell r="A65" t="str">
            <v>P0058</v>
          </cell>
          <cell r="D65"/>
        </row>
        <row r="66">
          <cell r="A66" t="str">
            <v>P0059</v>
          </cell>
          <cell r="D66"/>
        </row>
        <row r="67">
          <cell r="A67" t="str">
            <v>P0060</v>
          </cell>
          <cell r="D67"/>
        </row>
        <row r="68">
          <cell r="A68" t="str">
            <v>P0061</v>
          </cell>
          <cell r="D68"/>
        </row>
        <row r="69">
          <cell r="A69" t="str">
            <v>P0062</v>
          </cell>
          <cell r="D69"/>
        </row>
        <row r="70">
          <cell r="A70" t="str">
            <v>P0063</v>
          </cell>
          <cell r="D70"/>
        </row>
        <row r="71">
          <cell r="A71" t="str">
            <v>P0064</v>
          </cell>
          <cell r="D71"/>
        </row>
        <row r="72">
          <cell r="A72" t="str">
            <v>P0065</v>
          </cell>
          <cell r="D72"/>
        </row>
        <row r="73">
          <cell r="A73" t="str">
            <v>P0066</v>
          </cell>
          <cell r="D73"/>
        </row>
        <row r="74">
          <cell r="A74" t="str">
            <v>P0067</v>
          </cell>
          <cell r="D74"/>
        </row>
        <row r="75">
          <cell r="A75" t="str">
            <v>P0068</v>
          </cell>
          <cell r="D75"/>
        </row>
        <row r="76">
          <cell r="A76" t="str">
            <v>P0069</v>
          </cell>
          <cell r="D76"/>
        </row>
        <row r="77">
          <cell r="A77" t="str">
            <v>P0070</v>
          </cell>
          <cell r="D77"/>
        </row>
        <row r="78">
          <cell r="A78" t="str">
            <v>P0071</v>
          </cell>
          <cell r="D78"/>
        </row>
        <row r="79">
          <cell r="A79" t="str">
            <v>P0072</v>
          </cell>
          <cell r="D79"/>
        </row>
        <row r="80">
          <cell r="A80" t="str">
            <v>P0073</v>
          </cell>
          <cell r="D80"/>
        </row>
        <row r="81">
          <cell r="A81" t="str">
            <v>P0074</v>
          </cell>
          <cell r="D81"/>
        </row>
        <row r="82">
          <cell r="A82" t="str">
            <v>P0075</v>
          </cell>
          <cell r="D82"/>
        </row>
        <row r="83">
          <cell r="A83" t="str">
            <v>P0076</v>
          </cell>
          <cell r="D83"/>
        </row>
        <row r="84">
          <cell r="A84" t="str">
            <v>P0077</v>
          </cell>
          <cell r="D84"/>
        </row>
        <row r="85">
          <cell r="A85" t="str">
            <v>P0078</v>
          </cell>
          <cell r="D85"/>
        </row>
        <row r="86">
          <cell r="A86" t="str">
            <v>P0079</v>
          </cell>
          <cell r="D86"/>
        </row>
        <row r="87">
          <cell r="A87" t="str">
            <v>P0080</v>
          </cell>
          <cell r="D87"/>
        </row>
        <row r="88">
          <cell r="A88" t="str">
            <v>P0081</v>
          </cell>
          <cell r="D88"/>
        </row>
        <row r="89">
          <cell r="A89" t="str">
            <v>P0082</v>
          </cell>
          <cell r="D89"/>
        </row>
        <row r="90">
          <cell r="A90" t="str">
            <v>P0083</v>
          </cell>
          <cell r="D90"/>
        </row>
        <row r="91">
          <cell r="A91" t="str">
            <v>P0084</v>
          </cell>
          <cell r="D91"/>
        </row>
        <row r="92">
          <cell r="A92" t="str">
            <v>P0085</v>
          </cell>
          <cell r="D92"/>
        </row>
        <row r="93">
          <cell r="A93" t="str">
            <v>P0086</v>
          </cell>
          <cell r="D93"/>
        </row>
        <row r="94">
          <cell r="A94" t="str">
            <v>P0087</v>
          </cell>
          <cell r="D94"/>
        </row>
        <row r="95">
          <cell r="A95" t="str">
            <v>P0088</v>
          </cell>
          <cell r="D95"/>
        </row>
        <row r="96">
          <cell r="A96" t="str">
            <v>P0089</v>
          </cell>
          <cell r="D96"/>
        </row>
        <row r="97">
          <cell r="A97" t="str">
            <v>P0090</v>
          </cell>
          <cell r="D97"/>
        </row>
        <row r="98">
          <cell r="A98" t="str">
            <v>P0091</v>
          </cell>
          <cell r="D98"/>
        </row>
        <row r="99">
          <cell r="A99" t="str">
            <v>P0092</v>
          </cell>
          <cell r="D99"/>
        </row>
        <row r="100">
          <cell r="A100" t="str">
            <v>P0093</v>
          </cell>
          <cell r="D100"/>
        </row>
        <row r="101">
          <cell r="A101" t="str">
            <v>P0094</v>
          </cell>
          <cell r="D101"/>
        </row>
        <row r="102">
          <cell r="A102" t="str">
            <v>P0095</v>
          </cell>
          <cell r="D102"/>
        </row>
        <row r="103">
          <cell r="A103" t="str">
            <v>P0096</v>
          </cell>
          <cell r="D103"/>
        </row>
        <row r="104">
          <cell r="A104" t="str">
            <v>P0097</v>
          </cell>
          <cell r="D104"/>
        </row>
        <row r="105">
          <cell r="A105" t="str">
            <v>P0098</v>
          </cell>
          <cell r="D105"/>
        </row>
        <row r="106">
          <cell r="A106" t="str">
            <v>P0099</v>
          </cell>
          <cell r="D106"/>
        </row>
        <row r="107">
          <cell r="A107" t="str">
            <v>P0100</v>
          </cell>
          <cell r="D107"/>
        </row>
        <row r="108">
          <cell r="A108" t="str">
            <v>P0101</v>
          </cell>
          <cell r="D108"/>
        </row>
        <row r="109">
          <cell r="A109" t="str">
            <v>P0102</v>
          </cell>
          <cell r="D109"/>
        </row>
        <row r="110">
          <cell r="A110" t="str">
            <v>P0103</v>
          </cell>
          <cell r="D110"/>
        </row>
        <row r="111">
          <cell r="A111" t="str">
            <v>P0104</v>
          </cell>
          <cell r="D111"/>
        </row>
        <row r="112">
          <cell r="A112" t="str">
            <v>P0105</v>
          </cell>
          <cell r="D112"/>
        </row>
        <row r="113">
          <cell r="A113" t="str">
            <v>P0106</v>
          </cell>
          <cell r="D113"/>
        </row>
        <row r="114">
          <cell r="A114" t="str">
            <v>P0107</v>
          </cell>
          <cell r="D114"/>
        </row>
        <row r="115">
          <cell r="A115" t="str">
            <v>P0108</v>
          </cell>
          <cell r="D115"/>
        </row>
        <row r="116">
          <cell r="A116" t="str">
            <v>P0109</v>
          </cell>
          <cell r="D116"/>
        </row>
        <row r="117">
          <cell r="A117" t="str">
            <v>P0110</v>
          </cell>
          <cell r="D117"/>
        </row>
        <row r="118">
          <cell r="A118" t="str">
            <v>P0111</v>
          </cell>
          <cell r="D118"/>
        </row>
        <row r="119">
          <cell r="A119" t="str">
            <v>P0112</v>
          </cell>
          <cell r="D119"/>
        </row>
        <row r="120">
          <cell r="A120" t="str">
            <v>P0113</v>
          </cell>
          <cell r="D120"/>
        </row>
        <row r="121">
          <cell r="A121" t="str">
            <v>P0114</v>
          </cell>
          <cell r="D121"/>
        </row>
        <row r="122">
          <cell r="A122" t="str">
            <v>P0115</v>
          </cell>
          <cell r="D122"/>
        </row>
        <row r="123">
          <cell r="A123" t="str">
            <v>P0116</v>
          </cell>
          <cell r="D123"/>
        </row>
        <row r="124">
          <cell r="A124" t="str">
            <v>P0117</v>
          </cell>
          <cell r="D124"/>
        </row>
        <row r="125">
          <cell r="A125" t="str">
            <v>P0118</v>
          </cell>
          <cell r="D125"/>
        </row>
        <row r="126">
          <cell r="A126" t="str">
            <v>P0119</v>
          </cell>
          <cell r="D126"/>
        </row>
        <row r="127">
          <cell r="A127" t="str">
            <v>P0120</v>
          </cell>
          <cell r="D127"/>
        </row>
        <row r="128">
          <cell r="A128" t="str">
            <v>P0121</v>
          </cell>
          <cell r="D128"/>
        </row>
        <row r="129">
          <cell r="A129" t="str">
            <v>P0122</v>
          </cell>
          <cell r="D129"/>
        </row>
        <row r="130">
          <cell r="A130" t="str">
            <v>P0123</v>
          </cell>
          <cell r="D130"/>
        </row>
        <row r="131">
          <cell r="A131" t="str">
            <v>P0124</v>
          </cell>
          <cell r="D131"/>
        </row>
        <row r="132">
          <cell r="A132" t="str">
            <v>P0125</v>
          </cell>
          <cell r="D132"/>
        </row>
        <row r="133">
          <cell r="A133" t="str">
            <v>P0126</v>
          </cell>
          <cell r="D133"/>
        </row>
        <row r="134">
          <cell r="A134" t="str">
            <v>P0127</v>
          </cell>
          <cell r="D134"/>
        </row>
        <row r="135">
          <cell r="A135" t="str">
            <v>P0128</v>
          </cell>
          <cell r="D135"/>
        </row>
        <row r="136">
          <cell r="A136" t="str">
            <v>P0129</v>
          </cell>
          <cell r="D136"/>
        </row>
        <row r="137">
          <cell r="A137" t="str">
            <v>P0130</v>
          </cell>
          <cell r="D137"/>
        </row>
        <row r="138">
          <cell r="A138" t="str">
            <v>P0131</v>
          </cell>
          <cell r="D138"/>
        </row>
        <row r="139">
          <cell r="A139" t="str">
            <v>P0132</v>
          </cell>
          <cell r="D139"/>
        </row>
        <row r="140">
          <cell r="A140" t="str">
            <v>P0133</v>
          </cell>
          <cell r="D140"/>
        </row>
        <row r="141">
          <cell r="A141" t="str">
            <v>P0134</v>
          </cell>
          <cell r="D141"/>
        </row>
        <row r="142">
          <cell r="A142" t="str">
            <v>P0135</v>
          </cell>
          <cell r="D142"/>
        </row>
        <row r="143">
          <cell r="A143" t="str">
            <v>P0136</v>
          </cell>
          <cell r="D143"/>
        </row>
        <row r="144">
          <cell r="A144" t="str">
            <v>P0137</v>
          </cell>
          <cell r="D144"/>
        </row>
        <row r="145">
          <cell r="A145" t="str">
            <v>P0138</v>
          </cell>
          <cell r="D145"/>
        </row>
        <row r="146">
          <cell r="A146" t="str">
            <v>P0139</v>
          </cell>
          <cell r="D146"/>
        </row>
        <row r="147">
          <cell r="A147" t="str">
            <v>P0140</v>
          </cell>
          <cell r="D147"/>
        </row>
        <row r="148">
          <cell r="A148" t="str">
            <v>P0141</v>
          </cell>
          <cell r="D148"/>
        </row>
        <row r="149">
          <cell r="A149" t="str">
            <v>P0142</v>
          </cell>
          <cell r="D149"/>
        </row>
        <row r="150">
          <cell r="A150" t="str">
            <v>P0143</v>
          </cell>
          <cell r="D150"/>
        </row>
        <row r="151">
          <cell r="A151" t="str">
            <v>P0144</v>
          </cell>
          <cell r="D151"/>
        </row>
        <row r="152">
          <cell r="A152" t="str">
            <v>P0145</v>
          </cell>
          <cell r="D152"/>
        </row>
        <row r="153">
          <cell r="A153" t="str">
            <v>P0146</v>
          </cell>
          <cell r="D153"/>
        </row>
        <row r="154">
          <cell r="A154" t="str">
            <v>P0147</v>
          </cell>
          <cell r="D154"/>
        </row>
        <row r="155">
          <cell r="A155" t="str">
            <v>P0148</v>
          </cell>
          <cell r="D155"/>
        </row>
        <row r="156">
          <cell r="A156" t="str">
            <v>P0149</v>
          </cell>
          <cell r="D156"/>
        </row>
        <row r="157">
          <cell r="A157" t="str">
            <v>P0150</v>
          </cell>
          <cell r="D157"/>
        </row>
      </sheetData>
      <sheetData sheetId="3">
        <row r="5">
          <cell r="C5" t="str">
            <v>D00001</v>
          </cell>
          <cell r="D5" t="str">
            <v>D00002</v>
          </cell>
          <cell r="E5" t="str">
            <v>D00003</v>
          </cell>
          <cell r="F5" t="str">
            <v>D00004</v>
          </cell>
          <cell r="G5" t="str">
            <v>D00005</v>
          </cell>
          <cell r="H5" t="str">
            <v>D00006</v>
          </cell>
          <cell r="I5" t="str">
            <v>D00007</v>
          </cell>
          <cell r="J5" t="str">
            <v>D00008</v>
          </cell>
          <cell r="K5" t="str">
            <v>D00009</v>
          </cell>
          <cell r="L5" t="str">
            <v>D00010</v>
          </cell>
          <cell r="M5" t="str">
            <v>D00011</v>
          </cell>
          <cell r="N5" t="str">
            <v>D00012</v>
          </cell>
          <cell r="O5" t="str">
            <v>D00013</v>
          </cell>
          <cell r="P5" t="str">
            <v>D00014</v>
          </cell>
          <cell r="Q5" t="str">
            <v>D00015</v>
          </cell>
          <cell r="R5" t="str">
            <v>D00016</v>
          </cell>
          <cell r="S5" t="str">
            <v>D00017</v>
          </cell>
          <cell r="T5" t="str">
            <v>D00018</v>
          </cell>
          <cell r="U5" t="str">
            <v>D00019</v>
          </cell>
          <cell r="V5" t="str">
            <v>D00020</v>
          </cell>
          <cell r="W5" t="str">
            <v>D00021</v>
          </cell>
          <cell r="X5" t="str">
            <v>D00022</v>
          </cell>
          <cell r="Y5" t="str">
            <v>D00023</v>
          </cell>
          <cell r="Z5" t="str">
            <v>D00024</v>
          </cell>
          <cell r="AA5" t="str">
            <v>D00025</v>
          </cell>
          <cell r="AB5" t="str">
            <v>D00026</v>
          </cell>
          <cell r="AC5" t="str">
            <v>D00027</v>
          </cell>
          <cell r="AD5" t="str">
            <v>D00028</v>
          </cell>
          <cell r="AE5" t="str">
            <v>D00029</v>
          </cell>
          <cell r="AF5" t="str">
            <v>D00030</v>
          </cell>
          <cell r="AG5" t="str">
            <v>D00031</v>
          </cell>
          <cell r="AH5" t="str">
            <v>D00032</v>
          </cell>
          <cell r="AI5" t="str">
            <v>D00033</v>
          </cell>
          <cell r="AJ5" t="str">
            <v>D00034</v>
          </cell>
          <cell r="AK5" t="str">
            <v>D00035</v>
          </cell>
          <cell r="AL5" t="str">
            <v>D00036</v>
          </cell>
          <cell r="AM5" t="str">
            <v>D00037</v>
          </cell>
          <cell r="AN5" t="str">
            <v>D00038</v>
          </cell>
          <cell r="AO5" t="str">
            <v>D00039</v>
          </cell>
          <cell r="AP5" t="str">
            <v>D00040</v>
          </cell>
          <cell r="AQ5" t="str">
            <v>D00041</v>
          </cell>
          <cell r="AR5" t="str">
            <v>D00042</v>
          </cell>
          <cell r="AS5" t="str">
            <v>D00043</v>
          </cell>
          <cell r="AT5" t="str">
            <v>D00044</v>
          </cell>
          <cell r="AU5" t="str">
            <v>D00045</v>
          </cell>
          <cell r="AV5" t="str">
            <v>D00046</v>
          </cell>
          <cell r="AW5" t="str">
            <v>D00047</v>
          </cell>
          <cell r="AX5" t="str">
            <v>D00048</v>
          </cell>
          <cell r="AY5" t="str">
            <v>D00049</v>
          </cell>
          <cell r="AZ5" t="str">
            <v>D00050</v>
          </cell>
          <cell r="BA5" t="str">
            <v>D00051</v>
          </cell>
          <cell r="BB5" t="str">
            <v>D00052</v>
          </cell>
          <cell r="BC5" t="str">
            <v>D00053</v>
          </cell>
          <cell r="BD5" t="str">
            <v>D00054</v>
          </cell>
          <cell r="BE5" t="str">
            <v>D00055</v>
          </cell>
          <cell r="BF5" t="str">
            <v>D00056</v>
          </cell>
          <cell r="BG5" t="str">
            <v>D00057</v>
          </cell>
          <cell r="BH5" t="str">
            <v>D00058</v>
          </cell>
          <cell r="BI5" t="str">
            <v>D00059</v>
          </cell>
          <cell r="BJ5" t="str">
            <v>D00060</v>
          </cell>
          <cell r="BK5" t="str">
            <v>D00061</v>
          </cell>
          <cell r="BL5" t="str">
            <v>D00062</v>
          </cell>
          <cell r="BM5" t="str">
            <v>D00063</v>
          </cell>
          <cell r="BN5" t="str">
            <v>D00064</v>
          </cell>
          <cell r="BO5" t="str">
            <v>D00065</v>
          </cell>
          <cell r="BP5" t="str">
            <v>D00066</v>
          </cell>
          <cell r="BQ5" t="str">
            <v>D00067</v>
          </cell>
          <cell r="BR5" t="str">
            <v>D00068</v>
          </cell>
          <cell r="BS5" t="str">
            <v>D00069</v>
          </cell>
          <cell r="BT5" t="str">
            <v>D00070</v>
          </cell>
          <cell r="BU5" t="str">
            <v>D00071</v>
          </cell>
          <cell r="BV5" t="str">
            <v>D00072</v>
          </cell>
          <cell r="BW5" t="str">
            <v>D00073</v>
          </cell>
          <cell r="BX5" t="str">
            <v>D00074</v>
          </cell>
          <cell r="BY5" t="str">
            <v>D00075</v>
          </cell>
          <cell r="BZ5" t="str">
            <v>D00076</v>
          </cell>
          <cell r="CA5" t="str">
            <v>D00077</v>
          </cell>
          <cell r="CB5" t="str">
            <v>D00078</v>
          </cell>
          <cell r="CC5" t="str">
            <v>D00079</v>
          </cell>
          <cell r="CD5" t="str">
            <v>D00080</v>
          </cell>
          <cell r="CE5" t="str">
            <v>D00081</v>
          </cell>
          <cell r="CF5" t="str">
            <v>D00082</v>
          </cell>
          <cell r="CG5" t="str">
            <v>D00083</v>
          </cell>
          <cell r="CH5" t="str">
            <v>D00084</v>
          </cell>
          <cell r="CI5" t="str">
            <v>D00085</v>
          </cell>
          <cell r="CJ5" t="str">
            <v>D00086</v>
          </cell>
          <cell r="CK5" t="str">
            <v>D00087</v>
          </cell>
          <cell r="CL5" t="str">
            <v>D00088</v>
          </cell>
          <cell r="CM5" t="str">
            <v>D00089</v>
          </cell>
          <cell r="CN5" t="str">
            <v>D00090</v>
          </cell>
          <cell r="CO5" t="str">
            <v>D00091</v>
          </cell>
          <cell r="CP5" t="str">
            <v>D00092</v>
          </cell>
          <cell r="CQ5" t="str">
            <v>D00093</v>
          </cell>
          <cell r="CR5" t="str">
            <v>D00094</v>
          </cell>
          <cell r="CS5" t="str">
            <v>D00095</v>
          </cell>
          <cell r="CT5" t="str">
            <v>D00096</v>
          </cell>
          <cell r="CU5" t="str">
            <v>D00097</v>
          </cell>
          <cell r="CV5" t="str">
            <v>D00098</v>
          </cell>
          <cell r="CW5" t="str">
            <v>D00099</v>
          </cell>
          <cell r="CX5" t="str">
            <v>D00100</v>
          </cell>
          <cell r="CY5" t="str">
            <v>D00101</v>
          </cell>
          <cell r="CZ5" t="str">
            <v>D00102</v>
          </cell>
          <cell r="DA5" t="str">
            <v>D00103</v>
          </cell>
          <cell r="DB5" t="str">
            <v>D00104</v>
          </cell>
          <cell r="DC5" t="str">
            <v>D00105</v>
          </cell>
          <cell r="DD5" t="str">
            <v>D00106</v>
          </cell>
          <cell r="DE5" t="str">
            <v>D00107</v>
          </cell>
          <cell r="DF5" t="str">
            <v>D00108</v>
          </cell>
          <cell r="DG5" t="str">
            <v>D00109</v>
          </cell>
          <cell r="DH5" t="str">
            <v>D00110</v>
          </cell>
          <cell r="DI5" t="str">
            <v>D00111</v>
          </cell>
          <cell r="DJ5" t="str">
            <v>D00112</v>
          </cell>
          <cell r="DK5" t="str">
            <v>D00113</v>
          </cell>
          <cell r="DL5" t="str">
            <v>D00114</v>
          </cell>
          <cell r="DM5" t="str">
            <v>D00115</v>
          </cell>
          <cell r="DN5" t="str">
            <v>D00116</v>
          </cell>
          <cell r="DO5" t="str">
            <v>D00117</v>
          </cell>
          <cell r="DP5" t="str">
            <v>D00118</v>
          </cell>
          <cell r="DQ5" t="str">
            <v>D00119</v>
          </cell>
          <cell r="DR5" t="str">
            <v>D00120</v>
          </cell>
          <cell r="DS5" t="str">
            <v>D00121</v>
          </cell>
          <cell r="DT5" t="str">
            <v>D00122</v>
          </cell>
          <cell r="DU5" t="str">
            <v>D00123</v>
          </cell>
          <cell r="DV5" t="str">
            <v>D00124</v>
          </cell>
          <cell r="DW5" t="str">
            <v>D00125</v>
          </cell>
          <cell r="DX5" t="str">
            <v>D00126</v>
          </cell>
          <cell r="DY5" t="str">
            <v>D00127</v>
          </cell>
          <cell r="DZ5" t="str">
            <v>D00128</v>
          </cell>
          <cell r="EA5" t="str">
            <v>D00129</v>
          </cell>
          <cell r="EB5" t="str">
            <v>D00130</v>
          </cell>
          <cell r="EC5" t="str">
            <v>D00131</v>
          </cell>
          <cell r="ED5" t="str">
            <v>D00132</v>
          </cell>
          <cell r="EE5" t="str">
            <v>D00133</v>
          </cell>
          <cell r="EF5" t="str">
            <v>D00134</v>
          </cell>
          <cell r="EG5" t="str">
            <v>D00135</v>
          </cell>
          <cell r="EH5" t="str">
            <v>D00136</v>
          </cell>
          <cell r="EI5" t="str">
            <v>D00137</v>
          </cell>
          <cell r="EJ5" t="str">
            <v>D00138</v>
          </cell>
          <cell r="EK5" t="str">
            <v>D00139</v>
          </cell>
          <cell r="EL5" t="str">
            <v>D00140</v>
          </cell>
          <cell r="EM5" t="str">
            <v>D00141</v>
          </cell>
          <cell r="EN5" t="str">
            <v>D00142</v>
          </cell>
          <cell r="EO5" t="str">
            <v>D00143</v>
          </cell>
          <cell r="EP5" t="str">
            <v>D00144</v>
          </cell>
          <cell r="EQ5" t="str">
            <v>D00145</v>
          </cell>
          <cell r="ER5" t="str">
            <v>D00146</v>
          </cell>
          <cell r="ES5" t="str">
            <v>D00147</v>
          </cell>
          <cell r="ET5" t="str">
            <v>D00148</v>
          </cell>
          <cell r="EU5" t="str">
            <v>D00149</v>
          </cell>
          <cell r="EV5" t="str">
            <v>D00150</v>
          </cell>
          <cell r="EW5" t="str">
            <v>D00151</v>
          </cell>
          <cell r="EX5" t="str">
            <v>D00152</v>
          </cell>
          <cell r="EY5" t="str">
            <v>D00153</v>
          </cell>
          <cell r="EZ5" t="str">
            <v>D00154</v>
          </cell>
          <cell r="FA5" t="str">
            <v>D00155</v>
          </cell>
          <cell r="FB5" t="str">
            <v>D00156</v>
          </cell>
          <cell r="FC5" t="str">
            <v>D00157</v>
          </cell>
          <cell r="FD5" t="str">
            <v>D00158</v>
          </cell>
          <cell r="FE5" t="str">
            <v>D00159</v>
          </cell>
          <cell r="FF5" t="str">
            <v>D00160</v>
          </cell>
          <cell r="FG5" t="str">
            <v>D00161</v>
          </cell>
          <cell r="FH5" t="str">
            <v>D00162</v>
          </cell>
          <cell r="FI5" t="str">
            <v>D00163</v>
          </cell>
          <cell r="FJ5" t="str">
            <v>D00164</v>
          </cell>
          <cell r="FK5" t="str">
            <v>D00165</v>
          </cell>
          <cell r="FL5" t="str">
            <v>D00166</v>
          </cell>
          <cell r="FM5" t="str">
            <v>D00167</v>
          </cell>
          <cell r="FN5" t="str">
            <v>D00168</v>
          </cell>
          <cell r="FO5" t="str">
            <v>D00169</v>
          </cell>
          <cell r="FP5" t="str">
            <v>D00170</v>
          </cell>
          <cell r="FQ5" t="str">
            <v>D00171</v>
          </cell>
          <cell r="FR5" t="str">
            <v>D00172</v>
          </cell>
          <cell r="FS5" t="str">
            <v>D00173</v>
          </cell>
          <cell r="FT5" t="str">
            <v>D00174</v>
          </cell>
          <cell r="FU5" t="str">
            <v>D00175</v>
          </cell>
          <cell r="FV5" t="str">
            <v>D00176</v>
          </cell>
          <cell r="FW5" t="str">
            <v>D00177</v>
          </cell>
          <cell r="FX5" t="str">
            <v>D00178</v>
          </cell>
          <cell r="FY5" t="str">
            <v>D00179</v>
          </cell>
          <cell r="FZ5" t="str">
            <v>D00180</v>
          </cell>
          <cell r="GA5" t="str">
            <v>D00181</v>
          </cell>
          <cell r="GB5" t="str">
            <v>D00182</v>
          </cell>
          <cell r="GC5" t="str">
            <v>D00183</v>
          </cell>
          <cell r="GD5" t="str">
            <v>D00184</v>
          </cell>
          <cell r="GE5" t="str">
            <v>D00185</v>
          </cell>
          <cell r="GF5" t="str">
            <v>D00186</v>
          </cell>
          <cell r="GG5" t="str">
            <v>D00187</v>
          </cell>
          <cell r="GH5" t="str">
            <v>D00188</v>
          </cell>
          <cell r="GI5" t="str">
            <v>D00189</v>
          </cell>
          <cell r="GJ5" t="str">
            <v>D00190</v>
          </cell>
          <cell r="GK5" t="str">
            <v>D00191</v>
          </cell>
          <cell r="GL5" t="str">
            <v>D00192</v>
          </cell>
          <cell r="GM5" t="str">
            <v>D00193</v>
          </cell>
          <cell r="GN5" t="str">
            <v>D00194</v>
          </cell>
          <cell r="GO5" t="str">
            <v>D00195</v>
          </cell>
          <cell r="GP5" t="str">
            <v>D00196</v>
          </cell>
          <cell r="GQ5" t="str">
            <v>D00197</v>
          </cell>
          <cell r="GR5" t="str">
            <v>D00198</v>
          </cell>
          <cell r="GS5" t="str">
            <v>D00199</v>
          </cell>
          <cell r="GT5" t="str">
            <v>D00200</v>
          </cell>
          <cell r="GU5" t="str">
            <v>D00201</v>
          </cell>
          <cell r="GV5" t="str">
            <v>D00202</v>
          </cell>
          <cell r="GW5" t="str">
            <v>D00203</v>
          </cell>
          <cell r="GX5" t="str">
            <v>D00204</v>
          </cell>
          <cell r="GY5" t="str">
            <v>D00205</v>
          </cell>
          <cell r="GZ5" t="str">
            <v>D00206</v>
          </cell>
          <cell r="HA5" t="str">
            <v>D00207</v>
          </cell>
          <cell r="HB5" t="str">
            <v>D00208</v>
          </cell>
          <cell r="HC5" t="str">
            <v>D00209</v>
          </cell>
          <cell r="HD5" t="str">
            <v>D00210</v>
          </cell>
          <cell r="HE5" t="str">
            <v>D00211</v>
          </cell>
          <cell r="HF5" t="str">
            <v>D00212</v>
          </cell>
          <cell r="HG5" t="str">
            <v>D00213</v>
          </cell>
          <cell r="HH5" t="str">
            <v>D00214</v>
          </cell>
          <cell r="HI5" t="str">
            <v>D00215</v>
          </cell>
          <cell r="HJ5" t="str">
            <v>D00216</v>
          </cell>
          <cell r="HK5" t="str">
            <v>D00217</v>
          </cell>
          <cell r="HL5" t="str">
            <v>D00218</v>
          </cell>
          <cell r="HM5" t="str">
            <v>D00219</v>
          </cell>
          <cell r="HN5" t="str">
            <v>D00220</v>
          </cell>
          <cell r="HO5" t="str">
            <v>D00221</v>
          </cell>
          <cell r="HP5" t="str">
            <v>D00222</v>
          </cell>
          <cell r="HQ5" t="str">
            <v>D00223</v>
          </cell>
          <cell r="HR5" t="str">
            <v>D00224</v>
          </cell>
          <cell r="HS5" t="str">
            <v>D00225</v>
          </cell>
          <cell r="HT5" t="str">
            <v>D00226</v>
          </cell>
          <cell r="HU5" t="str">
            <v>D00227</v>
          </cell>
          <cell r="HV5" t="str">
            <v>D00228</v>
          </cell>
          <cell r="HW5" t="str">
            <v>D00229</v>
          </cell>
          <cell r="HX5" t="str">
            <v>D00230</v>
          </cell>
          <cell r="HY5" t="str">
            <v>D00231</v>
          </cell>
          <cell r="HZ5" t="str">
            <v>D00232</v>
          </cell>
          <cell r="IA5" t="str">
            <v>D00233</v>
          </cell>
          <cell r="IB5" t="str">
            <v>D00234</v>
          </cell>
          <cell r="IC5" t="str">
            <v>D00235</v>
          </cell>
          <cell r="ID5" t="str">
            <v>D00236</v>
          </cell>
          <cell r="IE5" t="str">
            <v>D00237</v>
          </cell>
          <cell r="IF5" t="str">
            <v>D00238</v>
          </cell>
          <cell r="IG5" t="str">
            <v>D00239</v>
          </cell>
          <cell r="IH5" t="str">
            <v>D00240</v>
          </cell>
          <cell r="II5" t="str">
            <v>D00241</v>
          </cell>
          <cell r="IJ5" t="str">
            <v>D00242</v>
          </cell>
          <cell r="IK5" t="str">
            <v>D00243</v>
          </cell>
          <cell r="IL5" t="str">
            <v>D00244</v>
          </cell>
          <cell r="IM5" t="str">
            <v>D00245</v>
          </cell>
          <cell r="IN5" t="str">
            <v>D00246</v>
          </cell>
          <cell r="IO5" t="str">
            <v>D00247</v>
          </cell>
          <cell r="IP5" t="str">
            <v>D00248</v>
          </cell>
          <cell r="IQ5" t="str">
            <v>D00249</v>
          </cell>
          <cell r="IR5" t="str">
            <v>D00250</v>
          </cell>
          <cell r="IS5" t="str">
            <v>D00251</v>
          </cell>
          <cell r="IT5" t="str">
            <v>D00252</v>
          </cell>
          <cell r="IU5" t="str">
            <v>D00253</v>
          </cell>
          <cell r="IV5" t="str">
            <v>D00254</v>
          </cell>
          <cell r="IW5" t="str">
            <v>D00255</v>
          </cell>
          <cell r="IX5" t="str">
            <v>D00256</v>
          </cell>
          <cell r="IY5" t="str">
            <v>D00257</v>
          </cell>
          <cell r="IZ5" t="str">
            <v>D00258</v>
          </cell>
          <cell r="JA5" t="str">
            <v>D00259</v>
          </cell>
          <cell r="JB5" t="str">
            <v>D00260</v>
          </cell>
          <cell r="JC5" t="str">
            <v>D00261</v>
          </cell>
          <cell r="JD5" t="str">
            <v>D00262</v>
          </cell>
          <cell r="JE5" t="str">
            <v>D00263</v>
          </cell>
          <cell r="JF5" t="str">
            <v>D00264</v>
          </cell>
          <cell r="JG5" t="str">
            <v>D00265</v>
          </cell>
          <cell r="JH5" t="str">
            <v>D00266</v>
          </cell>
          <cell r="JI5" t="str">
            <v>D00267</v>
          </cell>
          <cell r="JJ5" t="str">
            <v>D00268</v>
          </cell>
          <cell r="JK5" t="str">
            <v>D00269</v>
          </cell>
          <cell r="JL5" t="str">
            <v>D00270</v>
          </cell>
          <cell r="JM5" t="str">
            <v>D00271</v>
          </cell>
          <cell r="JN5" t="str">
            <v>D00272</v>
          </cell>
          <cell r="JO5" t="str">
            <v>D00273</v>
          </cell>
          <cell r="JP5" t="str">
            <v>D00274</v>
          </cell>
          <cell r="JQ5" t="str">
            <v>D00275</v>
          </cell>
          <cell r="JR5" t="str">
            <v>D00276</v>
          </cell>
          <cell r="JS5" t="str">
            <v>D00277</v>
          </cell>
          <cell r="JT5" t="str">
            <v>D00278</v>
          </cell>
          <cell r="JU5" t="str">
            <v>D00279</v>
          </cell>
          <cell r="JV5" t="str">
            <v>D00280</v>
          </cell>
          <cell r="JW5" t="str">
            <v>D00281</v>
          </cell>
          <cell r="JX5" t="str">
            <v>D00282</v>
          </cell>
          <cell r="JY5" t="str">
            <v>D00283</v>
          </cell>
          <cell r="JZ5" t="str">
            <v>D00284</v>
          </cell>
          <cell r="KA5" t="str">
            <v>D00285</v>
          </cell>
          <cell r="KB5" t="str">
            <v>D00286</v>
          </cell>
          <cell r="KC5" t="str">
            <v>D00287</v>
          </cell>
          <cell r="KD5" t="str">
            <v>D00288</v>
          </cell>
          <cell r="KE5" t="str">
            <v>D00289</v>
          </cell>
          <cell r="KF5" t="str">
            <v>D00290</v>
          </cell>
          <cell r="KG5" t="str">
            <v>D00291</v>
          </cell>
          <cell r="KH5" t="str">
            <v>D00292</v>
          </cell>
          <cell r="KI5" t="str">
            <v>D00293</v>
          </cell>
          <cell r="KJ5" t="str">
            <v>D00294</v>
          </cell>
          <cell r="KK5" t="str">
            <v>D00295</v>
          </cell>
          <cell r="KL5" t="str">
            <v>D00296</v>
          </cell>
          <cell r="KM5" t="str">
            <v>D00297</v>
          </cell>
          <cell r="KN5" t="str">
            <v>D00298</v>
          </cell>
          <cell r="KO5" t="str">
            <v>D00299</v>
          </cell>
          <cell r="KP5" t="str">
            <v>D00300</v>
          </cell>
          <cell r="KQ5" t="str">
            <v>D00301</v>
          </cell>
          <cell r="KR5" t="str">
            <v>D00302</v>
          </cell>
          <cell r="KS5" t="str">
            <v>D00303</v>
          </cell>
          <cell r="KT5" t="str">
            <v>D00304</v>
          </cell>
          <cell r="KU5" t="str">
            <v>D00305</v>
          </cell>
          <cell r="KV5" t="str">
            <v>D00306</v>
          </cell>
          <cell r="KW5" t="str">
            <v>D00307</v>
          </cell>
          <cell r="KX5" t="str">
            <v>D00308</v>
          </cell>
          <cell r="KY5" t="str">
            <v>D00309</v>
          </cell>
          <cell r="KZ5" t="str">
            <v>D00310</v>
          </cell>
          <cell r="LA5" t="str">
            <v>D00311</v>
          </cell>
          <cell r="LB5" t="str">
            <v>D00312</v>
          </cell>
          <cell r="LC5" t="str">
            <v>D00313</v>
          </cell>
          <cell r="LD5" t="str">
            <v>D00314</v>
          </cell>
          <cell r="LE5" t="str">
            <v>D00315</v>
          </cell>
          <cell r="LF5" t="str">
            <v>D00316</v>
          </cell>
          <cell r="LG5" t="str">
            <v>D00317</v>
          </cell>
          <cell r="LH5" t="str">
            <v>D00318</v>
          </cell>
          <cell r="LI5" t="str">
            <v>D00319</v>
          </cell>
          <cell r="LJ5" t="str">
            <v>D00320</v>
          </cell>
          <cell r="LK5" t="str">
            <v>D00321</v>
          </cell>
          <cell r="LL5" t="str">
            <v>D00322</v>
          </cell>
          <cell r="LM5" t="str">
            <v>D00323</v>
          </cell>
          <cell r="LN5" t="str">
            <v>D00324</v>
          </cell>
          <cell r="LO5" t="str">
            <v>D00325</v>
          </cell>
          <cell r="LP5" t="str">
            <v>D00326</v>
          </cell>
          <cell r="LQ5" t="str">
            <v>D00327</v>
          </cell>
          <cell r="LR5" t="str">
            <v>D00328</v>
          </cell>
          <cell r="LS5" t="str">
            <v>D00329</v>
          </cell>
          <cell r="LT5" t="str">
            <v>D00330</v>
          </cell>
          <cell r="LU5" t="str">
            <v>D00331</v>
          </cell>
          <cell r="LV5" t="str">
            <v>D00332</v>
          </cell>
          <cell r="LW5" t="str">
            <v>D00333</v>
          </cell>
          <cell r="LX5" t="str">
            <v>D00334</v>
          </cell>
          <cell r="LY5" t="str">
            <v>D00335</v>
          </cell>
          <cell r="LZ5" t="str">
            <v>D00336</v>
          </cell>
          <cell r="MA5" t="str">
            <v>D00337</v>
          </cell>
          <cell r="MB5" t="str">
            <v>D00338</v>
          </cell>
          <cell r="MC5" t="str">
            <v>D00339</v>
          </cell>
          <cell r="MD5" t="str">
            <v>D00340</v>
          </cell>
          <cell r="ME5" t="str">
            <v>D00341</v>
          </cell>
          <cell r="MF5" t="str">
            <v>D00342</v>
          </cell>
          <cell r="MG5" t="str">
            <v>D00343</v>
          </cell>
          <cell r="MH5" t="str">
            <v>D00344</v>
          </cell>
          <cell r="MI5" t="str">
            <v>D00345</v>
          </cell>
          <cell r="MJ5" t="str">
            <v>D00346</v>
          </cell>
          <cell r="MK5" t="str">
            <v>D00347</v>
          </cell>
          <cell r="ML5" t="str">
            <v>D00348</v>
          </cell>
          <cell r="MM5" t="str">
            <v>D00349</v>
          </cell>
          <cell r="MN5" t="str">
            <v>D00350</v>
          </cell>
          <cell r="MO5" t="str">
            <v>D00351</v>
          </cell>
          <cell r="MP5" t="str">
            <v>D00352</v>
          </cell>
          <cell r="MQ5" t="str">
            <v>D00353</v>
          </cell>
          <cell r="MR5" t="str">
            <v>D00354</v>
          </cell>
          <cell r="MS5" t="str">
            <v>D00355</v>
          </cell>
          <cell r="MT5" t="str">
            <v>D00356</v>
          </cell>
          <cell r="MU5" t="str">
            <v>D00357</v>
          </cell>
          <cell r="MV5" t="str">
            <v>D00358</v>
          </cell>
          <cell r="MW5" t="str">
            <v>D00359</v>
          </cell>
          <cell r="MX5" t="str">
            <v>D00360</v>
          </cell>
          <cell r="MY5" t="str">
            <v>D00361</v>
          </cell>
          <cell r="MZ5" t="str">
            <v>D00362</v>
          </cell>
          <cell r="NA5" t="str">
            <v>D00363</v>
          </cell>
          <cell r="NB5" t="str">
            <v>D00364</v>
          </cell>
          <cell r="NC5" t="str">
            <v>D00365</v>
          </cell>
          <cell r="ND5" t="str">
            <v>D00366</v>
          </cell>
          <cell r="NE5" t="str">
            <v>D00367</v>
          </cell>
          <cell r="NF5" t="str">
            <v>D00368</v>
          </cell>
          <cell r="NG5" t="str">
            <v>D00369</v>
          </cell>
          <cell r="NH5" t="str">
            <v>D00370</v>
          </cell>
          <cell r="NI5" t="str">
            <v>D00371</v>
          </cell>
          <cell r="NJ5" t="str">
            <v>D00372</v>
          </cell>
          <cell r="NK5" t="str">
            <v>D00373</v>
          </cell>
          <cell r="NL5" t="str">
            <v>D00374</v>
          </cell>
          <cell r="NM5" t="str">
            <v>D00375</v>
          </cell>
          <cell r="NN5" t="str">
            <v>D00376</v>
          </cell>
          <cell r="NO5" t="str">
            <v>D00377</v>
          </cell>
          <cell r="NP5" t="str">
            <v>D00378</v>
          </cell>
          <cell r="NQ5" t="str">
            <v>D00379</v>
          </cell>
          <cell r="NR5" t="str">
            <v>D00380</v>
          </cell>
          <cell r="NS5" t="str">
            <v>D00381</v>
          </cell>
          <cell r="NT5" t="str">
            <v>D00382</v>
          </cell>
          <cell r="NU5" t="str">
            <v>D00383</v>
          </cell>
          <cell r="NV5" t="str">
            <v>D00384</v>
          </cell>
          <cell r="NW5" t="str">
            <v>D00385</v>
          </cell>
          <cell r="NX5" t="str">
            <v>D00386</v>
          </cell>
          <cell r="NY5" t="str">
            <v>D00387</v>
          </cell>
          <cell r="NZ5" t="str">
            <v>D00388</v>
          </cell>
          <cell r="OA5" t="str">
            <v>D00389</v>
          </cell>
          <cell r="OB5" t="str">
            <v>D00390</v>
          </cell>
          <cell r="OC5" t="str">
            <v>D00391</v>
          </cell>
          <cell r="OD5" t="str">
            <v>D00392</v>
          </cell>
          <cell r="OE5" t="str">
            <v>D00393</v>
          </cell>
          <cell r="OF5" t="str">
            <v>D00394</v>
          </cell>
          <cell r="OG5" t="str">
            <v>D00395</v>
          </cell>
          <cell r="OH5" t="str">
            <v>D00396</v>
          </cell>
          <cell r="OI5" t="str">
            <v>D00397</v>
          </cell>
          <cell r="OJ5" t="str">
            <v>D00398</v>
          </cell>
          <cell r="OK5" t="str">
            <v>D00399</v>
          </cell>
          <cell r="OL5" t="str">
            <v>D00400</v>
          </cell>
          <cell r="OM5" t="str">
            <v>D00401</v>
          </cell>
          <cell r="ON5" t="str">
            <v>D00402</v>
          </cell>
          <cell r="OO5" t="str">
            <v>D00403</v>
          </cell>
          <cell r="OP5" t="str">
            <v>D00404</v>
          </cell>
          <cell r="OQ5" t="str">
            <v>D00405</v>
          </cell>
          <cell r="OR5" t="str">
            <v>D00406</v>
          </cell>
          <cell r="OS5" t="str">
            <v>D00407</v>
          </cell>
          <cell r="OT5" t="str">
            <v>D00408</v>
          </cell>
          <cell r="OU5" t="str">
            <v>D00409</v>
          </cell>
          <cell r="OV5" t="str">
            <v>D00410</v>
          </cell>
          <cell r="OW5" t="str">
            <v>D00411</v>
          </cell>
          <cell r="OX5" t="str">
            <v>D00412</v>
          </cell>
          <cell r="OY5" t="str">
            <v>D00413</v>
          </cell>
          <cell r="OZ5" t="str">
            <v>D00414</v>
          </cell>
          <cell r="PA5" t="str">
            <v>D00415</v>
          </cell>
          <cell r="PB5" t="str">
            <v>D00416</v>
          </cell>
          <cell r="PC5" t="str">
            <v>D00417</v>
          </cell>
          <cell r="PD5" t="str">
            <v>D00418</v>
          </cell>
          <cell r="PE5" t="str">
            <v>D00419</v>
          </cell>
          <cell r="PF5" t="str">
            <v>D00420</v>
          </cell>
          <cell r="PG5" t="str">
            <v>D00421</v>
          </cell>
          <cell r="PH5" t="str">
            <v>D00422</v>
          </cell>
          <cell r="PI5" t="str">
            <v>D00423</v>
          </cell>
          <cell r="PJ5" t="str">
            <v>D00424</v>
          </cell>
          <cell r="PK5" t="str">
            <v>D00425</v>
          </cell>
          <cell r="PL5" t="str">
            <v>D00426</v>
          </cell>
          <cell r="PM5" t="str">
            <v>D00427</v>
          </cell>
          <cell r="PN5" t="str">
            <v>D00428</v>
          </cell>
          <cell r="PO5" t="str">
            <v>D00429</v>
          </cell>
          <cell r="PP5" t="str">
            <v>D00430</v>
          </cell>
          <cell r="PQ5" t="str">
            <v>D00431</v>
          </cell>
          <cell r="PR5" t="str">
            <v>D00432</v>
          </cell>
          <cell r="PS5" t="str">
            <v>D00433</v>
          </cell>
          <cell r="PT5" t="str">
            <v>D00434</v>
          </cell>
          <cell r="PU5" t="str">
            <v>D00435</v>
          </cell>
          <cell r="PV5" t="str">
            <v>D00436</v>
          </cell>
          <cell r="PW5" t="str">
            <v>D00437</v>
          </cell>
          <cell r="PX5" t="str">
            <v>D00438</v>
          </cell>
          <cell r="PY5" t="str">
            <v>D00439</v>
          </cell>
          <cell r="PZ5" t="str">
            <v>D00440</v>
          </cell>
          <cell r="QA5" t="str">
            <v>D00441</v>
          </cell>
          <cell r="QB5" t="str">
            <v>D00442</v>
          </cell>
          <cell r="QC5" t="str">
            <v>D00443</v>
          </cell>
          <cell r="QD5" t="str">
            <v>D00444</v>
          </cell>
          <cell r="QE5" t="str">
            <v>D00445</v>
          </cell>
          <cell r="QF5" t="str">
            <v>D00446</v>
          </cell>
          <cell r="QG5" t="str">
            <v>D00447</v>
          </cell>
          <cell r="QH5" t="str">
            <v>D00448</v>
          </cell>
          <cell r="QI5" t="str">
            <v>D00449</v>
          </cell>
          <cell r="QJ5" t="str">
            <v>D00450</v>
          </cell>
          <cell r="QK5" t="str">
            <v>D00451</v>
          </cell>
          <cell r="QL5" t="str">
            <v>D00452</v>
          </cell>
          <cell r="QM5" t="str">
            <v>D00453</v>
          </cell>
          <cell r="QN5" t="str">
            <v>D00454</v>
          </cell>
          <cell r="QO5" t="str">
            <v>D00455</v>
          </cell>
          <cell r="QP5" t="str">
            <v>D00456</v>
          </cell>
          <cell r="QQ5" t="str">
            <v>D00457</v>
          </cell>
          <cell r="QR5" t="str">
            <v>D00458</v>
          </cell>
          <cell r="QS5" t="str">
            <v>D00459</v>
          </cell>
          <cell r="QT5" t="str">
            <v>D00460</v>
          </cell>
          <cell r="QU5" t="str">
            <v>D00461</v>
          </cell>
          <cell r="QV5" t="str">
            <v>D00462</v>
          </cell>
          <cell r="QW5" t="str">
            <v>D00463</v>
          </cell>
          <cell r="QX5" t="str">
            <v>D00464</v>
          </cell>
          <cell r="QY5" t="str">
            <v>D00465</v>
          </cell>
          <cell r="QZ5" t="str">
            <v>D00466</v>
          </cell>
          <cell r="RA5" t="str">
            <v>D00467</v>
          </cell>
          <cell r="RB5" t="str">
            <v>D00468</v>
          </cell>
          <cell r="RC5" t="str">
            <v>D00469</v>
          </cell>
          <cell r="RD5" t="str">
            <v>D00470</v>
          </cell>
          <cell r="RE5" t="str">
            <v>D00471</v>
          </cell>
          <cell r="RF5" t="str">
            <v>D00472</v>
          </cell>
          <cell r="RG5" t="str">
            <v>D00473</v>
          </cell>
          <cell r="RH5" t="str">
            <v>D00474</v>
          </cell>
          <cell r="RI5" t="str">
            <v>D00475</v>
          </cell>
          <cell r="RJ5" t="str">
            <v>D00476</v>
          </cell>
          <cell r="RK5" t="str">
            <v>D00477</v>
          </cell>
          <cell r="RL5" t="str">
            <v>D00478</v>
          </cell>
          <cell r="RM5" t="str">
            <v>D00479</v>
          </cell>
          <cell r="RN5" t="str">
            <v>D00480</v>
          </cell>
          <cell r="RO5" t="str">
            <v>D00481</v>
          </cell>
          <cell r="RP5" t="str">
            <v>D00482</v>
          </cell>
          <cell r="RQ5" t="str">
            <v>D00483</v>
          </cell>
          <cell r="RR5" t="str">
            <v>D00484</v>
          </cell>
          <cell r="RS5" t="str">
            <v>D00485</v>
          </cell>
          <cell r="RT5" t="str">
            <v>D00486</v>
          </cell>
          <cell r="RU5" t="str">
            <v>D00487</v>
          </cell>
          <cell r="RV5" t="str">
            <v>D00488</v>
          </cell>
          <cell r="RW5" t="str">
            <v>D00489</v>
          </cell>
          <cell r="RX5" t="str">
            <v>D00490</v>
          </cell>
          <cell r="RY5" t="str">
            <v>D00491</v>
          </cell>
          <cell r="RZ5" t="str">
            <v>D00492</v>
          </cell>
          <cell r="SA5" t="str">
            <v>D00493</v>
          </cell>
          <cell r="SB5" t="str">
            <v>D00494</v>
          </cell>
          <cell r="SC5" t="str">
            <v>D00495</v>
          </cell>
          <cell r="SD5" t="str">
            <v>D00496</v>
          </cell>
          <cell r="SE5" t="str">
            <v>D00497</v>
          </cell>
          <cell r="SF5" t="str">
            <v>D00498</v>
          </cell>
          <cell r="SG5" t="str">
            <v>D00499</v>
          </cell>
          <cell r="SH5" t="str">
            <v>D00500</v>
          </cell>
          <cell r="SI5" t="str">
            <v>D00501</v>
          </cell>
          <cell r="SJ5" t="str">
            <v>D00502</v>
          </cell>
          <cell r="SK5" t="str">
            <v>D00503</v>
          </cell>
          <cell r="SL5" t="str">
            <v>D00504</v>
          </cell>
          <cell r="SM5" t="str">
            <v>D00505</v>
          </cell>
          <cell r="SN5" t="str">
            <v>D00506</v>
          </cell>
          <cell r="SO5" t="str">
            <v>D00507</v>
          </cell>
          <cell r="SP5" t="str">
            <v>D00508</v>
          </cell>
          <cell r="SQ5" t="str">
            <v>D00509</v>
          </cell>
          <cell r="SR5" t="str">
            <v>D00510</v>
          </cell>
          <cell r="SS5" t="str">
            <v>D00511</v>
          </cell>
          <cell r="ST5" t="str">
            <v>D00512</v>
          </cell>
          <cell r="SU5" t="str">
            <v>D00513</v>
          </cell>
          <cell r="SV5" t="str">
            <v>D00514</v>
          </cell>
          <cell r="SW5" t="str">
            <v>D00515</v>
          </cell>
          <cell r="SX5" t="str">
            <v>D00516</v>
          </cell>
          <cell r="SY5" t="str">
            <v>D00517</v>
          </cell>
          <cell r="SZ5" t="str">
            <v>D00518</v>
          </cell>
          <cell r="TA5" t="str">
            <v>D00519</v>
          </cell>
          <cell r="TB5" t="str">
            <v>D00520</v>
          </cell>
          <cell r="TC5" t="str">
            <v>D00521</v>
          </cell>
          <cell r="TD5" t="str">
            <v>D00522</v>
          </cell>
          <cell r="TE5" t="str">
            <v>D00523</v>
          </cell>
          <cell r="TF5" t="str">
            <v>D00524</v>
          </cell>
          <cell r="TG5" t="str">
            <v>D00525</v>
          </cell>
          <cell r="TH5" t="str">
            <v>D00526</v>
          </cell>
          <cell r="TI5" t="str">
            <v>D00527</v>
          </cell>
          <cell r="TJ5" t="str">
            <v>D00528</v>
          </cell>
          <cell r="TK5" t="str">
            <v>D00529</v>
          </cell>
          <cell r="TL5" t="str">
            <v>D00530</v>
          </cell>
          <cell r="TM5" t="str">
            <v>D00531</v>
          </cell>
          <cell r="TN5" t="str">
            <v>D00532</v>
          </cell>
          <cell r="TO5" t="str">
            <v>D00533</v>
          </cell>
          <cell r="TP5" t="str">
            <v>D00534</v>
          </cell>
          <cell r="TQ5" t="str">
            <v>D00535</v>
          </cell>
          <cell r="TR5" t="str">
            <v>D00536</v>
          </cell>
          <cell r="TS5" t="str">
            <v>D00537</v>
          </cell>
          <cell r="TT5" t="str">
            <v>D00538</v>
          </cell>
          <cell r="TU5" t="str">
            <v>D00539</v>
          </cell>
          <cell r="TV5" t="str">
            <v>D00540</v>
          </cell>
          <cell r="TW5" t="str">
            <v>D00541</v>
          </cell>
          <cell r="TX5" t="str">
            <v>D00542</v>
          </cell>
          <cell r="TY5" t="str">
            <v>D00543</v>
          </cell>
          <cell r="TZ5" t="str">
            <v>D00544</v>
          </cell>
          <cell r="UA5" t="str">
            <v>D00545</v>
          </cell>
          <cell r="UB5" t="str">
            <v>D00546</v>
          </cell>
          <cell r="UC5" t="str">
            <v>D00547</v>
          </cell>
          <cell r="UD5" t="str">
            <v>D00548</v>
          </cell>
          <cell r="UE5" t="str">
            <v>D00549</v>
          </cell>
          <cell r="UF5" t="str">
            <v>D00550</v>
          </cell>
          <cell r="UG5" t="str">
            <v>D00551</v>
          </cell>
          <cell r="UH5" t="str">
            <v>D00552</v>
          </cell>
          <cell r="UI5" t="str">
            <v>D00553</v>
          </cell>
          <cell r="UJ5" t="str">
            <v>D00554</v>
          </cell>
          <cell r="UK5" t="str">
            <v>D00555</v>
          </cell>
          <cell r="UL5" t="str">
            <v>D00556</v>
          </cell>
          <cell r="UM5" t="str">
            <v>D00557</v>
          </cell>
          <cell r="UN5" t="str">
            <v>D00558</v>
          </cell>
          <cell r="UO5" t="str">
            <v>D00559</v>
          </cell>
          <cell r="UP5" t="str">
            <v>D00560</v>
          </cell>
          <cell r="UQ5" t="str">
            <v>D00561</v>
          </cell>
          <cell r="UR5" t="str">
            <v>D00562</v>
          </cell>
          <cell r="US5" t="str">
            <v>D00563</v>
          </cell>
          <cell r="UT5" t="str">
            <v>D00564</v>
          </cell>
          <cell r="UU5" t="str">
            <v>D00565</v>
          </cell>
          <cell r="UV5" t="str">
            <v>D00566</v>
          </cell>
          <cell r="UW5" t="str">
            <v>D00567</v>
          </cell>
          <cell r="UX5" t="str">
            <v>D00568</v>
          </cell>
          <cell r="UY5" t="str">
            <v>D00569</v>
          </cell>
          <cell r="UZ5" t="str">
            <v>D00570</v>
          </cell>
          <cell r="VA5" t="str">
            <v>D00571</v>
          </cell>
          <cell r="VB5" t="str">
            <v>D00572</v>
          </cell>
          <cell r="VC5" t="str">
            <v>D00573</v>
          </cell>
          <cell r="VD5" t="str">
            <v>D00574</v>
          </cell>
          <cell r="VE5" t="str">
            <v>D00575</v>
          </cell>
          <cell r="VF5" t="str">
            <v>D00576</v>
          </cell>
          <cell r="VG5" t="str">
            <v>D00577</v>
          </cell>
          <cell r="VH5" t="str">
            <v>D00578</v>
          </cell>
          <cell r="VI5" t="str">
            <v>D00579</v>
          </cell>
          <cell r="VJ5" t="str">
            <v>D00580</v>
          </cell>
          <cell r="VK5" t="str">
            <v>D00581</v>
          </cell>
          <cell r="VL5" t="str">
            <v>D00582</v>
          </cell>
          <cell r="VM5" t="str">
            <v>D00583</v>
          </cell>
          <cell r="VN5" t="str">
            <v>D00584</v>
          </cell>
          <cell r="VO5" t="str">
            <v>D00585</v>
          </cell>
          <cell r="VP5" t="str">
            <v>D00586</v>
          </cell>
          <cell r="VQ5" t="str">
            <v>D00587</v>
          </cell>
          <cell r="VR5" t="str">
            <v>D00588</v>
          </cell>
          <cell r="VS5" t="str">
            <v>D00589</v>
          </cell>
          <cell r="VT5" t="str">
            <v>D00590</v>
          </cell>
          <cell r="VU5" t="str">
            <v>D00591</v>
          </cell>
          <cell r="VV5" t="str">
            <v>D00592</v>
          </cell>
          <cell r="VW5" t="str">
            <v>D00593</v>
          </cell>
          <cell r="VX5" t="str">
            <v>D00594</v>
          </cell>
          <cell r="VY5" t="str">
            <v>D00595</v>
          </cell>
          <cell r="VZ5" t="str">
            <v>D00596</v>
          </cell>
          <cell r="WA5" t="str">
            <v>D00597</v>
          </cell>
          <cell r="WB5" t="str">
            <v>D00598</v>
          </cell>
          <cell r="WC5" t="str">
            <v>D00599</v>
          </cell>
          <cell r="WD5" t="str">
            <v>D00600</v>
          </cell>
          <cell r="WE5" t="str">
            <v>D00601</v>
          </cell>
          <cell r="WF5" t="str">
            <v>D00602</v>
          </cell>
          <cell r="WG5" t="str">
            <v>D00603</v>
          </cell>
          <cell r="WH5" t="str">
            <v>D00604</v>
          </cell>
          <cell r="WI5" t="str">
            <v>D00605</v>
          </cell>
          <cell r="WJ5" t="str">
            <v>D00606</v>
          </cell>
          <cell r="WK5" t="str">
            <v>D00607</v>
          </cell>
          <cell r="WL5" t="str">
            <v>D00608</v>
          </cell>
          <cell r="WM5" t="str">
            <v>D00609</v>
          </cell>
          <cell r="WN5" t="str">
            <v>D00610</v>
          </cell>
          <cell r="WO5" t="str">
            <v>D00611</v>
          </cell>
          <cell r="WP5" t="str">
            <v>D00612</v>
          </cell>
          <cell r="WQ5" t="str">
            <v>D00613</v>
          </cell>
          <cell r="WR5" t="str">
            <v>D00614</v>
          </cell>
          <cell r="WS5" t="str">
            <v>D00615</v>
          </cell>
          <cell r="WT5" t="str">
            <v>D00616</v>
          </cell>
          <cell r="WU5" t="str">
            <v>D00617</v>
          </cell>
          <cell r="WV5" t="str">
            <v>D00618</v>
          </cell>
          <cell r="WW5" t="str">
            <v>D00619</v>
          </cell>
          <cell r="WX5" t="str">
            <v>D00620</v>
          </cell>
          <cell r="WY5" t="str">
            <v>D00621</v>
          </cell>
          <cell r="WZ5" t="str">
            <v>D00622</v>
          </cell>
          <cell r="XA5" t="str">
            <v>D00623</v>
          </cell>
          <cell r="XB5" t="str">
            <v>D00624</v>
          </cell>
          <cell r="XC5" t="str">
            <v>D00625</v>
          </cell>
          <cell r="XD5" t="str">
            <v>D00626</v>
          </cell>
          <cell r="XE5" t="str">
            <v>D00627</v>
          </cell>
          <cell r="XF5" t="str">
            <v>D00628</v>
          </cell>
          <cell r="XG5" t="str">
            <v>D00629</v>
          </cell>
          <cell r="XH5" t="str">
            <v>D00630</v>
          </cell>
          <cell r="XI5" t="str">
            <v>D00631</v>
          </cell>
          <cell r="XJ5" t="str">
            <v>D00632</v>
          </cell>
          <cell r="XK5" t="str">
            <v>D00633</v>
          </cell>
          <cell r="XL5" t="str">
            <v>D00634</v>
          </cell>
          <cell r="XM5" t="str">
            <v>D00635</v>
          </cell>
          <cell r="XN5" t="str">
            <v>D00636</v>
          </cell>
          <cell r="XO5" t="str">
            <v>D00637</v>
          </cell>
          <cell r="XP5" t="str">
            <v>D00638</v>
          </cell>
          <cell r="XQ5" t="str">
            <v>D00639</v>
          </cell>
          <cell r="XR5" t="str">
            <v>D00640</v>
          </cell>
          <cell r="XS5" t="str">
            <v>D00641</v>
          </cell>
          <cell r="XT5" t="str">
            <v>D00642</v>
          </cell>
          <cell r="XU5" t="str">
            <v>D00643</v>
          </cell>
          <cell r="XV5" t="str">
            <v>D00644</v>
          </cell>
          <cell r="XW5" t="str">
            <v>D00645</v>
          </cell>
          <cell r="XX5" t="str">
            <v>D00646</v>
          </cell>
          <cell r="XY5" t="str">
            <v>D00647</v>
          </cell>
          <cell r="XZ5" t="str">
            <v>D00648</v>
          </cell>
          <cell r="YA5" t="str">
            <v>D00649</v>
          </cell>
          <cell r="YB5" t="str">
            <v>D00650</v>
          </cell>
          <cell r="YC5" t="str">
            <v>D00651</v>
          </cell>
          <cell r="YD5" t="str">
            <v>D00652</v>
          </cell>
          <cell r="YE5" t="str">
            <v>D00653</v>
          </cell>
          <cell r="YF5" t="str">
            <v>D00654</v>
          </cell>
          <cell r="YG5" t="str">
            <v>D00655</v>
          </cell>
          <cell r="YH5" t="str">
            <v>D00656</v>
          </cell>
          <cell r="YI5" t="str">
            <v>D00657</v>
          </cell>
          <cell r="YJ5" t="str">
            <v>D00658</v>
          </cell>
          <cell r="YK5" t="str">
            <v>D00659</v>
          </cell>
          <cell r="YL5" t="str">
            <v>D00660</v>
          </cell>
          <cell r="YM5" t="str">
            <v>D00661</v>
          </cell>
          <cell r="YN5" t="str">
            <v>D00662</v>
          </cell>
          <cell r="YO5" t="str">
            <v>D00663</v>
          </cell>
          <cell r="YP5" t="str">
            <v>D00664</v>
          </cell>
          <cell r="YQ5" t="str">
            <v>D00665</v>
          </cell>
          <cell r="YR5" t="str">
            <v>D00666</v>
          </cell>
          <cell r="YS5" t="str">
            <v>D00667</v>
          </cell>
          <cell r="YT5" t="str">
            <v>D00668</v>
          </cell>
          <cell r="YU5" t="str">
            <v>D00669</v>
          </cell>
          <cell r="YV5" t="str">
            <v>D00670</v>
          </cell>
          <cell r="YW5" t="str">
            <v>D00671</v>
          </cell>
          <cell r="YX5" t="str">
            <v>D00672</v>
          </cell>
          <cell r="YY5" t="str">
            <v>D00673</v>
          </cell>
          <cell r="YZ5" t="str">
            <v>D00674</v>
          </cell>
          <cell r="ZA5" t="str">
            <v>D00675</v>
          </cell>
          <cell r="ZB5" t="str">
            <v>D00676</v>
          </cell>
          <cell r="ZC5" t="str">
            <v>D00677</v>
          </cell>
          <cell r="ZD5" t="str">
            <v>D00678</v>
          </cell>
          <cell r="ZE5" t="str">
            <v>D00679</v>
          </cell>
          <cell r="ZF5" t="str">
            <v>D00680</v>
          </cell>
          <cell r="ZG5" t="str">
            <v>D00681</v>
          </cell>
          <cell r="ZH5" t="str">
            <v>D00682</v>
          </cell>
          <cell r="ZI5" t="str">
            <v>D00683</v>
          </cell>
          <cell r="ZJ5" t="str">
            <v>D00684</v>
          </cell>
          <cell r="ZK5" t="str">
            <v>D00685</v>
          </cell>
          <cell r="ZL5" t="str">
            <v>D00686</v>
          </cell>
          <cell r="ZM5" t="str">
            <v>D00687</v>
          </cell>
          <cell r="ZN5" t="str">
            <v>D00688</v>
          </cell>
          <cell r="ZO5" t="str">
            <v>D00689</v>
          </cell>
          <cell r="ZP5" t="str">
            <v>D00690</v>
          </cell>
          <cell r="ZQ5" t="str">
            <v>D00691</v>
          </cell>
          <cell r="ZR5" t="str">
            <v>D00692</v>
          </cell>
          <cell r="ZS5" t="str">
            <v>D00693</v>
          </cell>
          <cell r="ZT5" t="str">
            <v>D00694</v>
          </cell>
          <cell r="ZU5" t="str">
            <v>D00695</v>
          </cell>
          <cell r="ZV5" t="str">
            <v>D00696</v>
          </cell>
          <cell r="ZW5" t="str">
            <v>D00697</v>
          </cell>
          <cell r="ZX5" t="str">
            <v>D00698</v>
          </cell>
          <cell r="ZY5" t="str">
            <v>D00699</v>
          </cell>
          <cell r="ZZ5" t="str">
            <v>D00700</v>
          </cell>
          <cell r="AAA5" t="str">
            <v>D00701</v>
          </cell>
          <cell r="AAB5" t="str">
            <v>D00702</v>
          </cell>
          <cell r="AAC5" t="str">
            <v>D00703</v>
          </cell>
          <cell r="AAD5" t="str">
            <v>D00704</v>
          </cell>
          <cell r="AAE5" t="str">
            <v>D00705</v>
          </cell>
          <cell r="AAF5" t="str">
            <v>D00706</v>
          </cell>
          <cell r="AAG5" t="str">
            <v>D00707</v>
          </cell>
          <cell r="AAH5" t="str">
            <v>D00708</v>
          </cell>
          <cell r="AAI5" t="str">
            <v>D00709</v>
          </cell>
          <cell r="AAJ5" t="str">
            <v>D00710</v>
          </cell>
          <cell r="AAK5" t="str">
            <v>D00711</v>
          </cell>
          <cell r="AAL5" t="str">
            <v>D00712</v>
          </cell>
          <cell r="AAM5" t="str">
            <v>D00713</v>
          </cell>
          <cell r="AAN5" t="str">
            <v>D00714</v>
          </cell>
          <cell r="AAO5" t="str">
            <v>D00715</v>
          </cell>
          <cell r="AAP5" t="str">
            <v>D00716</v>
          </cell>
          <cell r="AAQ5" t="str">
            <v>D00717</v>
          </cell>
          <cell r="AAR5" t="str">
            <v>D00718</v>
          </cell>
          <cell r="AAS5" t="str">
            <v>D00719</v>
          </cell>
          <cell r="AAT5" t="str">
            <v>D00720</v>
          </cell>
          <cell r="AAU5" t="str">
            <v>D00721</v>
          </cell>
          <cell r="AAV5" t="str">
            <v>D00722</v>
          </cell>
          <cell r="AAW5" t="str">
            <v>D00723</v>
          </cell>
          <cell r="AAX5" t="str">
            <v>D00724</v>
          </cell>
          <cell r="AAY5" t="str">
            <v>D00725</v>
          </cell>
          <cell r="AAZ5" t="str">
            <v>D00726</v>
          </cell>
          <cell r="ABA5" t="str">
            <v>D00727</v>
          </cell>
          <cell r="ABB5" t="str">
            <v>D00728</v>
          </cell>
          <cell r="ABC5" t="str">
            <v>D00729</v>
          </cell>
          <cell r="ABD5" t="str">
            <v>D00730</v>
          </cell>
          <cell r="ABE5" t="str">
            <v>D00731</v>
          </cell>
          <cell r="ABF5" t="str">
            <v>D00732</v>
          </cell>
          <cell r="ABG5" t="str">
            <v>D00733</v>
          </cell>
          <cell r="ABH5" t="str">
            <v>D00734</v>
          </cell>
          <cell r="ABI5" t="str">
            <v>D00735</v>
          </cell>
          <cell r="ABJ5" t="str">
            <v>D00736</v>
          </cell>
          <cell r="ABK5" t="str">
            <v>D00737</v>
          </cell>
          <cell r="ABL5" t="str">
            <v>D00738</v>
          </cell>
          <cell r="ABM5" t="str">
            <v>D00739</v>
          </cell>
          <cell r="ABN5" t="str">
            <v>D00740</v>
          </cell>
          <cell r="ABO5" t="str">
            <v>D00741</v>
          </cell>
          <cell r="ABP5" t="str">
            <v>D00742</v>
          </cell>
          <cell r="ABQ5" t="str">
            <v>D00743</v>
          </cell>
          <cell r="ABR5" t="str">
            <v>D00744</v>
          </cell>
          <cell r="ABS5" t="str">
            <v>D00745</v>
          </cell>
          <cell r="ABT5" t="str">
            <v>D00746</v>
          </cell>
          <cell r="ABU5" t="str">
            <v>D00747</v>
          </cell>
          <cell r="ABV5" t="str">
            <v>D00748</v>
          </cell>
          <cell r="ABW5" t="str">
            <v>D00749</v>
          </cell>
          <cell r="ABX5" t="str">
            <v>D00750</v>
          </cell>
          <cell r="ABY5" t="str">
            <v>D00751</v>
          </cell>
          <cell r="ABZ5" t="str">
            <v>D00752</v>
          </cell>
          <cell r="ACA5" t="str">
            <v>D00753</v>
          </cell>
          <cell r="ACB5" t="str">
            <v>D00754</v>
          </cell>
          <cell r="ACC5" t="str">
            <v>D00755</v>
          </cell>
          <cell r="ACD5" t="str">
            <v>D00756</v>
          </cell>
          <cell r="ACE5" t="str">
            <v>D00757</v>
          </cell>
          <cell r="ACF5" t="str">
            <v>D00758</v>
          </cell>
          <cell r="ACG5" t="str">
            <v>D00759</v>
          </cell>
          <cell r="ACH5" t="str">
            <v>D00760</v>
          </cell>
          <cell r="ACI5" t="str">
            <v>D00761</v>
          </cell>
          <cell r="ACJ5" t="str">
            <v>D00762</v>
          </cell>
          <cell r="ACK5" t="str">
            <v>D00763</v>
          </cell>
          <cell r="ACL5" t="str">
            <v>D00764</v>
          </cell>
          <cell r="ACM5" t="str">
            <v>D00765</v>
          </cell>
          <cell r="ACN5" t="str">
            <v>D00766</v>
          </cell>
          <cell r="ACO5" t="str">
            <v>D00767</v>
          </cell>
          <cell r="ACP5" t="str">
            <v>D00768</v>
          </cell>
          <cell r="ACQ5" t="str">
            <v>D00769</v>
          </cell>
          <cell r="ACR5" t="str">
            <v>D00770</v>
          </cell>
          <cell r="ACS5" t="str">
            <v>D00771</v>
          </cell>
          <cell r="ACT5" t="str">
            <v>D00772</v>
          </cell>
          <cell r="ACU5" t="str">
            <v>D00773</v>
          </cell>
          <cell r="ACV5" t="str">
            <v>D00774</v>
          </cell>
          <cell r="ACW5" t="str">
            <v>D00775</v>
          </cell>
          <cell r="ACX5" t="str">
            <v>D00776</v>
          </cell>
          <cell r="ACY5" t="str">
            <v>D00777</v>
          </cell>
          <cell r="ACZ5" t="str">
            <v>D00778</v>
          </cell>
          <cell r="ADA5" t="str">
            <v>D00779</v>
          </cell>
          <cell r="ADB5" t="str">
            <v>D00780</v>
          </cell>
          <cell r="ADC5" t="str">
            <v>D00781</v>
          </cell>
          <cell r="ADD5" t="str">
            <v>D00782</v>
          </cell>
          <cell r="ADE5" t="str">
            <v>D00783</v>
          </cell>
          <cell r="ADF5" t="str">
            <v>D00784</v>
          </cell>
          <cell r="ADG5" t="str">
            <v>D00785</v>
          </cell>
          <cell r="ADH5" t="str">
            <v>D00786</v>
          </cell>
          <cell r="ADI5" t="str">
            <v>D00787</v>
          </cell>
          <cell r="ADJ5" t="str">
            <v>D00788</v>
          </cell>
          <cell r="ADK5" t="str">
            <v>D00789</v>
          </cell>
          <cell r="ADL5" t="str">
            <v>D00790</v>
          </cell>
          <cell r="ADM5" t="str">
            <v>D00791</v>
          </cell>
          <cell r="ADN5" t="str">
            <v>D00792</v>
          </cell>
          <cell r="ADO5" t="str">
            <v>D00793</v>
          </cell>
          <cell r="ADP5" t="str">
            <v>D00794</v>
          </cell>
          <cell r="ADQ5" t="str">
            <v>D00795</v>
          </cell>
          <cell r="ADR5" t="str">
            <v>D00796</v>
          </cell>
          <cell r="ADS5" t="str">
            <v>D00797</v>
          </cell>
          <cell r="ADT5" t="str">
            <v>D00798</v>
          </cell>
          <cell r="ADU5" t="str">
            <v>D00799</v>
          </cell>
          <cell r="ADV5" t="str">
            <v>D00800</v>
          </cell>
          <cell r="ADW5" t="str">
            <v>D00801</v>
          </cell>
          <cell r="ADX5" t="str">
            <v>D00802</v>
          </cell>
          <cell r="ADY5" t="str">
            <v>D00803</v>
          </cell>
          <cell r="ADZ5" t="str">
            <v>D00804</v>
          </cell>
          <cell r="AEA5" t="str">
            <v>D00805</v>
          </cell>
          <cell r="AEB5" t="str">
            <v>D00806</v>
          </cell>
          <cell r="AEC5" t="str">
            <v>D00807</v>
          </cell>
          <cell r="AED5" t="str">
            <v>D00808</v>
          </cell>
          <cell r="AEE5" t="str">
            <v>D00809</v>
          </cell>
          <cell r="AEF5" t="str">
            <v>D00810</v>
          </cell>
          <cell r="AEG5" t="str">
            <v>D00811</v>
          </cell>
          <cell r="AEH5" t="str">
            <v>D00812</v>
          </cell>
          <cell r="AEI5" t="str">
            <v>D00813</v>
          </cell>
          <cell r="AEJ5" t="str">
            <v>D00814</v>
          </cell>
          <cell r="AEK5" t="str">
            <v>D00815</v>
          </cell>
          <cell r="AEL5" t="str">
            <v>D00816</v>
          </cell>
          <cell r="AEM5" t="str">
            <v>D00817</v>
          </cell>
          <cell r="AEN5" t="str">
            <v>D00818</v>
          </cell>
          <cell r="AEO5" t="str">
            <v>D00819</v>
          </cell>
          <cell r="AEP5" t="str">
            <v>D00820</v>
          </cell>
          <cell r="AEQ5" t="str">
            <v>D00821</v>
          </cell>
          <cell r="AER5" t="str">
            <v>D00822</v>
          </cell>
          <cell r="AES5" t="str">
            <v>D00823</v>
          </cell>
          <cell r="AET5" t="str">
            <v>D00824</v>
          </cell>
          <cell r="AEU5" t="str">
            <v>D00825</v>
          </cell>
          <cell r="AEV5" t="str">
            <v>D00826</v>
          </cell>
          <cell r="AEW5" t="str">
            <v>D00827</v>
          </cell>
          <cell r="AEX5" t="str">
            <v>D00828</v>
          </cell>
          <cell r="AEY5" t="str">
            <v>D00829</v>
          </cell>
          <cell r="AEZ5" t="str">
            <v>D00830</v>
          </cell>
          <cell r="AFA5" t="str">
            <v>D00831</v>
          </cell>
          <cell r="AFB5" t="str">
            <v>D00832</v>
          </cell>
          <cell r="AFC5" t="str">
            <v>D00833</v>
          </cell>
          <cell r="AFD5" t="str">
            <v>D00834</v>
          </cell>
          <cell r="AFE5" t="str">
            <v>D00835</v>
          </cell>
          <cell r="AFF5" t="str">
            <v>D00836</v>
          </cell>
          <cell r="AFG5" t="str">
            <v>D00837</v>
          </cell>
          <cell r="AFH5" t="str">
            <v>D00838</v>
          </cell>
          <cell r="AFI5" t="str">
            <v>D00839</v>
          </cell>
          <cell r="AFJ5" t="str">
            <v>D00840</v>
          </cell>
          <cell r="AFK5" t="str">
            <v>D00841</v>
          </cell>
          <cell r="AFL5" t="str">
            <v>D00842</v>
          </cell>
          <cell r="AFM5" t="str">
            <v>D00843</v>
          </cell>
          <cell r="AFN5" t="str">
            <v>D00844</v>
          </cell>
          <cell r="AFO5" t="str">
            <v>D00845</v>
          </cell>
          <cell r="AFP5" t="str">
            <v>D00846</v>
          </cell>
          <cell r="AFQ5" t="str">
            <v>D00847</v>
          </cell>
          <cell r="AFR5" t="str">
            <v>D00848</v>
          </cell>
          <cell r="AFS5" t="str">
            <v>D00849</v>
          </cell>
          <cell r="AFT5" t="str">
            <v>D00850</v>
          </cell>
          <cell r="AFU5" t="str">
            <v>D00851</v>
          </cell>
          <cell r="AFV5" t="str">
            <v>D00852</v>
          </cell>
          <cell r="AFW5" t="str">
            <v>D00853</v>
          </cell>
          <cell r="AFX5" t="str">
            <v>D00854</v>
          </cell>
          <cell r="AFY5" t="str">
            <v>D00855</v>
          </cell>
          <cell r="AFZ5" t="str">
            <v>D00856</v>
          </cell>
          <cell r="AGA5" t="str">
            <v>D00857</v>
          </cell>
          <cell r="AGB5" t="str">
            <v>D00858</v>
          </cell>
          <cell r="AGC5" t="str">
            <v>D00859</v>
          </cell>
          <cell r="AGD5" t="str">
            <v>D00860</v>
          </cell>
          <cell r="AGE5" t="str">
            <v>D00861</v>
          </cell>
          <cell r="AGF5" t="str">
            <v>D00862</v>
          </cell>
          <cell r="AGG5" t="str">
            <v>D00863</v>
          </cell>
          <cell r="AGH5" t="str">
            <v>D00864</v>
          </cell>
          <cell r="AGI5" t="str">
            <v>D00865</v>
          </cell>
          <cell r="AGJ5" t="str">
            <v>D00866</v>
          </cell>
          <cell r="AGK5" t="str">
            <v>D00867</v>
          </cell>
          <cell r="AGL5" t="str">
            <v>D00868</v>
          </cell>
          <cell r="AGM5" t="str">
            <v>D00869</v>
          </cell>
          <cell r="AGN5" t="str">
            <v>D00870</v>
          </cell>
          <cell r="AGO5" t="str">
            <v>D00871</v>
          </cell>
          <cell r="AGP5" t="str">
            <v>D00872</v>
          </cell>
          <cell r="AGQ5" t="str">
            <v>D00873</v>
          </cell>
          <cell r="AGR5" t="str">
            <v>D00874</v>
          </cell>
          <cell r="AGS5" t="str">
            <v>D00875</v>
          </cell>
          <cell r="AGT5" t="str">
            <v>D00876</v>
          </cell>
          <cell r="AGU5" t="str">
            <v>D00877</v>
          </cell>
          <cell r="AGV5" t="str">
            <v>D00878</v>
          </cell>
          <cell r="AGW5" t="str">
            <v>D00879</v>
          </cell>
          <cell r="AGX5" t="str">
            <v>D00880</v>
          </cell>
          <cell r="AGY5" t="str">
            <v>D00881</v>
          </cell>
          <cell r="AGZ5" t="str">
            <v>D00882</v>
          </cell>
          <cell r="AHA5" t="str">
            <v>D00883</v>
          </cell>
          <cell r="AHB5" t="str">
            <v>D00884</v>
          </cell>
          <cell r="AHC5" t="str">
            <v>D00885</v>
          </cell>
          <cell r="AHD5" t="str">
            <v>D00886</v>
          </cell>
          <cell r="AHE5" t="str">
            <v>D00887</v>
          </cell>
          <cell r="AHF5" t="str">
            <v>D00888</v>
          </cell>
          <cell r="AHG5" t="str">
            <v>D00889</v>
          </cell>
          <cell r="AHH5" t="str">
            <v>D00890</v>
          </cell>
          <cell r="AHI5" t="str">
            <v>D00891</v>
          </cell>
          <cell r="AHJ5" t="str">
            <v>D00892</v>
          </cell>
          <cell r="AHK5" t="str">
            <v>D00893</v>
          </cell>
          <cell r="AHL5" t="str">
            <v>D00894</v>
          </cell>
          <cell r="AHM5" t="str">
            <v>D00895</v>
          </cell>
          <cell r="AHN5" t="str">
            <v>D00896</v>
          </cell>
          <cell r="AHO5" t="str">
            <v>D00897</v>
          </cell>
          <cell r="AHP5" t="str">
            <v>D00898</v>
          </cell>
          <cell r="AHQ5" t="str">
            <v>D00899</v>
          </cell>
          <cell r="AHR5" t="str">
            <v>D00900</v>
          </cell>
          <cell r="AHS5" t="str">
            <v>D00901</v>
          </cell>
          <cell r="AHT5" t="str">
            <v>D00902</v>
          </cell>
          <cell r="AHU5" t="str">
            <v>D00903</v>
          </cell>
          <cell r="AHV5" t="str">
            <v>D00904</v>
          </cell>
          <cell r="AHW5" t="str">
            <v>D00905</v>
          </cell>
          <cell r="AHX5" t="str">
            <v>D00906</v>
          </cell>
          <cell r="AHY5" t="str">
            <v>D00907</v>
          </cell>
          <cell r="AHZ5" t="str">
            <v>D00908</v>
          </cell>
          <cell r="AIA5" t="str">
            <v>D00909</v>
          </cell>
          <cell r="AIB5" t="str">
            <v>D00910</v>
          </cell>
          <cell r="AIC5" t="str">
            <v>D00911</v>
          </cell>
          <cell r="AID5" t="str">
            <v>D00912</v>
          </cell>
          <cell r="AIE5" t="str">
            <v>D00913</v>
          </cell>
          <cell r="AIF5" t="str">
            <v>D00914</v>
          </cell>
          <cell r="AIG5" t="str">
            <v>D00915</v>
          </cell>
          <cell r="AIH5" t="str">
            <v>D00916</v>
          </cell>
          <cell r="AII5" t="str">
            <v>D00917</v>
          </cell>
          <cell r="AIJ5" t="str">
            <v>D00918</v>
          </cell>
          <cell r="AIK5" t="str">
            <v>D00919</v>
          </cell>
          <cell r="AIL5" t="str">
            <v>D00920</v>
          </cell>
          <cell r="AIM5" t="str">
            <v>D00921</v>
          </cell>
          <cell r="AIN5" t="str">
            <v>D00922</v>
          </cell>
          <cell r="AIO5" t="str">
            <v>D00923</v>
          </cell>
          <cell r="AIP5" t="str">
            <v>D00924</v>
          </cell>
          <cell r="AIQ5" t="str">
            <v>D00925</v>
          </cell>
          <cell r="AIR5" t="str">
            <v>D00926</v>
          </cell>
          <cell r="AIS5" t="str">
            <v>D00927</v>
          </cell>
          <cell r="AIT5" t="str">
            <v>D00928</v>
          </cell>
          <cell r="AIU5" t="str">
            <v>D00929</v>
          </cell>
          <cell r="AIV5" t="str">
            <v>D00930</v>
          </cell>
          <cell r="AIW5" t="str">
            <v>D00931</v>
          </cell>
          <cell r="AIX5" t="str">
            <v>D00932</v>
          </cell>
          <cell r="AIY5" t="str">
            <v>D00933</v>
          </cell>
          <cell r="AIZ5" t="str">
            <v>D00934</v>
          </cell>
          <cell r="AJA5" t="str">
            <v>D00935</v>
          </cell>
          <cell r="AJB5" t="str">
            <v>D00936</v>
          </cell>
          <cell r="AJC5" t="str">
            <v>D00937</v>
          </cell>
          <cell r="AJD5" t="str">
            <v>D00938</v>
          </cell>
          <cell r="AJE5" t="str">
            <v>D00939</v>
          </cell>
          <cell r="AJF5" t="str">
            <v>D00940</v>
          </cell>
          <cell r="AJG5" t="str">
            <v>D00941</v>
          </cell>
          <cell r="AJH5" t="str">
            <v>D00942</v>
          </cell>
          <cell r="AJI5" t="str">
            <v>D00943</v>
          </cell>
          <cell r="AJJ5" t="str">
            <v>D00944</v>
          </cell>
          <cell r="AJK5" t="str">
            <v>D00945</v>
          </cell>
          <cell r="AJL5" t="str">
            <v>D00946</v>
          </cell>
          <cell r="AJM5" t="str">
            <v>D00947</v>
          </cell>
          <cell r="AJN5" t="str">
            <v>D00948</v>
          </cell>
          <cell r="AJO5" t="str">
            <v>D00949</v>
          </cell>
          <cell r="AJP5" t="str">
            <v>D00950</v>
          </cell>
          <cell r="AJQ5" t="str">
            <v>D00951</v>
          </cell>
          <cell r="AJR5" t="str">
            <v>D00952</v>
          </cell>
          <cell r="AJS5" t="str">
            <v>D00953</v>
          </cell>
          <cell r="AJT5" t="str">
            <v>D00954</v>
          </cell>
          <cell r="AJU5" t="str">
            <v>D00955</v>
          </cell>
          <cell r="AJV5" t="str">
            <v>D00956</v>
          </cell>
          <cell r="AJW5" t="str">
            <v>D00957</v>
          </cell>
          <cell r="AJX5" t="str">
            <v>D00958</v>
          </cell>
          <cell r="AJY5" t="str">
            <v>D00959</v>
          </cell>
          <cell r="AJZ5" t="str">
            <v>D00960</v>
          </cell>
          <cell r="AKA5" t="str">
            <v>D00961</v>
          </cell>
          <cell r="AKB5" t="str">
            <v>D00962</v>
          </cell>
          <cell r="AKC5" t="str">
            <v>D00963</v>
          </cell>
          <cell r="AKD5" t="str">
            <v>D00964</v>
          </cell>
          <cell r="AKE5" t="str">
            <v>D00965</v>
          </cell>
          <cell r="AKF5" t="str">
            <v>D00966</v>
          </cell>
          <cell r="AKG5" t="str">
            <v>D00967</v>
          </cell>
          <cell r="AKH5" t="str">
            <v>D00968</v>
          </cell>
          <cell r="AKI5" t="str">
            <v>D00969</v>
          </cell>
          <cell r="AKJ5" t="str">
            <v>D00970</v>
          </cell>
          <cell r="AKK5" t="str">
            <v>D00971</v>
          </cell>
          <cell r="AKL5" t="str">
            <v>D00972</v>
          </cell>
          <cell r="AKM5" t="str">
            <v>D00973</v>
          </cell>
          <cell r="AKN5" t="str">
            <v>D00974</v>
          </cell>
          <cell r="AKO5" t="str">
            <v>D00975</v>
          </cell>
          <cell r="AKP5" t="str">
            <v>D00976</v>
          </cell>
          <cell r="AKQ5" t="str">
            <v>D00977</v>
          </cell>
          <cell r="AKR5" t="str">
            <v>D00978</v>
          </cell>
          <cell r="AKS5" t="str">
            <v>D00979</v>
          </cell>
          <cell r="AKT5" t="str">
            <v>D00980</v>
          </cell>
          <cell r="AKU5" t="str">
            <v>D00981</v>
          </cell>
          <cell r="AKV5" t="str">
            <v>D00982</v>
          </cell>
          <cell r="AKW5" t="str">
            <v>D00983</v>
          </cell>
          <cell r="AKX5" t="str">
            <v>D00984</v>
          </cell>
          <cell r="AKY5" t="str">
            <v>D00985</v>
          </cell>
          <cell r="AKZ5" t="str">
            <v>D00986</v>
          </cell>
          <cell r="ALA5" t="str">
            <v>D00987</v>
          </cell>
          <cell r="ALB5" t="str">
            <v>D00988</v>
          </cell>
          <cell r="ALC5" t="str">
            <v>D00989</v>
          </cell>
          <cell r="ALD5" t="str">
            <v>D00990</v>
          </cell>
          <cell r="ALE5" t="str">
            <v>D00991</v>
          </cell>
          <cell r="ALF5" t="str">
            <v>D00992</v>
          </cell>
          <cell r="ALG5" t="str">
            <v>D00993</v>
          </cell>
          <cell r="ALH5" t="str">
            <v>D00994</v>
          </cell>
          <cell r="ALI5" t="str">
            <v>D00995</v>
          </cell>
          <cell r="ALJ5" t="str">
            <v>D00996</v>
          </cell>
          <cell r="ALK5" t="str">
            <v>D00997</v>
          </cell>
          <cell r="ALL5" t="str">
            <v>D00998</v>
          </cell>
          <cell r="ALM5" t="str">
            <v>D00999</v>
          </cell>
          <cell r="ALN5" t="str">
            <v>D01000</v>
          </cell>
        </row>
        <row r="6">
          <cell r="C6" t="str">
            <v>C00001</v>
          </cell>
        </row>
        <row r="7">
          <cell r="C7" t="str">
            <v>David Durand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8">
          <cell r="C8">
            <v>44951</v>
          </cell>
        </row>
        <row r="9">
          <cell r="C9">
            <v>42855</v>
          </cell>
        </row>
        <row r="10">
          <cell r="C10" t="str">
            <v>Chéque / Virement / CB</v>
          </cell>
          <cell r="D10" t="str">
            <v>Chéque / Virement / CB</v>
          </cell>
          <cell r="E10" t="str">
            <v>Chéque / Virement / CB</v>
          </cell>
          <cell r="F10" t="str">
            <v>Chéque / Virement / CB</v>
          </cell>
          <cell r="G10" t="str">
            <v>Chéque / Virement / CB</v>
          </cell>
          <cell r="H10" t="str">
            <v>Chéque / Virement / CB</v>
          </cell>
          <cell r="I10" t="str">
            <v>Chéque / Virement / CB</v>
          </cell>
          <cell r="J10" t="str">
            <v>Chéque / Virement / CB</v>
          </cell>
          <cell r="K10" t="str">
            <v>Chéque / Virement / CB</v>
          </cell>
        </row>
        <row r="12">
          <cell r="C12">
            <v>3</v>
          </cell>
        </row>
        <row r="13">
          <cell r="C13">
            <v>5</v>
          </cell>
        </row>
        <row r="163">
          <cell r="C163">
            <v>42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  <cell r="BY163">
            <v>0</v>
          </cell>
          <cell r="BZ163">
            <v>0</v>
          </cell>
          <cell r="CA163">
            <v>0</v>
          </cell>
          <cell r="CB163">
            <v>0</v>
          </cell>
          <cell r="CC163">
            <v>0</v>
          </cell>
          <cell r="CD163">
            <v>0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J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P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V163">
            <v>0</v>
          </cell>
          <cell r="CW163">
            <v>0</v>
          </cell>
          <cell r="CX163">
            <v>0</v>
          </cell>
          <cell r="CY163">
            <v>0</v>
          </cell>
          <cell r="CZ163">
            <v>0</v>
          </cell>
          <cell r="DA163">
            <v>0</v>
          </cell>
          <cell r="DB163">
            <v>0</v>
          </cell>
          <cell r="DC163">
            <v>0</v>
          </cell>
          <cell r="DD163">
            <v>0</v>
          </cell>
          <cell r="DE163">
            <v>0</v>
          </cell>
          <cell r="DF163">
            <v>0</v>
          </cell>
          <cell r="DG163">
            <v>0</v>
          </cell>
          <cell r="DH163">
            <v>0</v>
          </cell>
          <cell r="DI163">
            <v>0</v>
          </cell>
          <cell r="DJ163">
            <v>0</v>
          </cell>
          <cell r="DK163">
            <v>0</v>
          </cell>
          <cell r="DL163">
            <v>0</v>
          </cell>
          <cell r="DM163">
            <v>0</v>
          </cell>
          <cell r="DN163">
            <v>0</v>
          </cell>
          <cell r="DO163">
            <v>0</v>
          </cell>
          <cell r="DP163">
            <v>0</v>
          </cell>
          <cell r="DQ163">
            <v>0</v>
          </cell>
          <cell r="DR163">
            <v>0</v>
          </cell>
          <cell r="DS163">
            <v>0</v>
          </cell>
          <cell r="DT163">
            <v>0</v>
          </cell>
          <cell r="DU163">
            <v>0</v>
          </cell>
          <cell r="DV163">
            <v>0</v>
          </cell>
          <cell r="DW163">
            <v>0</v>
          </cell>
          <cell r="DX163">
            <v>0</v>
          </cell>
          <cell r="DY163">
            <v>0</v>
          </cell>
          <cell r="DZ163">
            <v>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0</v>
          </cell>
          <cell r="EJ163">
            <v>0</v>
          </cell>
          <cell r="EK163">
            <v>0</v>
          </cell>
          <cell r="EL163">
            <v>0</v>
          </cell>
          <cell r="EM163">
            <v>0</v>
          </cell>
          <cell r="EN163">
            <v>0</v>
          </cell>
          <cell r="EO163">
            <v>0</v>
          </cell>
          <cell r="EP163">
            <v>0</v>
          </cell>
          <cell r="EQ163">
            <v>0</v>
          </cell>
          <cell r="ER163">
            <v>0</v>
          </cell>
          <cell r="ES163">
            <v>0</v>
          </cell>
          <cell r="ET163">
            <v>0</v>
          </cell>
          <cell r="EU163">
            <v>0</v>
          </cell>
          <cell r="EV163">
            <v>0</v>
          </cell>
          <cell r="EW163">
            <v>0</v>
          </cell>
          <cell r="EX163">
            <v>0</v>
          </cell>
          <cell r="EY163">
            <v>0</v>
          </cell>
          <cell r="EZ163">
            <v>0</v>
          </cell>
          <cell r="FA163">
            <v>0</v>
          </cell>
          <cell r="FB163">
            <v>0</v>
          </cell>
          <cell r="FC163">
            <v>0</v>
          </cell>
          <cell r="FD163">
            <v>0</v>
          </cell>
          <cell r="FE163">
            <v>0</v>
          </cell>
          <cell r="FF163">
            <v>0</v>
          </cell>
          <cell r="FG163">
            <v>0</v>
          </cell>
          <cell r="FH163">
            <v>0</v>
          </cell>
          <cell r="FI163">
            <v>0</v>
          </cell>
          <cell r="FJ163">
            <v>0</v>
          </cell>
          <cell r="FK163">
            <v>0</v>
          </cell>
          <cell r="FL163">
            <v>0</v>
          </cell>
          <cell r="FM163">
            <v>0</v>
          </cell>
          <cell r="FN163">
            <v>0</v>
          </cell>
          <cell r="FO163">
            <v>0</v>
          </cell>
          <cell r="FP163">
            <v>0</v>
          </cell>
          <cell r="FQ163">
            <v>0</v>
          </cell>
          <cell r="FR163">
            <v>0</v>
          </cell>
          <cell r="FS163">
            <v>0</v>
          </cell>
          <cell r="FT163">
            <v>0</v>
          </cell>
          <cell r="FU163">
            <v>0</v>
          </cell>
          <cell r="FV163">
            <v>0</v>
          </cell>
          <cell r="FW163">
            <v>0</v>
          </cell>
          <cell r="FX163">
            <v>0</v>
          </cell>
          <cell r="FY163">
            <v>0</v>
          </cell>
          <cell r="FZ163">
            <v>0</v>
          </cell>
          <cell r="GA163">
            <v>0</v>
          </cell>
          <cell r="GB163">
            <v>0</v>
          </cell>
          <cell r="GC163">
            <v>0</v>
          </cell>
          <cell r="GD163">
            <v>0</v>
          </cell>
          <cell r="GE163">
            <v>0</v>
          </cell>
          <cell r="GF163">
            <v>0</v>
          </cell>
          <cell r="GG163">
            <v>0</v>
          </cell>
          <cell r="GH163">
            <v>0</v>
          </cell>
          <cell r="GI163">
            <v>0</v>
          </cell>
          <cell r="GJ163">
            <v>0</v>
          </cell>
          <cell r="GK163">
            <v>0</v>
          </cell>
          <cell r="GL163">
            <v>0</v>
          </cell>
          <cell r="GM163">
            <v>0</v>
          </cell>
          <cell r="GN163">
            <v>0</v>
          </cell>
          <cell r="GO163">
            <v>0</v>
          </cell>
          <cell r="GP163">
            <v>0</v>
          </cell>
          <cell r="GQ163">
            <v>0</v>
          </cell>
          <cell r="GR163">
            <v>0</v>
          </cell>
          <cell r="GS163">
            <v>0</v>
          </cell>
          <cell r="GT163">
            <v>0</v>
          </cell>
          <cell r="GU163">
            <v>0</v>
          </cell>
          <cell r="GV163">
            <v>0</v>
          </cell>
          <cell r="GW163">
            <v>0</v>
          </cell>
          <cell r="GX163">
            <v>0</v>
          </cell>
          <cell r="GY163">
            <v>0</v>
          </cell>
          <cell r="GZ163">
            <v>0</v>
          </cell>
          <cell r="HA163">
            <v>0</v>
          </cell>
          <cell r="HB163">
            <v>0</v>
          </cell>
          <cell r="HC163">
            <v>0</v>
          </cell>
          <cell r="HD163">
            <v>0</v>
          </cell>
          <cell r="HE163">
            <v>0</v>
          </cell>
          <cell r="HF163">
            <v>0</v>
          </cell>
          <cell r="HG163">
            <v>0</v>
          </cell>
          <cell r="HH163">
            <v>0</v>
          </cell>
          <cell r="HI163">
            <v>0</v>
          </cell>
          <cell r="HJ163">
            <v>0</v>
          </cell>
          <cell r="HK163">
            <v>0</v>
          </cell>
          <cell r="HL163">
            <v>0</v>
          </cell>
          <cell r="HM163">
            <v>0</v>
          </cell>
          <cell r="HN163">
            <v>0</v>
          </cell>
          <cell r="HO163">
            <v>0</v>
          </cell>
          <cell r="HP163">
            <v>0</v>
          </cell>
          <cell r="HQ163">
            <v>0</v>
          </cell>
          <cell r="HR163">
            <v>0</v>
          </cell>
          <cell r="HS163">
            <v>0</v>
          </cell>
          <cell r="HT163">
            <v>0</v>
          </cell>
          <cell r="HU163">
            <v>0</v>
          </cell>
          <cell r="HV163">
            <v>0</v>
          </cell>
          <cell r="HW163">
            <v>0</v>
          </cell>
          <cell r="HX163">
            <v>0</v>
          </cell>
          <cell r="HY163">
            <v>0</v>
          </cell>
          <cell r="HZ163">
            <v>0</v>
          </cell>
          <cell r="IA163">
            <v>0</v>
          </cell>
          <cell r="IB163">
            <v>0</v>
          </cell>
          <cell r="IC163">
            <v>0</v>
          </cell>
          <cell r="ID163">
            <v>0</v>
          </cell>
          <cell r="IE163">
            <v>0</v>
          </cell>
          <cell r="IF163">
            <v>0</v>
          </cell>
          <cell r="IG163">
            <v>0</v>
          </cell>
          <cell r="IH163">
            <v>0</v>
          </cell>
          <cell r="II163">
            <v>0</v>
          </cell>
          <cell r="IJ163">
            <v>0</v>
          </cell>
          <cell r="IK163">
            <v>0</v>
          </cell>
          <cell r="IL163">
            <v>0</v>
          </cell>
          <cell r="IM163">
            <v>0</v>
          </cell>
          <cell r="IN163">
            <v>0</v>
          </cell>
          <cell r="IO163">
            <v>0</v>
          </cell>
          <cell r="IP163">
            <v>0</v>
          </cell>
          <cell r="IQ163">
            <v>0</v>
          </cell>
          <cell r="IR163">
            <v>0</v>
          </cell>
          <cell r="IS163">
            <v>0</v>
          </cell>
          <cell r="IT163">
            <v>0</v>
          </cell>
          <cell r="IU163">
            <v>0</v>
          </cell>
          <cell r="IV163">
            <v>0</v>
          </cell>
          <cell r="IW163">
            <v>0</v>
          </cell>
          <cell r="IX163">
            <v>0</v>
          </cell>
          <cell r="IY163">
            <v>0</v>
          </cell>
          <cell r="IZ163">
            <v>0</v>
          </cell>
          <cell r="JA163">
            <v>0</v>
          </cell>
          <cell r="JB163">
            <v>0</v>
          </cell>
          <cell r="JC163">
            <v>0</v>
          </cell>
          <cell r="JD163">
            <v>0</v>
          </cell>
          <cell r="JE163">
            <v>0</v>
          </cell>
          <cell r="JF163">
            <v>0</v>
          </cell>
          <cell r="JG163">
            <v>0</v>
          </cell>
          <cell r="JH163">
            <v>0</v>
          </cell>
          <cell r="JI163">
            <v>0</v>
          </cell>
          <cell r="JJ163">
            <v>0</v>
          </cell>
          <cell r="JK163">
            <v>0</v>
          </cell>
          <cell r="JL163">
            <v>0</v>
          </cell>
          <cell r="JM163">
            <v>0</v>
          </cell>
          <cell r="JN163">
            <v>0</v>
          </cell>
          <cell r="JO163">
            <v>0</v>
          </cell>
          <cell r="JP163">
            <v>0</v>
          </cell>
          <cell r="JQ163">
            <v>0</v>
          </cell>
          <cell r="JR163">
            <v>0</v>
          </cell>
          <cell r="JS163">
            <v>0</v>
          </cell>
          <cell r="JT163">
            <v>0</v>
          </cell>
          <cell r="JU163">
            <v>0</v>
          </cell>
          <cell r="JV163">
            <v>0</v>
          </cell>
          <cell r="JW163">
            <v>0</v>
          </cell>
          <cell r="JX163">
            <v>0</v>
          </cell>
          <cell r="JY163">
            <v>0</v>
          </cell>
          <cell r="JZ163">
            <v>0</v>
          </cell>
          <cell r="KA163">
            <v>0</v>
          </cell>
          <cell r="KB163">
            <v>0</v>
          </cell>
          <cell r="KC163">
            <v>0</v>
          </cell>
          <cell r="KD163">
            <v>0</v>
          </cell>
          <cell r="KE163">
            <v>0</v>
          </cell>
          <cell r="KF163">
            <v>0</v>
          </cell>
          <cell r="KG163">
            <v>0</v>
          </cell>
          <cell r="KH163">
            <v>0</v>
          </cell>
          <cell r="KI163">
            <v>0</v>
          </cell>
          <cell r="KJ163">
            <v>0</v>
          </cell>
          <cell r="KK163">
            <v>0</v>
          </cell>
          <cell r="KL163">
            <v>0</v>
          </cell>
          <cell r="KM163">
            <v>0</v>
          </cell>
          <cell r="KN163">
            <v>0</v>
          </cell>
          <cell r="KO163">
            <v>0</v>
          </cell>
          <cell r="KP163">
            <v>0</v>
          </cell>
          <cell r="KQ163">
            <v>0</v>
          </cell>
          <cell r="KR163">
            <v>0</v>
          </cell>
          <cell r="KS163">
            <v>0</v>
          </cell>
          <cell r="KT163">
            <v>0</v>
          </cell>
          <cell r="KU163">
            <v>0</v>
          </cell>
          <cell r="KV163">
            <v>0</v>
          </cell>
          <cell r="KW163">
            <v>0</v>
          </cell>
          <cell r="KX163">
            <v>0</v>
          </cell>
          <cell r="KY163">
            <v>0</v>
          </cell>
          <cell r="KZ163">
            <v>0</v>
          </cell>
          <cell r="LA163">
            <v>0</v>
          </cell>
          <cell r="LB163">
            <v>0</v>
          </cell>
          <cell r="LC163">
            <v>0</v>
          </cell>
          <cell r="LD163">
            <v>0</v>
          </cell>
          <cell r="LE163">
            <v>0</v>
          </cell>
          <cell r="LF163">
            <v>0</v>
          </cell>
          <cell r="LG163">
            <v>0</v>
          </cell>
          <cell r="LH163">
            <v>0</v>
          </cell>
          <cell r="LI163">
            <v>0</v>
          </cell>
          <cell r="LJ163">
            <v>0</v>
          </cell>
          <cell r="LK163">
            <v>0</v>
          </cell>
          <cell r="LL163">
            <v>0</v>
          </cell>
          <cell r="LM163">
            <v>0</v>
          </cell>
          <cell r="LN163">
            <v>0</v>
          </cell>
          <cell r="LO163">
            <v>0</v>
          </cell>
          <cell r="LP163">
            <v>0</v>
          </cell>
          <cell r="LQ163">
            <v>0</v>
          </cell>
          <cell r="LR163">
            <v>0</v>
          </cell>
          <cell r="LS163">
            <v>0</v>
          </cell>
          <cell r="LT163">
            <v>0</v>
          </cell>
          <cell r="LU163">
            <v>0</v>
          </cell>
          <cell r="LV163">
            <v>0</v>
          </cell>
          <cell r="LW163">
            <v>0</v>
          </cell>
          <cell r="LX163">
            <v>0</v>
          </cell>
          <cell r="LY163">
            <v>0</v>
          </cell>
          <cell r="LZ163">
            <v>0</v>
          </cell>
          <cell r="MA163">
            <v>0</v>
          </cell>
          <cell r="MB163">
            <v>0</v>
          </cell>
          <cell r="MC163">
            <v>0</v>
          </cell>
          <cell r="MD163">
            <v>0</v>
          </cell>
          <cell r="ME163">
            <v>0</v>
          </cell>
          <cell r="MF163">
            <v>0</v>
          </cell>
          <cell r="MG163">
            <v>0</v>
          </cell>
          <cell r="MH163">
            <v>0</v>
          </cell>
          <cell r="MI163">
            <v>0</v>
          </cell>
          <cell r="MJ163">
            <v>0</v>
          </cell>
          <cell r="MK163">
            <v>0</v>
          </cell>
          <cell r="ML163">
            <v>0</v>
          </cell>
          <cell r="MM163">
            <v>0</v>
          </cell>
          <cell r="MN163">
            <v>0</v>
          </cell>
          <cell r="MO163">
            <v>0</v>
          </cell>
          <cell r="MP163">
            <v>0</v>
          </cell>
          <cell r="MQ163">
            <v>0</v>
          </cell>
          <cell r="MR163">
            <v>0</v>
          </cell>
          <cell r="MS163">
            <v>0</v>
          </cell>
          <cell r="MT163">
            <v>0</v>
          </cell>
          <cell r="MU163">
            <v>0</v>
          </cell>
          <cell r="MV163">
            <v>0</v>
          </cell>
          <cell r="MW163">
            <v>0</v>
          </cell>
          <cell r="MX163">
            <v>0</v>
          </cell>
          <cell r="MY163">
            <v>0</v>
          </cell>
          <cell r="MZ163">
            <v>0</v>
          </cell>
          <cell r="NA163">
            <v>0</v>
          </cell>
          <cell r="NB163">
            <v>0</v>
          </cell>
          <cell r="NC163">
            <v>0</v>
          </cell>
          <cell r="ND163">
            <v>0</v>
          </cell>
          <cell r="NE163">
            <v>0</v>
          </cell>
          <cell r="NF163">
            <v>0</v>
          </cell>
          <cell r="NG163">
            <v>0</v>
          </cell>
          <cell r="NH163">
            <v>0</v>
          </cell>
          <cell r="NI163">
            <v>0</v>
          </cell>
          <cell r="NJ163">
            <v>0</v>
          </cell>
          <cell r="NK163">
            <v>0</v>
          </cell>
          <cell r="NL163">
            <v>0</v>
          </cell>
          <cell r="NM163">
            <v>0</v>
          </cell>
          <cell r="NN163">
            <v>0</v>
          </cell>
          <cell r="NO163">
            <v>0</v>
          </cell>
          <cell r="NP163">
            <v>0</v>
          </cell>
          <cell r="NQ163">
            <v>0</v>
          </cell>
          <cell r="NR163">
            <v>0</v>
          </cell>
          <cell r="NS163">
            <v>0</v>
          </cell>
          <cell r="NT163">
            <v>0</v>
          </cell>
          <cell r="NU163">
            <v>0</v>
          </cell>
          <cell r="NV163">
            <v>0</v>
          </cell>
          <cell r="NW163">
            <v>0</v>
          </cell>
          <cell r="NX163">
            <v>0</v>
          </cell>
          <cell r="NY163">
            <v>0</v>
          </cell>
          <cell r="NZ163">
            <v>0</v>
          </cell>
          <cell r="OA163">
            <v>0</v>
          </cell>
          <cell r="OB163">
            <v>0</v>
          </cell>
          <cell r="OC163">
            <v>0</v>
          </cell>
          <cell r="OD163">
            <v>0</v>
          </cell>
          <cell r="OE163">
            <v>0</v>
          </cell>
          <cell r="OF163">
            <v>0</v>
          </cell>
          <cell r="OG163">
            <v>0</v>
          </cell>
          <cell r="OH163">
            <v>0</v>
          </cell>
          <cell r="OI163">
            <v>0</v>
          </cell>
          <cell r="OJ163">
            <v>0</v>
          </cell>
          <cell r="OK163">
            <v>0</v>
          </cell>
          <cell r="OL163">
            <v>0</v>
          </cell>
          <cell r="OM163">
            <v>0</v>
          </cell>
          <cell r="ON163">
            <v>0</v>
          </cell>
          <cell r="OO163">
            <v>0</v>
          </cell>
          <cell r="OP163">
            <v>0</v>
          </cell>
          <cell r="OQ163">
            <v>0</v>
          </cell>
          <cell r="OR163">
            <v>0</v>
          </cell>
          <cell r="OS163">
            <v>0</v>
          </cell>
          <cell r="OT163">
            <v>0</v>
          </cell>
          <cell r="OU163">
            <v>0</v>
          </cell>
          <cell r="OV163">
            <v>0</v>
          </cell>
          <cell r="OW163">
            <v>0</v>
          </cell>
          <cell r="OX163">
            <v>0</v>
          </cell>
          <cell r="OY163">
            <v>0</v>
          </cell>
          <cell r="OZ163">
            <v>0</v>
          </cell>
          <cell r="PA163">
            <v>0</v>
          </cell>
          <cell r="PB163">
            <v>0</v>
          </cell>
          <cell r="PC163">
            <v>0</v>
          </cell>
          <cell r="PD163">
            <v>0</v>
          </cell>
          <cell r="PE163">
            <v>0</v>
          </cell>
          <cell r="PF163">
            <v>0</v>
          </cell>
          <cell r="PG163">
            <v>0</v>
          </cell>
          <cell r="PH163">
            <v>0</v>
          </cell>
          <cell r="PI163">
            <v>0</v>
          </cell>
          <cell r="PJ163">
            <v>0</v>
          </cell>
          <cell r="PK163">
            <v>0</v>
          </cell>
          <cell r="PL163">
            <v>0</v>
          </cell>
          <cell r="PM163">
            <v>0</v>
          </cell>
          <cell r="PN163">
            <v>0</v>
          </cell>
          <cell r="PO163">
            <v>0</v>
          </cell>
          <cell r="PP163">
            <v>0</v>
          </cell>
          <cell r="PQ163">
            <v>0</v>
          </cell>
          <cell r="PR163">
            <v>0</v>
          </cell>
          <cell r="PS163">
            <v>0</v>
          </cell>
          <cell r="PT163">
            <v>0</v>
          </cell>
          <cell r="PU163">
            <v>0</v>
          </cell>
          <cell r="PV163">
            <v>0</v>
          </cell>
          <cell r="PW163">
            <v>0</v>
          </cell>
          <cell r="PX163">
            <v>0</v>
          </cell>
          <cell r="PY163">
            <v>0</v>
          </cell>
          <cell r="PZ163">
            <v>0</v>
          </cell>
          <cell r="QA163">
            <v>0</v>
          </cell>
          <cell r="QB163">
            <v>0</v>
          </cell>
          <cell r="QC163">
            <v>0</v>
          </cell>
          <cell r="QD163">
            <v>0</v>
          </cell>
          <cell r="QE163">
            <v>0</v>
          </cell>
          <cell r="QF163">
            <v>0</v>
          </cell>
          <cell r="QG163">
            <v>0</v>
          </cell>
          <cell r="QH163">
            <v>0</v>
          </cell>
          <cell r="QI163">
            <v>0</v>
          </cell>
          <cell r="QJ163">
            <v>0</v>
          </cell>
          <cell r="QK163">
            <v>0</v>
          </cell>
          <cell r="QL163">
            <v>0</v>
          </cell>
          <cell r="QM163">
            <v>0</v>
          </cell>
          <cell r="QN163">
            <v>0</v>
          </cell>
          <cell r="QO163">
            <v>0</v>
          </cell>
          <cell r="QP163">
            <v>0</v>
          </cell>
          <cell r="QQ163">
            <v>0</v>
          </cell>
          <cell r="QR163">
            <v>0</v>
          </cell>
          <cell r="QS163">
            <v>0</v>
          </cell>
          <cell r="QT163">
            <v>0</v>
          </cell>
          <cell r="QU163">
            <v>0</v>
          </cell>
          <cell r="QV163">
            <v>0</v>
          </cell>
          <cell r="QW163">
            <v>0</v>
          </cell>
          <cell r="QX163">
            <v>0</v>
          </cell>
          <cell r="QY163">
            <v>0</v>
          </cell>
          <cell r="QZ163">
            <v>0</v>
          </cell>
          <cell r="RA163">
            <v>0</v>
          </cell>
          <cell r="RB163">
            <v>0</v>
          </cell>
          <cell r="RC163">
            <v>0</v>
          </cell>
          <cell r="RD163">
            <v>0</v>
          </cell>
          <cell r="RE163">
            <v>0</v>
          </cell>
          <cell r="RF163">
            <v>0</v>
          </cell>
          <cell r="RG163">
            <v>0</v>
          </cell>
          <cell r="RH163">
            <v>0</v>
          </cell>
          <cell r="RI163">
            <v>0</v>
          </cell>
          <cell r="RJ163">
            <v>0</v>
          </cell>
          <cell r="RK163">
            <v>0</v>
          </cell>
          <cell r="RL163">
            <v>0</v>
          </cell>
          <cell r="RM163">
            <v>0</v>
          </cell>
          <cell r="RN163">
            <v>0</v>
          </cell>
          <cell r="RO163">
            <v>0</v>
          </cell>
          <cell r="RP163">
            <v>0</v>
          </cell>
          <cell r="RQ163">
            <v>0</v>
          </cell>
          <cell r="RR163">
            <v>0</v>
          </cell>
          <cell r="RS163">
            <v>0</v>
          </cell>
          <cell r="RT163">
            <v>0</v>
          </cell>
          <cell r="RU163">
            <v>0</v>
          </cell>
          <cell r="RV163">
            <v>0</v>
          </cell>
          <cell r="RW163">
            <v>0</v>
          </cell>
          <cell r="RX163">
            <v>0</v>
          </cell>
          <cell r="RY163">
            <v>0</v>
          </cell>
          <cell r="RZ163">
            <v>0</v>
          </cell>
          <cell r="SA163">
            <v>0</v>
          </cell>
          <cell r="SB163">
            <v>0</v>
          </cell>
          <cell r="SC163">
            <v>0</v>
          </cell>
          <cell r="SD163">
            <v>0</v>
          </cell>
          <cell r="SE163">
            <v>0</v>
          </cell>
          <cell r="SF163">
            <v>0</v>
          </cell>
          <cell r="SG163">
            <v>0</v>
          </cell>
          <cell r="SH163">
            <v>0</v>
          </cell>
          <cell r="SI163">
            <v>0</v>
          </cell>
          <cell r="SJ163">
            <v>0</v>
          </cell>
          <cell r="SK163">
            <v>0</v>
          </cell>
          <cell r="SL163">
            <v>0</v>
          </cell>
          <cell r="SM163">
            <v>0</v>
          </cell>
          <cell r="SN163">
            <v>0</v>
          </cell>
          <cell r="SO163">
            <v>0</v>
          </cell>
          <cell r="SP163">
            <v>0</v>
          </cell>
          <cell r="SQ163">
            <v>0</v>
          </cell>
          <cell r="SR163">
            <v>0</v>
          </cell>
          <cell r="SS163">
            <v>0</v>
          </cell>
          <cell r="ST163">
            <v>0</v>
          </cell>
          <cell r="SU163">
            <v>0</v>
          </cell>
          <cell r="SV163">
            <v>0</v>
          </cell>
          <cell r="SW163">
            <v>0</v>
          </cell>
          <cell r="SX163">
            <v>0</v>
          </cell>
          <cell r="SY163">
            <v>0</v>
          </cell>
          <cell r="SZ163">
            <v>0</v>
          </cell>
          <cell r="TA163">
            <v>0</v>
          </cell>
          <cell r="TB163">
            <v>0</v>
          </cell>
          <cell r="TC163">
            <v>0</v>
          </cell>
          <cell r="TD163">
            <v>0</v>
          </cell>
          <cell r="TE163">
            <v>0</v>
          </cell>
          <cell r="TF163">
            <v>0</v>
          </cell>
          <cell r="TG163">
            <v>0</v>
          </cell>
          <cell r="TH163">
            <v>0</v>
          </cell>
          <cell r="TI163">
            <v>0</v>
          </cell>
          <cell r="TJ163">
            <v>0</v>
          </cell>
          <cell r="TK163">
            <v>0</v>
          </cell>
          <cell r="TL163">
            <v>0</v>
          </cell>
          <cell r="TM163">
            <v>0</v>
          </cell>
          <cell r="TN163">
            <v>0</v>
          </cell>
          <cell r="TO163">
            <v>0</v>
          </cell>
          <cell r="TP163">
            <v>0</v>
          </cell>
          <cell r="TQ163">
            <v>0</v>
          </cell>
          <cell r="TR163">
            <v>0</v>
          </cell>
          <cell r="TS163">
            <v>0</v>
          </cell>
          <cell r="TT163">
            <v>0</v>
          </cell>
          <cell r="TU163">
            <v>0</v>
          </cell>
          <cell r="TV163">
            <v>0</v>
          </cell>
          <cell r="TW163">
            <v>0</v>
          </cell>
          <cell r="TX163">
            <v>0</v>
          </cell>
          <cell r="TY163">
            <v>0</v>
          </cell>
          <cell r="TZ163">
            <v>0</v>
          </cell>
          <cell r="UA163">
            <v>0</v>
          </cell>
          <cell r="UB163">
            <v>0</v>
          </cell>
          <cell r="UC163">
            <v>0</v>
          </cell>
          <cell r="UD163">
            <v>0</v>
          </cell>
          <cell r="UE163">
            <v>0</v>
          </cell>
          <cell r="UF163">
            <v>0</v>
          </cell>
          <cell r="UG163">
            <v>0</v>
          </cell>
          <cell r="UH163">
            <v>0</v>
          </cell>
          <cell r="UI163">
            <v>0</v>
          </cell>
          <cell r="UJ163">
            <v>0</v>
          </cell>
          <cell r="UK163">
            <v>0</v>
          </cell>
          <cell r="UL163">
            <v>0</v>
          </cell>
          <cell r="UM163">
            <v>0</v>
          </cell>
          <cell r="UN163">
            <v>0</v>
          </cell>
          <cell r="UO163">
            <v>0</v>
          </cell>
          <cell r="UP163">
            <v>0</v>
          </cell>
          <cell r="UQ163">
            <v>0</v>
          </cell>
          <cell r="UR163">
            <v>0</v>
          </cell>
          <cell r="US163">
            <v>0</v>
          </cell>
          <cell r="UT163">
            <v>0</v>
          </cell>
          <cell r="UU163">
            <v>0</v>
          </cell>
          <cell r="UV163">
            <v>0</v>
          </cell>
          <cell r="UW163">
            <v>0</v>
          </cell>
          <cell r="UX163">
            <v>0</v>
          </cell>
          <cell r="UY163">
            <v>0</v>
          </cell>
          <cell r="UZ163">
            <v>0</v>
          </cell>
          <cell r="VA163">
            <v>0</v>
          </cell>
          <cell r="VB163">
            <v>0</v>
          </cell>
          <cell r="VC163">
            <v>0</v>
          </cell>
          <cell r="VD163">
            <v>0</v>
          </cell>
          <cell r="VE163">
            <v>0</v>
          </cell>
          <cell r="VF163">
            <v>0</v>
          </cell>
          <cell r="VG163">
            <v>0</v>
          </cell>
          <cell r="VH163">
            <v>0</v>
          </cell>
          <cell r="VI163">
            <v>0</v>
          </cell>
          <cell r="VJ163">
            <v>0</v>
          </cell>
          <cell r="VK163">
            <v>0</v>
          </cell>
          <cell r="VL163">
            <v>0</v>
          </cell>
          <cell r="VM163">
            <v>0</v>
          </cell>
          <cell r="VN163">
            <v>0</v>
          </cell>
          <cell r="VO163">
            <v>0</v>
          </cell>
          <cell r="VP163">
            <v>0</v>
          </cell>
          <cell r="VQ163">
            <v>0</v>
          </cell>
          <cell r="VR163">
            <v>0</v>
          </cell>
          <cell r="VS163">
            <v>0</v>
          </cell>
          <cell r="VT163">
            <v>0</v>
          </cell>
          <cell r="VU163">
            <v>0</v>
          </cell>
          <cell r="VV163">
            <v>0</v>
          </cell>
          <cell r="VW163">
            <v>0</v>
          </cell>
          <cell r="VX163">
            <v>0</v>
          </cell>
          <cell r="VY163">
            <v>0</v>
          </cell>
          <cell r="VZ163">
            <v>0</v>
          </cell>
          <cell r="WA163">
            <v>0</v>
          </cell>
          <cell r="WB163">
            <v>0</v>
          </cell>
          <cell r="WC163">
            <v>0</v>
          </cell>
          <cell r="WD163">
            <v>0</v>
          </cell>
          <cell r="WE163">
            <v>0</v>
          </cell>
          <cell r="WF163">
            <v>0</v>
          </cell>
          <cell r="WG163">
            <v>0</v>
          </cell>
          <cell r="WH163">
            <v>0</v>
          </cell>
          <cell r="WI163">
            <v>0</v>
          </cell>
          <cell r="WJ163">
            <v>0</v>
          </cell>
          <cell r="WK163">
            <v>0</v>
          </cell>
          <cell r="WL163">
            <v>0</v>
          </cell>
          <cell r="WM163">
            <v>0</v>
          </cell>
          <cell r="WN163">
            <v>0</v>
          </cell>
          <cell r="WO163">
            <v>0</v>
          </cell>
          <cell r="WP163">
            <v>0</v>
          </cell>
          <cell r="WQ163">
            <v>0</v>
          </cell>
          <cell r="WR163">
            <v>0</v>
          </cell>
          <cell r="WS163">
            <v>0</v>
          </cell>
          <cell r="WT163">
            <v>0</v>
          </cell>
          <cell r="WU163">
            <v>0</v>
          </cell>
          <cell r="WV163">
            <v>0</v>
          </cell>
          <cell r="WW163">
            <v>0</v>
          </cell>
          <cell r="WX163">
            <v>0</v>
          </cell>
          <cell r="WY163">
            <v>0</v>
          </cell>
          <cell r="WZ163">
            <v>0</v>
          </cell>
          <cell r="XA163">
            <v>0</v>
          </cell>
          <cell r="XB163">
            <v>0</v>
          </cell>
          <cell r="XC163">
            <v>0</v>
          </cell>
          <cell r="XD163">
            <v>0</v>
          </cell>
          <cell r="XE163">
            <v>0</v>
          </cell>
          <cell r="XF163">
            <v>0</v>
          </cell>
          <cell r="XG163">
            <v>0</v>
          </cell>
          <cell r="XH163">
            <v>0</v>
          </cell>
          <cell r="XI163">
            <v>0</v>
          </cell>
          <cell r="XJ163">
            <v>0</v>
          </cell>
          <cell r="XK163">
            <v>0</v>
          </cell>
          <cell r="XL163">
            <v>0</v>
          </cell>
          <cell r="XM163">
            <v>0</v>
          </cell>
          <cell r="XN163">
            <v>0</v>
          </cell>
          <cell r="XO163">
            <v>0</v>
          </cell>
          <cell r="XP163">
            <v>0</v>
          </cell>
          <cell r="XQ163">
            <v>0</v>
          </cell>
          <cell r="XR163">
            <v>0</v>
          </cell>
          <cell r="XS163">
            <v>0</v>
          </cell>
          <cell r="XT163">
            <v>0</v>
          </cell>
          <cell r="XU163">
            <v>0</v>
          </cell>
          <cell r="XV163">
            <v>0</v>
          </cell>
          <cell r="XW163">
            <v>0</v>
          </cell>
          <cell r="XX163">
            <v>0</v>
          </cell>
          <cell r="XY163">
            <v>0</v>
          </cell>
          <cell r="XZ163">
            <v>0</v>
          </cell>
          <cell r="YA163">
            <v>0</v>
          </cell>
          <cell r="YB163">
            <v>0</v>
          </cell>
          <cell r="YC163">
            <v>0</v>
          </cell>
          <cell r="YD163">
            <v>0</v>
          </cell>
          <cell r="YE163">
            <v>0</v>
          </cell>
          <cell r="YF163">
            <v>0</v>
          </cell>
          <cell r="YG163">
            <v>0</v>
          </cell>
          <cell r="YH163">
            <v>0</v>
          </cell>
          <cell r="YI163">
            <v>0</v>
          </cell>
          <cell r="YJ163">
            <v>0</v>
          </cell>
          <cell r="YK163">
            <v>0</v>
          </cell>
          <cell r="YL163">
            <v>0</v>
          </cell>
          <cell r="YM163">
            <v>0</v>
          </cell>
          <cell r="YN163">
            <v>0</v>
          </cell>
          <cell r="YO163">
            <v>0</v>
          </cell>
          <cell r="YP163">
            <v>0</v>
          </cell>
          <cell r="YQ163">
            <v>0</v>
          </cell>
          <cell r="YR163">
            <v>0</v>
          </cell>
          <cell r="YS163">
            <v>0</v>
          </cell>
          <cell r="YT163">
            <v>0</v>
          </cell>
          <cell r="YU163">
            <v>0</v>
          </cell>
          <cell r="YV163">
            <v>0</v>
          </cell>
          <cell r="YW163">
            <v>0</v>
          </cell>
          <cell r="YX163">
            <v>0</v>
          </cell>
          <cell r="YY163">
            <v>0</v>
          </cell>
          <cell r="YZ163">
            <v>0</v>
          </cell>
          <cell r="ZA163">
            <v>0</v>
          </cell>
          <cell r="ZB163">
            <v>0</v>
          </cell>
          <cell r="ZC163">
            <v>0</v>
          </cell>
          <cell r="ZD163">
            <v>0</v>
          </cell>
          <cell r="ZE163">
            <v>0</v>
          </cell>
          <cell r="ZF163">
            <v>0</v>
          </cell>
          <cell r="ZG163">
            <v>0</v>
          </cell>
          <cell r="ZH163">
            <v>0</v>
          </cell>
          <cell r="ZI163">
            <v>0</v>
          </cell>
          <cell r="ZJ163">
            <v>0</v>
          </cell>
          <cell r="ZK163">
            <v>0</v>
          </cell>
          <cell r="ZL163">
            <v>0</v>
          </cell>
          <cell r="ZM163">
            <v>0</v>
          </cell>
          <cell r="ZN163">
            <v>0</v>
          </cell>
          <cell r="ZO163">
            <v>0</v>
          </cell>
          <cell r="ZP163">
            <v>0</v>
          </cell>
          <cell r="ZQ163">
            <v>0</v>
          </cell>
          <cell r="ZR163">
            <v>0</v>
          </cell>
          <cell r="ZS163">
            <v>0</v>
          </cell>
          <cell r="ZT163">
            <v>0</v>
          </cell>
          <cell r="ZU163">
            <v>0</v>
          </cell>
          <cell r="ZV163">
            <v>0</v>
          </cell>
          <cell r="ZW163">
            <v>0</v>
          </cell>
          <cell r="ZX163">
            <v>0</v>
          </cell>
          <cell r="ZY163">
            <v>0</v>
          </cell>
          <cell r="ZZ163">
            <v>0</v>
          </cell>
          <cell r="AAA163">
            <v>0</v>
          </cell>
          <cell r="AAB163">
            <v>0</v>
          </cell>
          <cell r="AAC163">
            <v>0</v>
          </cell>
          <cell r="AAD163">
            <v>0</v>
          </cell>
          <cell r="AAE163">
            <v>0</v>
          </cell>
          <cell r="AAF163">
            <v>0</v>
          </cell>
          <cell r="AAG163">
            <v>0</v>
          </cell>
          <cell r="AAH163">
            <v>0</v>
          </cell>
          <cell r="AAI163">
            <v>0</v>
          </cell>
          <cell r="AAJ163">
            <v>0</v>
          </cell>
          <cell r="AAK163">
            <v>0</v>
          </cell>
          <cell r="AAL163">
            <v>0</v>
          </cell>
          <cell r="AAM163">
            <v>0</v>
          </cell>
          <cell r="AAN163">
            <v>0</v>
          </cell>
          <cell r="AAO163">
            <v>0</v>
          </cell>
          <cell r="AAP163">
            <v>0</v>
          </cell>
          <cell r="AAQ163">
            <v>0</v>
          </cell>
          <cell r="AAR163">
            <v>0</v>
          </cell>
          <cell r="AAS163">
            <v>0</v>
          </cell>
          <cell r="AAT163">
            <v>0</v>
          </cell>
          <cell r="AAU163">
            <v>0</v>
          </cell>
          <cell r="AAV163">
            <v>0</v>
          </cell>
          <cell r="AAW163">
            <v>0</v>
          </cell>
          <cell r="AAX163">
            <v>0</v>
          </cell>
          <cell r="AAY163">
            <v>0</v>
          </cell>
          <cell r="AAZ163">
            <v>0</v>
          </cell>
          <cell r="ABA163">
            <v>0</v>
          </cell>
          <cell r="ABB163">
            <v>0</v>
          </cell>
          <cell r="ABC163">
            <v>0</v>
          </cell>
          <cell r="ABD163">
            <v>0</v>
          </cell>
          <cell r="ABE163">
            <v>0</v>
          </cell>
          <cell r="ABF163">
            <v>0</v>
          </cell>
          <cell r="ABG163">
            <v>0</v>
          </cell>
          <cell r="ABH163">
            <v>0</v>
          </cell>
          <cell r="ABI163">
            <v>0</v>
          </cell>
          <cell r="ABJ163">
            <v>0</v>
          </cell>
          <cell r="ABK163">
            <v>0</v>
          </cell>
          <cell r="ABL163">
            <v>0</v>
          </cell>
          <cell r="ABM163">
            <v>0</v>
          </cell>
          <cell r="ABN163">
            <v>0</v>
          </cell>
          <cell r="ABO163">
            <v>0</v>
          </cell>
          <cell r="ABP163">
            <v>0</v>
          </cell>
          <cell r="ABQ163">
            <v>0</v>
          </cell>
          <cell r="ABR163">
            <v>0</v>
          </cell>
          <cell r="ABS163">
            <v>0</v>
          </cell>
          <cell r="ABT163">
            <v>0</v>
          </cell>
          <cell r="ABU163">
            <v>0</v>
          </cell>
          <cell r="ABV163">
            <v>0</v>
          </cell>
          <cell r="ABW163">
            <v>0</v>
          </cell>
          <cell r="ABX163">
            <v>0</v>
          </cell>
          <cell r="ABY163">
            <v>0</v>
          </cell>
          <cell r="ABZ163">
            <v>0</v>
          </cell>
          <cell r="ACA163">
            <v>0</v>
          </cell>
          <cell r="ACB163">
            <v>0</v>
          </cell>
          <cell r="ACC163">
            <v>0</v>
          </cell>
          <cell r="ACD163">
            <v>0</v>
          </cell>
          <cell r="ACE163">
            <v>0</v>
          </cell>
          <cell r="ACF163">
            <v>0</v>
          </cell>
          <cell r="ACG163">
            <v>0</v>
          </cell>
          <cell r="ACH163">
            <v>0</v>
          </cell>
          <cell r="ACI163">
            <v>0</v>
          </cell>
          <cell r="ACJ163">
            <v>0</v>
          </cell>
          <cell r="ACK163">
            <v>0</v>
          </cell>
          <cell r="ACL163">
            <v>0</v>
          </cell>
          <cell r="ACM163">
            <v>0</v>
          </cell>
          <cell r="ACN163">
            <v>0</v>
          </cell>
          <cell r="ACO163">
            <v>0</v>
          </cell>
          <cell r="ACP163">
            <v>0</v>
          </cell>
          <cell r="ACQ163">
            <v>0</v>
          </cell>
          <cell r="ACR163">
            <v>0</v>
          </cell>
          <cell r="ACS163">
            <v>0</v>
          </cell>
          <cell r="ACT163">
            <v>0</v>
          </cell>
          <cell r="ACU163">
            <v>0</v>
          </cell>
          <cell r="ACV163">
            <v>0</v>
          </cell>
          <cell r="ACW163">
            <v>0</v>
          </cell>
          <cell r="ACX163">
            <v>0</v>
          </cell>
          <cell r="ACY163">
            <v>0</v>
          </cell>
          <cell r="ACZ163">
            <v>0</v>
          </cell>
          <cell r="ADA163">
            <v>0</v>
          </cell>
          <cell r="ADB163">
            <v>0</v>
          </cell>
          <cell r="ADC163">
            <v>0</v>
          </cell>
          <cell r="ADD163">
            <v>0</v>
          </cell>
          <cell r="ADE163">
            <v>0</v>
          </cell>
          <cell r="ADF163">
            <v>0</v>
          </cell>
          <cell r="ADG163">
            <v>0</v>
          </cell>
          <cell r="ADH163">
            <v>0</v>
          </cell>
          <cell r="ADI163">
            <v>0</v>
          </cell>
          <cell r="ADJ163">
            <v>0</v>
          </cell>
          <cell r="ADK163">
            <v>0</v>
          </cell>
          <cell r="ADL163">
            <v>0</v>
          </cell>
          <cell r="ADM163">
            <v>0</v>
          </cell>
          <cell r="ADN163">
            <v>0</v>
          </cell>
          <cell r="ADO163">
            <v>0</v>
          </cell>
          <cell r="ADP163">
            <v>0</v>
          </cell>
          <cell r="ADQ163">
            <v>0</v>
          </cell>
          <cell r="ADR163">
            <v>0</v>
          </cell>
          <cell r="ADS163">
            <v>0</v>
          </cell>
          <cell r="ADT163">
            <v>0</v>
          </cell>
          <cell r="ADU163">
            <v>0</v>
          </cell>
          <cell r="ADV163">
            <v>0</v>
          </cell>
          <cell r="ADW163">
            <v>0</v>
          </cell>
          <cell r="ADX163">
            <v>0</v>
          </cell>
          <cell r="ADY163">
            <v>0</v>
          </cell>
          <cell r="ADZ163">
            <v>0</v>
          </cell>
          <cell r="AEA163">
            <v>0</v>
          </cell>
          <cell r="AEB163">
            <v>0</v>
          </cell>
          <cell r="AEC163">
            <v>0</v>
          </cell>
          <cell r="AED163">
            <v>0</v>
          </cell>
          <cell r="AEE163">
            <v>0</v>
          </cell>
          <cell r="AEF163">
            <v>0</v>
          </cell>
          <cell r="AEG163">
            <v>0</v>
          </cell>
          <cell r="AEH163">
            <v>0</v>
          </cell>
          <cell r="AEI163">
            <v>0</v>
          </cell>
          <cell r="AEJ163">
            <v>0</v>
          </cell>
          <cell r="AEK163">
            <v>0</v>
          </cell>
          <cell r="AEL163">
            <v>0</v>
          </cell>
          <cell r="AEM163">
            <v>0</v>
          </cell>
          <cell r="AEN163">
            <v>0</v>
          </cell>
          <cell r="AEO163">
            <v>0</v>
          </cell>
          <cell r="AEP163">
            <v>0</v>
          </cell>
          <cell r="AEQ163">
            <v>0</v>
          </cell>
          <cell r="AER163">
            <v>0</v>
          </cell>
          <cell r="AES163">
            <v>0</v>
          </cell>
          <cell r="AET163">
            <v>0</v>
          </cell>
          <cell r="AEU163">
            <v>0</v>
          </cell>
          <cell r="AEV163">
            <v>0</v>
          </cell>
          <cell r="AEW163">
            <v>0</v>
          </cell>
          <cell r="AEX163">
            <v>0</v>
          </cell>
          <cell r="AEY163">
            <v>0</v>
          </cell>
          <cell r="AEZ163">
            <v>0</v>
          </cell>
          <cell r="AFA163">
            <v>0</v>
          </cell>
          <cell r="AFB163">
            <v>0</v>
          </cell>
          <cell r="AFC163">
            <v>0</v>
          </cell>
          <cell r="AFD163">
            <v>0</v>
          </cell>
          <cell r="AFE163">
            <v>0</v>
          </cell>
          <cell r="AFF163">
            <v>0</v>
          </cell>
          <cell r="AFG163">
            <v>0</v>
          </cell>
          <cell r="AFH163">
            <v>0</v>
          </cell>
          <cell r="AFI163">
            <v>0</v>
          </cell>
          <cell r="AFJ163">
            <v>0</v>
          </cell>
          <cell r="AFK163">
            <v>0</v>
          </cell>
          <cell r="AFL163">
            <v>0</v>
          </cell>
          <cell r="AFM163">
            <v>0</v>
          </cell>
          <cell r="AFN163">
            <v>0</v>
          </cell>
          <cell r="AFO163">
            <v>0</v>
          </cell>
          <cell r="AFP163">
            <v>0</v>
          </cell>
          <cell r="AFQ163">
            <v>0</v>
          </cell>
          <cell r="AFR163">
            <v>0</v>
          </cell>
          <cell r="AFS163">
            <v>0</v>
          </cell>
          <cell r="AFT163">
            <v>0</v>
          </cell>
          <cell r="AFU163">
            <v>0</v>
          </cell>
          <cell r="AFV163">
            <v>0</v>
          </cell>
          <cell r="AFW163">
            <v>0</v>
          </cell>
          <cell r="AFX163">
            <v>0</v>
          </cell>
          <cell r="AFY163">
            <v>0</v>
          </cell>
          <cell r="AFZ163">
            <v>0</v>
          </cell>
          <cell r="AGA163">
            <v>0</v>
          </cell>
          <cell r="AGB163">
            <v>0</v>
          </cell>
          <cell r="AGC163">
            <v>0</v>
          </cell>
          <cell r="AGD163">
            <v>0</v>
          </cell>
          <cell r="AGE163">
            <v>0</v>
          </cell>
          <cell r="AGF163">
            <v>0</v>
          </cell>
          <cell r="AGG163">
            <v>0</v>
          </cell>
          <cell r="AGH163">
            <v>0</v>
          </cell>
          <cell r="AGI163">
            <v>0</v>
          </cell>
          <cell r="AGJ163">
            <v>0</v>
          </cell>
          <cell r="AGK163">
            <v>0</v>
          </cell>
          <cell r="AGL163">
            <v>0</v>
          </cell>
          <cell r="AGM163">
            <v>0</v>
          </cell>
          <cell r="AGN163">
            <v>0</v>
          </cell>
          <cell r="AGO163">
            <v>0</v>
          </cell>
          <cell r="AGP163">
            <v>0</v>
          </cell>
          <cell r="AGQ163">
            <v>0</v>
          </cell>
          <cell r="AGR163">
            <v>0</v>
          </cell>
          <cell r="AGS163">
            <v>0</v>
          </cell>
          <cell r="AGT163">
            <v>0</v>
          </cell>
          <cell r="AGU163">
            <v>0</v>
          </cell>
          <cell r="AGV163">
            <v>0</v>
          </cell>
          <cell r="AGW163">
            <v>0</v>
          </cell>
          <cell r="AGX163">
            <v>0</v>
          </cell>
          <cell r="AGY163">
            <v>0</v>
          </cell>
          <cell r="AGZ163">
            <v>0</v>
          </cell>
          <cell r="AHA163">
            <v>0</v>
          </cell>
          <cell r="AHB163">
            <v>0</v>
          </cell>
          <cell r="AHC163">
            <v>0</v>
          </cell>
          <cell r="AHD163">
            <v>0</v>
          </cell>
          <cell r="AHE163">
            <v>0</v>
          </cell>
          <cell r="AHF163">
            <v>0</v>
          </cell>
          <cell r="AHG163">
            <v>0</v>
          </cell>
          <cell r="AHH163">
            <v>0</v>
          </cell>
          <cell r="AHI163">
            <v>0</v>
          </cell>
          <cell r="AHJ163">
            <v>0</v>
          </cell>
          <cell r="AHK163">
            <v>0</v>
          </cell>
          <cell r="AHL163">
            <v>0</v>
          </cell>
          <cell r="AHM163">
            <v>0</v>
          </cell>
          <cell r="AHN163">
            <v>0</v>
          </cell>
          <cell r="AHO163">
            <v>0</v>
          </cell>
          <cell r="AHP163">
            <v>0</v>
          </cell>
          <cell r="AHQ163">
            <v>0</v>
          </cell>
          <cell r="AHR163">
            <v>0</v>
          </cell>
          <cell r="AHS163">
            <v>0</v>
          </cell>
          <cell r="AHT163">
            <v>0</v>
          </cell>
          <cell r="AHU163">
            <v>0</v>
          </cell>
          <cell r="AHV163">
            <v>0</v>
          </cell>
          <cell r="AHW163">
            <v>0</v>
          </cell>
          <cell r="AHX163">
            <v>0</v>
          </cell>
          <cell r="AHY163">
            <v>0</v>
          </cell>
          <cell r="AHZ163">
            <v>0</v>
          </cell>
          <cell r="AIA163">
            <v>0</v>
          </cell>
          <cell r="AIB163">
            <v>0</v>
          </cell>
          <cell r="AIC163">
            <v>0</v>
          </cell>
          <cell r="AID163">
            <v>0</v>
          </cell>
          <cell r="AIE163">
            <v>0</v>
          </cell>
          <cell r="AIF163">
            <v>0</v>
          </cell>
          <cell r="AIG163">
            <v>0</v>
          </cell>
          <cell r="AIH163">
            <v>0</v>
          </cell>
          <cell r="AII163">
            <v>0</v>
          </cell>
          <cell r="AIJ163">
            <v>0</v>
          </cell>
          <cell r="AIK163">
            <v>0</v>
          </cell>
          <cell r="AIL163">
            <v>0</v>
          </cell>
          <cell r="AIM163">
            <v>0</v>
          </cell>
          <cell r="AIN163">
            <v>0</v>
          </cell>
          <cell r="AIO163">
            <v>0</v>
          </cell>
          <cell r="AIP163">
            <v>0</v>
          </cell>
          <cell r="AIQ163">
            <v>0</v>
          </cell>
          <cell r="AIR163">
            <v>0</v>
          </cell>
          <cell r="AIS163">
            <v>0</v>
          </cell>
          <cell r="AIT163">
            <v>0</v>
          </cell>
          <cell r="AIU163">
            <v>0</v>
          </cell>
          <cell r="AIV163">
            <v>0</v>
          </cell>
          <cell r="AIW163">
            <v>0</v>
          </cell>
          <cell r="AIX163">
            <v>0</v>
          </cell>
          <cell r="AIY163">
            <v>0</v>
          </cell>
          <cell r="AIZ163">
            <v>0</v>
          </cell>
          <cell r="AJA163">
            <v>0</v>
          </cell>
          <cell r="AJB163">
            <v>0</v>
          </cell>
          <cell r="AJC163">
            <v>0</v>
          </cell>
          <cell r="AJD163">
            <v>0</v>
          </cell>
          <cell r="AJE163">
            <v>0</v>
          </cell>
          <cell r="AJF163">
            <v>0</v>
          </cell>
          <cell r="AJG163">
            <v>0</v>
          </cell>
          <cell r="AJH163">
            <v>0</v>
          </cell>
          <cell r="AJI163">
            <v>0</v>
          </cell>
          <cell r="AJJ163">
            <v>0</v>
          </cell>
          <cell r="AJK163">
            <v>0</v>
          </cell>
          <cell r="AJL163">
            <v>0</v>
          </cell>
          <cell r="AJM163">
            <v>0</v>
          </cell>
          <cell r="AJN163">
            <v>0</v>
          </cell>
          <cell r="AJO163">
            <v>0</v>
          </cell>
          <cell r="AJP163">
            <v>0</v>
          </cell>
          <cell r="AJQ163">
            <v>0</v>
          </cell>
          <cell r="AJR163">
            <v>0</v>
          </cell>
          <cell r="AJS163">
            <v>0</v>
          </cell>
          <cell r="AJT163">
            <v>0</v>
          </cell>
          <cell r="AJU163">
            <v>0</v>
          </cell>
          <cell r="AJV163">
            <v>0</v>
          </cell>
          <cell r="AJW163">
            <v>0</v>
          </cell>
          <cell r="AJX163">
            <v>0</v>
          </cell>
          <cell r="AJY163">
            <v>0</v>
          </cell>
          <cell r="AJZ163">
            <v>0</v>
          </cell>
          <cell r="AKA163">
            <v>0</v>
          </cell>
          <cell r="AKB163">
            <v>0</v>
          </cell>
          <cell r="AKC163">
            <v>0</v>
          </cell>
          <cell r="AKD163">
            <v>0</v>
          </cell>
          <cell r="AKE163">
            <v>0</v>
          </cell>
          <cell r="AKF163">
            <v>0</v>
          </cell>
          <cell r="AKG163">
            <v>0</v>
          </cell>
          <cell r="AKH163">
            <v>0</v>
          </cell>
          <cell r="AKI163">
            <v>0</v>
          </cell>
          <cell r="AKJ163">
            <v>0</v>
          </cell>
          <cell r="AKK163">
            <v>0</v>
          </cell>
          <cell r="AKL163">
            <v>0</v>
          </cell>
          <cell r="AKM163">
            <v>0</v>
          </cell>
          <cell r="AKN163">
            <v>0</v>
          </cell>
          <cell r="AKO163">
            <v>0</v>
          </cell>
          <cell r="AKP163">
            <v>0</v>
          </cell>
          <cell r="AKQ163">
            <v>0</v>
          </cell>
          <cell r="AKR163">
            <v>0</v>
          </cell>
          <cell r="AKS163">
            <v>0</v>
          </cell>
          <cell r="AKT163">
            <v>0</v>
          </cell>
          <cell r="AKU163">
            <v>0</v>
          </cell>
          <cell r="AKV163">
            <v>0</v>
          </cell>
          <cell r="AKW163">
            <v>0</v>
          </cell>
          <cell r="AKX163">
            <v>0</v>
          </cell>
          <cell r="AKY163">
            <v>0</v>
          </cell>
          <cell r="AKZ163">
            <v>0</v>
          </cell>
          <cell r="ALA163">
            <v>0</v>
          </cell>
          <cell r="ALB163">
            <v>0</v>
          </cell>
          <cell r="ALC163">
            <v>0</v>
          </cell>
          <cell r="ALD163">
            <v>0</v>
          </cell>
          <cell r="ALE163">
            <v>0</v>
          </cell>
          <cell r="ALF163">
            <v>0</v>
          </cell>
          <cell r="ALG163">
            <v>0</v>
          </cell>
          <cell r="ALH163">
            <v>0</v>
          </cell>
          <cell r="ALI163">
            <v>0</v>
          </cell>
          <cell r="ALJ163">
            <v>0</v>
          </cell>
          <cell r="ALK163">
            <v>0</v>
          </cell>
          <cell r="ALL163">
            <v>0</v>
          </cell>
          <cell r="ALM163">
            <v>0</v>
          </cell>
          <cell r="ALN163">
            <v>0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329B7D-0797-4ECC-A890-EF65A9CDD7A6}" name="t_TVA" displayName="t_TVA" ref="B11:B17" totalsRowShown="0" dataDxfId="26" tableBorderDxfId="25" dataCellStyle="Pourcentage">
  <autoFilter ref="B11:B17" xr:uid="{1A329B7D-0797-4ECC-A890-EF65A9CDD7A6}"/>
  <tableColumns count="1">
    <tableColumn id="1" xr3:uid="{21CAA6CF-1192-4203-B5FE-9D797631F9EC}" name="TVA" dataDxfId="24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43ACB88-F5BC-4A75-B5DA-792B924C680E}" name="t_codeDevis" displayName="t_codeDevis" ref="F1:F67" totalsRowShown="0">
  <autoFilter ref="F1:F67" xr:uid="{543ACB88-F5BC-4A75-B5DA-792B924C680E}"/>
  <tableColumns count="1">
    <tableColumn id="1" xr3:uid="{B3912542-9A6E-445A-A650-7A84F83FED7B}" name="code_dev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6982C7-06E5-4EFB-97BE-A4DDEA6470A1}" name="t_BaseDeProduits" displayName="t_BaseDeProduits" ref="A1:D13" totalsRowShown="0">
  <autoFilter ref="A1:D13" xr:uid="{1F6982C7-06E5-4EFB-97BE-A4DDEA6470A1}"/>
  <tableColumns count="4">
    <tableColumn id="1" xr3:uid="{62765B26-AA2D-4EC6-82C8-07FB135A8DB1}" name="ID Produits"/>
    <tableColumn id="2" xr3:uid="{0B564210-5D32-414C-97FA-64D276179347}" name="Nom du produit"/>
    <tableColumn id="3" xr3:uid="{A34AAD73-DF85-4615-ACBC-66A29F4D27F9}" name="Prix HT" dataCellStyle="Monétaire"/>
    <tableColumn id="4" xr3:uid="{37266FCB-9540-43C8-825D-0563E67AAE9D}" name="TVA" dataCellStyle="Pourcentag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B66BDF-5163-4015-BB18-589518DA03B6}" name="t_clients" displayName="t_clients" ref="A1:K3" totalsRowShown="0" dataDxfId="23">
  <autoFilter ref="A1:K3" xr:uid="{12B66BDF-5163-4015-BB18-589518DA03B6}"/>
  <tableColumns count="11">
    <tableColumn id="1" xr3:uid="{24C9DA88-01F9-4830-9037-E2A2FA7FF6CB}" name="Numéro client" dataDxfId="22"/>
    <tableColumn id="2" xr3:uid="{DD5F28B2-232A-43B0-9FAC-B2FBED892AC0}" name="Nom prénom ou raison sociale" dataDxfId="21"/>
    <tableColumn id="3" xr3:uid="{E17BF6E9-C9A1-47AD-BA46-B3D01A34ACC3}" name="Adresse" dataDxfId="20"/>
    <tableColumn id="4" xr3:uid="{9C7AB861-5227-4413-9C8F-4D3776E35510}" name="C. postal" dataDxfId="19"/>
    <tableColumn id="5" xr3:uid="{1BED28EE-6B68-4216-B9FF-1F844EBF2BC8}" name="Ville" dataDxfId="18"/>
    <tableColumn id="6" xr3:uid="{939A1E41-57A7-439C-B0BB-A06D0A8205E6}" name="Téléphone" dataDxfId="17"/>
    <tableColumn id="7" xr3:uid="{893D317B-E9E9-4013-BAE0-3137D079C33E}" name="Siret" dataDxfId="16"/>
    <tableColumn id="8" xr3:uid="{4B4B2539-5316-4331-82E7-9A825A1DE5FF}" name="E-mail" dataDxfId="15"/>
    <tableColumn id="9" xr3:uid="{8386C845-2F0A-4CEA-B8BC-67DA760D7EB2}" name="coclico" dataDxfId="14"/>
    <tableColumn id="10" xr3:uid="{061C5541-4EF8-4895-9254-C98513FF4EE5}" name="Site internet" dataDxfId="13"/>
    <tableColumn id="11" xr3:uid="{C3A8BABF-DA1D-49FD-9196-690EA2520E02}" name="Remarques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D422E12-0949-4040-91F2-9ED97A108C98}" name="t_BaseDevis" displayName="t_BaseDevis" ref="A1:K11" totalsRowShown="0" dataDxfId="11">
  <autoFilter ref="A1:K11" xr:uid="{1D422E12-0949-4040-91F2-9ED97A108C98}"/>
  <tableColumns count="11">
    <tableColumn id="1" xr3:uid="{54B27E88-AE1A-4900-95E6-FF762D8D2F7B}" name="Code Devis" dataDxfId="10"/>
    <tableColumn id="2" xr3:uid="{EB08FB0F-2AC4-4981-A527-05CC983EE671}" name="Code client" dataDxfId="9"/>
    <tableColumn id="3" xr3:uid="{B520F186-20B6-427E-BDF1-798E22465DBF}" name="Client" dataDxfId="8">
      <calculatedColumnFormula>_xlfn.XLOOKUP(t_BaseDevis[[#This Row],[Code client]],t_clients[Numéro client],t_clients[Nom prénom ou raison sociale])</calculatedColumnFormula>
    </tableColumn>
    <tableColumn id="4" xr3:uid="{4D05AAD5-8B44-4603-8B49-70610F7924CE}" name="Date" dataDxfId="7"/>
    <tableColumn id="5" xr3:uid="{9016410F-C9AF-4F6B-9451-D283E2E9AD48}" name="Échéance" dataDxfId="6"/>
    <tableColumn id="10" xr3:uid="{76D113B9-9E6E-4682-A60B-60136D7E8B7A}" name="Code Produit" dataDxfId="5"/>
    <tableColumn id="6" xr3:uid="{81DBA880-D0D0-48B8-974F-CFED9579043A}" name="Produit" dataDxfId="4">
      <calculatedColumnFormula>VLOOKUP(t_BaseDevis[[#This Row],[Code Produit]],t_BaseDeProduits[],2,0)</calculatedColumnFormula>
    </tableColumn>
    <tableColumn id="7" xr3:uid="{D9C5961E-55B5-4EBE-B770-1DDCED10FE90}" name="Quantité" dataDxfId="3"/>
    <tableColumn id="8" xr3:uid="{491AAF50-FC17-4ECE-ADE4-E1C52BE095B6}" name="Prix U" dataDxfId="2" dataCellStyle="Monétaire">
      <calculatedColumnFormula>_xlfn.XLOOKUP(t_BaseDevis[[#This Row],[Code Produit]],t_BaseDeProduits[ID Produits],t_BaseDeProduits[Prix HT],0,0)</calculatedColumnFormula>
    </tableColumn>
    <tableColumn id="9" xr3:uid="{B4A2D739-9FAE-46FF-AE83-04BA7A7F8302}" name="Montant" dataDxfId="1" dataCellStyle="Monétaire">
      <calculatedColumnFormula>IFERROR(t_BaseDevis[[#This Row],[Quantité]]*t_BaseDevis[[#This Row],[Prix U]],"")</calculatedColumnFormula>
    </tableColumn>
    <tableColumn id="11" xr3:uid="{FFCFC62B-ECFB-487A-8FA0-6B1B807286B2}" name="Remise glob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mailto:E-mai@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IP@" TargetMode="External"/><Relationship Id="rId1" Type="http://schemas.openxmlformats.org/officeDocument/2006/relationships/hyperlink" Target="mailto:durand@gmail" TargetMode="Externa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684F2-1CD1-48DB-9AED-D16B3B676CB2}">
  <sheetPr codeName="Feuil1"/>
  <dimension ref="A1:H67"/>
  <sheetViews>
    <sheetView workbookViewId="0">
      <selection activeCell="K8" sqref="K8"/>
    </sheetView>
  </sheetViews>
  <sheetFormatPr baseColWidth="10" defaultRowHeight="15" x14ac:dyDescent="0.25"/>
  <cols>
    <col min="1" max="1" width="25.42578125" customWidth="1"/>
    <col min="2" max="2" width="45.5703125" customWidth="1"/>
    <col min="6" max="6" width="11.5703125" customWidth="1"/>
  </cols>
  <sheetData>
    <row r="1" spans="1:8" x14ac:dyDescent="0.25">
      <c r="A1" s="1"/>
      <c r="F1" t="s">
        <v>137</v>
      </c>
      <c r="H1" t="s">
        <v>79</v>
      </c>
    </row>
    <row r="2" spans="1:8" x14ac:dyDescent="0.25">
      <c r="A2" s="2" t="s">
        <v>4</v>
      </c>
      <c r="B2" s="3" t="s">
        <v>155</v>
      </c>
      <c r="F2" t="s">
        <v>35</v>
      </c>
      <c r="H2" t="str" cm="1">
        <f t="array" ref="H2:H3">_xlfn._xlws.SORT(_xlfn.UNIQUE(t_BaseDevis[Code Devis]))</f>
        <v>D00001</v>
      </c>
    </row>
    <row r="3" spans="1:8" x14ac:dyDescent="0.25">
      <c r="A3" s="4" t="s">
        <v>8</v>
      </c>
      <c r="B3" s="6" t="s">
        <v>5</v>
      </c>
      <c r="F3" t="s">
        <v>65</v>
      </c>
      <c r="H3" t="str">
        <v>D00002</v>
      </c>
    </row>
    <row r="4" spans="1:8" ht="28.5" customHeight="1" x14ac:dyDescent="0.25">
      <c r="A4" s="4" t="s">
        <v>5</v>
      </c>
      <c r="B4" s="8" t="s">
        <v>66</v>
      </c>
      <c r="F4" t="s">
        <v>72</v>
      </c>
    </row>
    <row r="5" spans="1:8" x14ac:dyDescent="0.25">
      <c r="A5" s="4" t="s">
        <v>6</v>
      </c>
      <c r="B5" s="5">
        <v>235676543</v>
      </c>
      <c r="F5" t="s">
        <v>73</v>
      </c>
    </row>
    <row r="6" spans="1:8" x14ac:dyDescent="0.25">
      <c r="A6" s="4" t="s">
        <v>7</v>
      </c>
      <c r="B6" s="7" t="s">
        <v>156</v>
      </c>
      <c r="F6" t="s">
        <v>74</v>
      </c>
    </row>
    <row r="7" spans="1:8" x14ac:dyDescent="0.25">
      <c r="F7" t="s">
        <v>75</v>
      </c>
    </row>
    <row r="8" spans="1:8" x14ac:dyDescent="0.25">
      <c r="F8" t="s">
        <v>76</v>
      </c>
    </row>
    <row r="9" spans="1:8" x14ac:dyDescent="0.25">
      <c r="F9" t="s">
        <v>77</v>
      </c>
    </row>
    <row r="10" spans="1:8" x14ac:dyDescent="0.25">
      <c r="A10" s="1"/>
      <c r="F10" t="s">
        <v>78</v>
      </c>
    </row>
    <row r="11" spans="1:8" x14ac:dyDescent="0.25">
      <c r="A11" s="1"/>
      <c r="B11" t="s">
        <v>2</v>
      </c>
      <c r="F11" t="s">
        <v>80</v>
      </c>
    </row>
    <row r="12" spans="1:8" x14ac:dyDescent="0.25">
      <c r="B12" s="10">
        <v>0</v>
      </c>
      <c r="F12" t="s">
        <v>81</v>
      </c>
    </row>
    <row r="13" spans="1:8" x14ac:dyDescent="0.25">
      <c r="A13" s="14"/>
      <c r="B13" s="11">
        <v>5.5E-2</v>
      </c>
      <c r="F13" t="s">
        <v>82</v>
      </c>
    </row>
    <row r="14" spans="1:8" x14ac:dyDescent="0.25">
      <c r="A14" s="14"/>
      <c r="B14" s="11">
        <v>0.1</v>
      </c>
      <c r="F14" t="s">
        <v>83</v>
      </c>
    </row>
    <row r="15" spans="1:8" x14ac:dyDescent="0.25">
      <c r="A15" s="14"/>
      <c r="B15" s="13">
        <v>0.2</v>
      </c>
      <c r="F15" t="s">
        <v>84</v>
      </c>
    </row>
    <row r="16" spans="1:8" x14ac:dyDescent="0.25">
      <c r="B16" s="9">
        <v>0.5</v>
      </c>
      <c r="F16" t="s">
        <v>85</v>
      </c>
    </row>
    <row r="17" spans="2:6" x14ac:dyDescent="0.25">
      <c r="B17" s="12">
        <v>1</v>
      </c>
      <c r="F17" t="s">
        <v>86</v>
      </c>
    </row>
    <row r="18" spans="2:6" x14ac:dyDescent="0.25">
      <c r="F18" t="s">
        <v>87</v>
      </c>
    </row>
    <row r="19" spans="2:6" x14ac:dyDescent="0.25">
      <c r="F19" t="s">
        <v>88</v>
      </c>
    </row>
    <row r="20" spans="2:6" x14ac:dyDescent="0.25">
      <c r="F20" t="s">
        <v>89</v>
      </c>
    </row>
    <row r="21" spans="2:6" x14ac:dyDescent="0.25">
      <c r="F21" t="s">
        <v>90</v>
      </c>
    </row>
    <row r="22" spans="2:6" x14ac:dyDescent="0.25">
      <c r="F22" t="s">
        <v>91</v>
      </c>
    </row>
    <row r="23" spans="2:6" x14ac:dyDescent="0.25">
      <c r="F23" t="s">
        <v>92</v>
      </c>
    </row>
    <row r="24" spans="2:6" x14ac:dyDescent="0.25">
      <c r="F24" t="s">
        <v>93</v>
      </c>
    </row>
    <row r="25" spans="2:6" x14ac:dyDescent="0.25">
      <c r="F25" t="s">
        <v>94</v>
      </c>
    </row>
    <row r="26" spans="2:6" x14ac:dyDescent="0.25">
      <c r="F26" t="s">
        <v>95</v>
      </c>
    </row>
    <row r="27" spans="2:6" x14ac:dyDescent="0.25">
      <c r="F27" t="s">
        <v>96</v>
      </c>
    </row>
    <row r="28" spans="2:6" x14ac:dyDescent="0.25">
      <c r="F28" t="s">
        <v>97</v>
      </c>
    </row>
    <row r="29" spans="2:6" x14ac:dyDescent="0.25">
      <c r="F29" t="s">
        <v>98</v>
      </c>
    </row>
    <row r="30" spans="2:6" x14ac:dyDescent="0.25">
      <c r="F30" t="s">
        <v>99</v>
      </c>
    </row>
    <row r="31" spans="2:6" x14ac:dyDescent="0.25">
      <c r="F31" t="s">
        <v>100</v>
      </c>
    </row>
    <row r="32" spans="2:6" x14ac:dyDescent="0.25">
      <c r="F32" t="s">
        <v>101</v>
      </c>
    </row>
    <row r="33" spans="6:6" x14ac:dyDescent="0.25">
      <c r="F33" t="s">
        <v>102</v>
      </c>
    </row>
    <row r="34" spans="6:6" x14ac:dyDescent="0.25">
      <c r="F34" t="s">
        <v>103</v>
      </c>
    </row>
    <row r="35" spans="6:6" x14ac:dyDescent="0.25">
      <c r="F35" t="s">
        <v>104</v>
      </c>
    </row>
    <row r="36" spans="6:6" x14ac:dyDescent="0.25">
      <c r="F36" t="s">
        <v>105</v>
      </c>
    </row>
    <row r="37" spans="6:6" x14ac:dyDescent="0.25">
      <c r="F37" t="s">
        <v>106</v>
      </c>
    </row>
    <row r="38" spans="6:6" x14ac:dyDescent="0.25">
      <c r="F38" t="s">
        <v>107</v>
      </c>
    </row>
    <row r="39" spans="6:6" x14ac:dyDescent="0.25">
      <c r="F39" t="s">
        <v>108</v>
      </c>
    </row>
    <row r="40" spans="6:6" x14ac:dyDescent="0.25">
      <c r="F40" t="s">
        <v>109</v>
      </c>
    </row>
    <row r="41" spans="6:6" x14ac:dyDescent="0.25">
      <c r="F41" t="s">
        <v>110</v>
      </c>
    </row>
    <row r="42" spans="6:6" x14ac:dyDescent="0.25">
      <c r="F42" t="s">
        <v>111</v>
      </c>
    </row>
    <row r="43" spans="6:6" x14ac:dyDescent="0.25">
      <c r="F43" t="s">
        <v>112</v>
      </c>
    </row>
    <row r="44" spans="6:6" x14ac:dyDescent="0.25">
      <c r="F44" t="s">
        <v>113</v>
      </c>
    </row>
    <row r="45" spans="6:6" x14ac:dyDescent="0.25">
      <c r="F45" t="s">
        <v>114</v>
      </c>
    </row>
    <row r="46" spans="6:6" x14ac:dyDescent="0.25">
      <c r="F46" t="s">
        <v>115</v>
      </c>
    </row>
    <row r="47" spans="6:6" x14ac:dyDescent="0.25">
      <c r="F47" t="s">
        <v>116</v>
      </c>
    </row>
    <row r="48" spans="6:6" x14ac:dyDescent="0.25">
      <c r="F48" t="s">
        <v>117</v>
      </c>
    </row>
    <row r="49" spans="6:6" x14ac:dyDescent="0.25">
      <c r="F49" t="s">
        <v>118</v>
      </c>
    </row>
    <row r="50" spans="6:6" x14ac:dyDescent="0.25">
      <c r="F50" t="s">
        <v>119</v>
      </c>
    </row>
    <row r="51" spans="6:6" x14ac:dyDescent="0.25">
      <c r="F51" t="s">
        <v>120</v>
      </c>
    </row>
    <row r="52" spans="6:6" x14ac:dyDescent="0.25">
      <c r="F52" t="s">
        <v>121</v>
      </c>
    </row>
    <row r="53" spans="6:6" x14ac:dyDescent="0.25">
      <c r="F53" t="s">
        <v>122</v>
      </c>
    </row>
    <row r="54" spans="6:6" x14ac:dyDescent="0.25">
      <c r="F54" t="s">
        <v>123</v>
      </c>
    </row>
    <row r="55" spans="6:6" x14ac:dyDescent="0.25">
      <c r="F55" t="s">
        <v>124</v>
      </c>
    </row>
    <row r="56" spans="6:6" x14ac:dyDescent="0.25">
      <c r="F56" t="s">
        <v>125</v>
      </c>
    </row>
    <row r="57" spans="6:6" x14ac:dyDescent="0.25">
      <c r="F57" t="s">
        <v>126</v>
      </c>
    </row>
    <row r="58" spans="6:6" x14ac:dyDescent="0.25">
      <c r="F58" t="s">
        <v>127</v>
      </c>
    </row>
    <row r="59" spans="6:6" x14ac:dyDescent="0.25">
      <c r="F59" t="s">
        <v>128</v>
      </c>
    </row>
    <row r="60" spans="6:6" x14ac:dyDescent="0.25">
      <c r="F60" t="s">
        <v>129</v>
      </c>
    </row>
    <row r="61" spans="6:6" x14ac:dyDescent="0.25">
      <c r="F61" t="s">
        <v>130</v>
      </c>
    </row>
    <row r="62" spans="6:6" x14ac:dyDescent="0.25">
      <c r="F62" t="s">
        <v>131</v>
      </c>
    </row>
    <row r="63" spans="6:6" x14ac:dyDescent="0.25">
      <c r="F63" t="s">
        <v>132</v>
      </c>
    </row>
    <row r="64" spans="6:6" x14ac:dyDescent="0.25">
      <c r="F64" t="s">
        <v>133</v>
      </c>
    </row>
    <row r="65" spans="6:6" x14ac:dyDescent="0.25">
      <c r="F65" t="s">
        <v>134</v>
      </c>
    </row>
    <row r="66" spans="6:6" x14ac:dyDescent="0.25">
      <c r="F66" t="s">
        <v>135</v>
      </c>
    </row>
    <row r="67" spans="6:6" x14ac:dyDescent="0.25">
      <c r="F67" t="s">
        <v>136</v>
      </c>
    </row>
  </sheetData>
  <phoneticPr fontId="1" type="noConversion"/>
  <hyperlinks>
    <hyperlink ref="B6" r:id="rId1" xr:uid="{AC64A308-0A04-4BCB-AB12-2111C63045F3}"/>
  </hyperlinks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40374-77EA-4FB5-8DBE-7AA0141C3E6F}">
  <sheetPr codeName="Feuil2"/>
  <dimension ref="A1:D13"/>
  <sheetViews>
    <sheetView workbookViewId="0">
      <selection activeCell="K12" sqref="K12"/>
    </sheetView>
  </sheetViews>
  <sheetFormatPr baseColWidth="10" defaultRowHeight="15" x14ac:dyDescent="0.25"/>
  <cols>
    <col min="1" max="1" width="19.7109375" customWidth="1"/>
    <col min="2" max="2" width="25.42578125" customWidth="1"/>
    <col min="3" max="3" width="9.42578125" customWidth="1"/>
    <col min="4" max="4" width="7.5703125" customWidth="1"/>
  </cols>
  <sheetData>
    <row r="1" spans="1:4" x14ac:dyDescent="0.25">
      <c r="A1" t="s">
        <v>0</v>
      </c>
      <c r="B1" t="s">
        <v>9</v>
      </c>
      <c r="C1" t="s">
        <v>3</v>
      </c>
      <c r="D1" t="s">
        <v>2</v>
      </c>
    </row>
    <row r="2" spans="1:4" x14ac:dyDescent="0.25">
      <c r="A2">
        <v>1</v>
      </c>
      <c r="B2" t="s">
        <v>143</v>
      </c>
      <c r="C2" s="131">
        <v>5</v>
      </c>
      <c r="D2" s="132">
        <v>0.5</v>
      </c>
    </row>
    <row r="3" spans="1:4" x14ac:dyDescent="0.25">
      <c r="A3">
        <v>2</v>
      </c>
      <c r="B3" t="s">
        <v>144</v>
      </c>
      <c r="C3" s="131">
        <v>9</v>
      </c>
      <c r="D3" s="132">
        <v>0.1</v>
      </c>
    </row>
    <row r="4" spans="1:4" x14ac:dyDescent="0.25">
      <c r="A4">
        <v>3</v>
      </c>
      <c r="B4" t="s">
        <v>145</v>
      </c>
      <c r="C4" s="131">
        <v>4</v>
      </c>
      <c r="D4" s="132">
        <v>5.5E-2</v>
      </c>
    </row>
    <row r="5" spans="1:4" x14ac:dyDescent="0.25">
      <c r="A5">
        <v>4</v>
      </c>
      <c r="B5" t="s">
        <v>146</v>
      </c>
      <c r="C5" s="131">
        <v>7</v>
      </c>
      <c r="D5" s="132">
        <v>0</v>
      </c>
    </row>
    <row r="6" spans="1:4" x14ac:dyDescent="0.25">
      <c r="A6">
        <v>5</v>
      </c>
      <c r="B6" t="s">
        <v>147</v>
      </c>
      <c r="C6" s="131">
        <v>98</v>
      </c>
      <c r="D6" s="132">
        <v>5.5E-2</v>
      </c>
    </row>
    <row r="7" spans="1:4" x14ac:dyDescent="0.25">
      <c r="A7">
        <v>6</v>
      </c>
      <c r="B7" t="s">
        <v>148</v>
      </c>
      <c r="C7" s="131">
        <v>12</v>
      </c>
      <c r="D7" s="132">
        <v>0.2</v>
      </c>
    </row>
    <row r="8" spans="1:4" x14ac:dyDescent="0.25">
      <c r="A8">
        <v>7</v>
      </c>
      <c r="B8" t="s">
        <v>149</v>
      </c>
      <c r="C8" s="131">
        <v>34</v>
      </c>
      <c r="D8" s="132">
        <v>0.2</v>
      </c>
    </row>
    <row r="9" spans="1:4" x14ac:dyDescent="0.25">
      <c r="A9">
        <v>8</v>
      </c>
      <c r="B9" t="s">
        <v>150</v>
      </c>
      <c r="C9" s="131">
        <v>56</v>
      </c>
      <c r="D9" s="132">
        <v>0.2</v>
      </c>
    </row>
    <row r="10" spans="1:4" x14ac:dyDescent="0.25">
      <c r="A10">
        <v>9</v>
      </c>
      <c r="B10" t="s">
        <v>151</v>
      </c>
      <c r="C10" s="131">
        <v>78</v>
      </c>
      <c r="D10" s="132">
        <v>0.5</v>
      </c>
    </row>
    <row r="11" spans="1:4" x14ac:dyDescent="0.25">
      <c r="A11">
        <v>10</v>
      </c>
      <c r="B11" t="s">
        <v>152</v>
      </c>
      <c r="C11" s="131">
        <v>8</v>
      </c>
      <c r="D11" s="132">
        <v>5.5E-2</v>
      </c>
    </row>
    <row r="12" spans="1:4" x14ac:dyDescent="0.25">
      <c r="A12">
        <v>11</v>
      </c>
      <c r="B12" t="s">
        <v>153</v>
      </c>
      <c r="C12" s="131">
        <v>97</v>
      </c>
      <c r="D12" s="132">
        <v>0.5</v>
      </c>
    </row>
    <row r="13" spans="1:4" x14ac:dyDescent="0.25">
      <c r="A13">
        <v>12</v>
      </c>
      <c r="B13" t="s">
        <v>154</v>
      </c>
      <c r="C13" s="131">
        <v>43</v>
      </c>
      <c r="D13" s="132">
        <v>1</v>
      </c>
    </row>
  </sheetData>
  <phoneticPr fontId="1" type="noConversion"/>
  <dataValidations count="1">
    <dataValidation type="list" allowBlank="1" showInputMessage="1" showErrorMessage="1" sqref="D2:D13" xr:uid="{B12E4AA2-2336-48C3-AF65-674485FB962F}">
      <formula1>TVA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7E44C-BDE4-46C6-A2D7-290B693B56ED}">
  <sheetPr codeName="Feuil4"/>
  <dimension ref="A1:K3"/>
  <sheetViews>
    <sheetView zoomScaleNormal="100" workbookViewId="0">
      <selection activeCell="D21" sqref="D21"/>
    </sheetView>
  </sheetViews>
  <sheetFormatPr baseColWidth="10" defaultRowHeight="15" x14ac:dyDescent="0.25"/>
  <cols>
    <col min="1" max="1" width="21" customWidth="1"/>
    <col min="2" max="2" width="30.85546875" customWidth="1"/>
    <col min="3" max="3" width="19.28515625" customWidth="1"/>
    <col min="4" max="4" width="13.28515625" customWidth="1"/>
    <col min="5" max="5" width="13.42578125" customWidth="1"/>
    <col min="6" max="6" width="15.140625" customWidth="1"/>
    <col min="10" max="10" width="15" customWidth="1"/>
    <col min="11" max="11" width="16.7109375" customWidth="1"/>
  </cols>
  <sheetData>
    <row r="1" spans="1:11" x14ac:dyDescent="0.25">
      <c r="A1" t="s">
        <v>10</v>
      </c>
      <c r="B1" t="s">
        <v>11</v>
      </c>
      <c r="C1" t="s">
        <v>8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</row>
    <row r="2" spans="1:11" x14ac:dyDescent="0.25">
      <c r="A2" s="15" t="s">
        <v>20</v>
      </c>
      <c r="B2" s="15" t="s">
        <v>21</v>
      </c>
      <c r="C2" s="15" t="s">
        <v>22</v>
      </c>
      <c r="D2" s="17">
        <v>44000</v>
      </c>
      <c r="E2" s="19" t="s">
        <v>23</v>
      </c>
      <c r="F2" s="19" t="s">
        <v>24</v>
      </c>
      <c r="G2" s="18">
        <v>2345</v>
      </c>
      <c r="H2" s="16" t="s">
        <v>142</v>
      </c>
      <c r="I2" s="15" t="s">
        <v>25</v>
      </c>
      <c r="J2" s="15"/>
      <c r="K2" s="15"/>
    </row>
    <row r="3" spans="1:11" x14ac:dyDescent="0.25">
      <c r="A3" s="15" t="s">
        <v>34</v>
      </c>
      <c r="B3" s="15" t="s">
        <v>140</v>
      </c>
      <c r="C3" s="15" t="s">
        <v>141</v>
      </c>
      <c r="D3" s="17">
        <v>73160</v>
      </c>
      <c r="E3" s="19" t="s">
        <v>66</v>
      </c>
      <c r="F3" s="19">
        <v>9876533</v>
      </c>
      <c r="G3" s="18">
        <v>675</v>
      </c>
      <c r="H3" s="16" t="s">
        <v>67</v>
      </c>
      <c r="I3" s="15" t="s">
        <v>68</v>
      </c>
      <c r="J3" s="15"/>
      <c r="K3" s="15"/>
    </row>
  </sheetData>
  <phoneticPr fontId="1" type="noConversion"/>
  <hyperlinks>
    <hyperlink ref="H2" r:id="rId1" xr:uid="{E27DE0CD-9FDA-4965-83C4-788BD9CBCBA4}"/>
    <hyperlink ref="H3" r:id="rId2" xr:uid="{EAE57FF8-7AE2-4588-84E5-FCC4599D8AC2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21DB3-CCF7-4636-BA69-7A52EB75A5A6}">
  <sheetPr codeName="Feuil3"/>
  <dimension ref="A1:K11"/>
  <sheetViews>
    <sheetView workbookViewId="0">
      <selection activeCell="J19" sqref="J19"/>
    </sheetView>
  </sheetViews>
  <sheetFormatPr baseColWidth="10" defaultRowHeight="15" x14ac:dyDescent="0.25"/>
  <cols>
    <col min="1" max="1" width="13.42578125" customWidth="1"/>
    <col min="2" max="2" width="14.7109375" customWidth="1"/>
    <col min="3" max="3" width="17.28515625" customWidth="1"/>
    <col min="4" max="4" width="10.85546875" customWidth="1"/>
    <col min="5" max="5" width="10.7109375" customWidth="1"/>
    <col min="6" max="6" width="14.140625" customWidth="1"/>
    <col min="10" max="10" width="16.42578125" customWidth="1"/>
    <col min="11" max="11" width="15.7109375" bestFit="1" customWidth="1"/>
  </cols>
  <sheetData>
    <row r="1" spans="1:11" x14ac:dyDescent="0.25">
      <c r="A1" t="s">
        <v>79</v>
      </c>
      <c r="B1" t="s">
        <v>26</v>
      </c>
      <c r="C1" t="s">
        <v>27</v>
      </c>
      <c r="D1" t="s">
        <v>28</v>
      </c>
      <c r="E1" t="s">
        <v>29</v>
      </c>
      <c r="F1" t="s">
        <v>157</v>
      </c>
      <c r="G1" t="s">
        <v>30</v>
      </c>
      <c r="H1" t="s">
        <v>31</v>
      </c>
      <c r="I1" t="s">
        <v>32</v>
      </c>
      <c r="J1" t="s">
        <v>33</v>
      </c>
      <c r="K1" t="s">
        <v>139</v>
      </c>
    </row>
    <row r="2" spans="1:11" x14ac:dyDescent="0.25">
      <c r="A2" s="21" t="s">
        <v>35</v>
      </c>
      <c r="B2" s="21" t="s">
        <v>34</v>
      </c>
      <c r="C2" s="23" t="str">
        <f>_xlfn.XLOOKUP(t_BaseDevis[[#This Row],[Code client]],t_clients[Numéro client],t_clients[Nom prénom ou raison sociale])</f>
        <v>Keni</v>
      </c>
      <c r="D2" s="22">
        <v>44956</v>
      </c>
      <c r="E2" s="22">
        <v>44956</v>
      </c>
      <c r="F2" s="21">
        <v>3</v>
      </c>
      <c r="G2" s="21" t="str">
        <f>VLOOKUP(t_BaseDevis[[#This Row],[Code Produit]],t_BaseDeProduits[],2,0)</f>
        <v>C</v>
      </c>
      <c r="H2" s="21">
        <v>98</v>
      </c>
      <c r="I2" s="128">
        <f>_xlfn.XLOOKUP(t_BaseDevis[[#This Row],[Code Produit]],t_BaseDeProduits[ID Produits],t_BaseDeProduits[Prix HT],0,0)</f>
        <v>4</v>
      </c>
      <c r="J2" s="129">
        <f>IFERROR(t_BaseDevis[[#This Row],[Quantité]]*t_BaseDevis[[#This Row],[Prix U]],"")</f>
        <v>392</v>
      </c>
      <c r="K2" s="123"/>
    </row>
    <row r="3" spans="1:11" x14ac:dyDescent="0.25">
      <c r="A3" s="21" t="s">
        <v>35</v>
      </c>
      <c r="B3" s="21" t="s">
        <v>34</v>
      </c>
      <c r="C3" s="23" t="str">
        <f>_xlfn.XLOOKUP(t_BaseDevis[[#This Row],[Code client]],t_clients[Numéro client],t_clients[Nom prénom ou raison sociale])</f>
        <v>Keni</v>
      </c>
      <c r="D3" s="22">
        <v>44956</v>
      </c>
      <c r="E3" s="22">
        <v>44956</v>
      </c>
      <c r="F3" s="24">
        <v>6</v>
      </c>
      <c r="G3" s="24" t="str">
        <f>VLOOKUP(t_BaseDevis[[#This Row],[Code Produit]],t_BaseDeProduits[],2,0)</f>
        <v>F</v>
      </c>
      <c r="H3" s="24">
        <v>7</v>
      </c>
      <c r="I3" s="130">
        <f>_xlfn.XLOOKUP(t_BaseDevis[[#This Row],[Code Produit]],t_BaseDeProduits[ID Produits],t_BaseDeProduits[Prix HT],0,0)</f>
        <v>12</v>
      </c>
      <c r="J3" s="130">
        <f>IFERROR(t_BaseDevis[[#This Row],[Quantité]]*t_BaseDevis[[#This Row],[Prix U]],"")</f>
        <v>84</v>
      </c>
      <c r="K3" s="124"/>
    </row>
    <row r="4" spans="1:11" x14ac:dyDescent="0.25">
      <c r="A4" s="21" t="s">
        <v>35</v>
      </c>
      <c r="B4" s="21" t="s">
        <v>34</v>
      </c>
      <c r="C4" s="23" t="str">
        <f>_xlfn.XLOOKUP(t_BaseDevis[[#This Row],[Code client]],t_clients[Numéro client],t_clients[Nom prénom ou raison sociale])</f>
        <v>Keni</v>
      </c>
      <c r="D4" s="22">
        <v>44956</v>
      </c>
      <c r="E4" s="22">
        <v>44956</v>
      </c>
      <c r="F4" s="21">
        <v>1</v>
      </c>
      <c r="G4" s="21" t="str">
        <f>VLOOKUP(t_BaseDevis[[#This Row],[Code Produit]],t_BaseDeProduits[],2,0)</f>
        <v>A</v>
      </c>
      <c r="H4" s="21">
        <v>65</v>
      </c>
      <c r="I4" s="129">
        <f>_xlfn.XLOOKUP(t_BaseDevis[[#This Row],[Code Produit]],t_BaseDeProduits[ID Produits],t_BaseDeProduits[Prix HT],0,0)</f>
        <v>5</v>
      </c>
      <c r="J4" s="129">
        <f>IFERROR(t_BaseDevis[[#This Row],[Quantité]]*t_BaseDevis[[#This Row],[Prix U]],"")</f>
        <v>325</v>
      </c>
      <c r="K4" s="124"/>
    </row>
    <row r="5" spans="1:11" x14ac:dyDescent="0.25">
      <c r="A5" s="21" t="s">
        <v>35</v>
      </c>
      <c r="B5" s="21" t="s">
        <v>34</v>
      </c>
      <c r="C5" s="23" t="str">
        <f>_xlfn.XLOOKUP(t_BaseDevis[[#This Row],[Code client]],t_clients[Numéro client],t_clients[Nom prénom ou raison sociale])</f>
        <v>Keni</v>
      </c>
      <c r="D5" s="22">
        <v>44956</v>
      </c>
      <c r="E5" s="22">
        <v>44956</v>
      </c>
      <c r="F5" s="21">
        <v>7</v>
      </c>
      <c r="G5" s="21" t="str">
        <f>VLOOKUP(t_BaseDevis[[#This Row],[Code Produit]],t_BaseDeProduits[],2,0)</f>
        <v>G</v>
      </c>
      <c r="H5" s="21">
        <v>56</v>
      </c>
      <c r="I5" s="129">
        <f>_xlfn.XLOOKUP(t_BaseDevis[[#This Row],[Code Produit]],t_BaseDeProduits[ID Produits],t_BaseDeProduits[Prix HT],0,0)</f>
        <v>34</v>
      </c>
      <c r="J5" s="129">
        <f>IFERROR(t_BaseDevis[[#This Row],[Quantité]]*t_BaseDevis[[#This Row],[Prix U]],"")</f>
        <v>1904</v>
      </c>
      <c r="K5" s="124"/>
    </row>
    <row r="6" spans="1:11" x14ac:dyDescent="0.25">
      <c r="A6" s="21" t="s">
        <v>35</v>
      </c>
      <c r="B6" s="21" t="s">
        <v>34</v>
      </c>
      <c r="C6" s="23" t="str">
        <f>_xlfn.XLOOKUP(t_BaseDevis[[#This Row],[Code client]],t_clients[Numéro client],t_clients[Nom prénom ou raison sociale])</f>
        <v>Keni</v>
      </c>
      <c r="D6" s="22">
        <v>44956</v>
      </c>
      <c r="E6" s="22">
        <v>44956</v>
      </c>
      <c r="F6" s="21">
        <v>5</v>
      </c>
      <c r="G6" s="21" t="str">
        <f>VLOOKUP(t_BaseDevis[[#This Row],[Code Produit]],t_BaseDeProduits[],2,0)</f>
        <v>E</v>
      </c>
      <c r="H6" s="21">
        <v>45</v>
      </c>
      <c r="I6" s="129">
        <f>_xlfn.XLOOKUP(t_BaseDevis[[#This Row],[Code Produit]],t_BaseDeProduits[ID Produits],t_BaseDeProduits[Prix HT],0,0)</f>
        <v>98</v>
      </c>
      <c r="J6" s="129">
        <f>IFERROR(t_BaseDevis[[#This Row],[Quantité]]*t_BaseDevis[[#This Row],[Prix U]],"")</f>
        <v>4410</v>
      </c>
      <c r="K6" s="124"/>
    </row>
    <row r="7" spans="1:11" x14ac:dyDescent="0.25">
      <c r="A7" s="21" t="s">
        <v>35</v>
      </c>
      <c r="B7" s="21" t="s">
        <v>34</v>
      </c>
      <c r="C7" s="23" t="str">
        <f>_xlfn.XLOOKUP(t_BaseDevis[[#This Row],[Code client]],t_clients[Numéro client],t_clients[Nom prénom ou raison sociale])</f>
        <v>Keni</v>
      </c>
      <c r="D7" s="22">
        <v>44956</v>
      </c>
      <c r="E7" s="22">
        <v>44956</v>
      </c>
      <c r="F7" s="21">
        <v>8</v>
      </c>
      <c r="G7" s="21" t="str">
        <f>VLOOKUP(t_BaseDevis[[#This Row],[Code Produit]],t_BaseDeProduits[],2,0)</f>
        <v>H</v>
      </c>
      <c r="H7" s="21">
        <v>56</v>
      </c>
      <c r="I7" s="129">
        <f>_xlfn.XLOOKUP(t_BaseDevis[[#This Row],[Code Produit]],t_BaseDeProduits[ID Produits],t_BaseDeProduits[Prix HT],0,0)</f>
        <v>56</v>
      </c>
      <c r="J7" s="129">
        <f>IFERROR(t_BaseDevis[[#This Row],[Quantité]]*t_BaseDevis[[#This Row],[Prix U]],"")</f>
        <v>3136</v>
      </c>
      <c r="K7" s="124"/>
    </row>
    <row r="8" spans="1:11" x14ac:dyDescent="0.25">
      <c r="A8" s="21" t="s">
        <v>35</v>
      </c>
      <c r="B8" s="21" t="s">
        <v>34</v>
      </c>
      <c r="C8" s="23" t="str">
        <f>_xlfn.XLOOKUP(t_BaseDevis[[#This Row],[Code client]],t_clients[Numéro client],t_clients[Nom prénom ou raison sociale])</f>
        <v>Keni</v>
      </c>
      <c r="D8" s="22">
        <v>44956</v>
      </c>
      <c r="E8" s="22">
        <v>44956</v>
      </c>
      <c r="F8" s="21">
        <v>4</v>
      </c>
      <c r="G8" s="21" t="str">
        <f>VLOOKUP(t_BaseDevis[[#This Row],[Code Produit]],t_BaseDeProduits[],2,0)</f>
        <v>D</v>
      </c>
      <c r="H8" s="21">
        <v>67</v>
      </c>
      <c r="I8" s="129">
        <f>_xlfn.XLOOKUP(t_BaseDevis[[#This Row],[Code Produit]],t_BaseDeProduits[ID Produits],t_BaseDeProduits[Prix HT],0,0)</f>
        <v>7</v>
      </c>
      <c r="J8" s="129">
        <f>IFERROR(t_BaseDevis[[#This Row],[Quantité]]*t_BaseDevis[[#This Row],[Prix U]],"")</f>
        <v>469</v>
      </c>
      <c r="K8" s="124"/>
    </row>
    <row r="9" spans="1:11" x14ac:dyDescent="0.25">
      <c r="A9" s="21" t="s">
        <v>35</v>
      </c>
      <c r="B9" s="21" t="s">
        <v>34</v>
      </c>
      <c r="C9" s="23" t="str">
        <f>_xlfn.XLOOKUP(t_BaseDevis[[#This Row],[Code client]],t_clients[Numéro client],t_clients[Nom prénom ou raison sociale])</f>
        <v>Keni</v>
      </c>
      <c r="D9" s="22">
        <v>44956</v>
      </c>
      <c r="E9" s="22">
        <v>44956</v>
      </c>
      <c r="F9" s="21">
        <v>2</v>
      </c>
      <c r="G9" s="21" t="str">
        <f>VLOOKUP(t_BaseDevis[[#This Row],[Code Produit]],t_BaseDeProduits[],2,0)</f>
        <v>B</v>
      </c>
      <c r="H9" s="21">
        <v>56</v>
      </c>
      <c r="I9" s="129">
        <f>_xlfn.XLOOKUP(t_BaseDevis[[#This Row],[Code Produit]],t_BaseDeProduits[ID Produits],t_BaseDeProduits[Prix HT],0,0)</f>
        <v>9</v>
      </c>
      <c r="J9" s="129">
        <f>IFERROR(t_BaseDevis[[#This Row],[Quantité]]*t_BaseDevis[[#This Row],[Prix U]],"")</f>
        <v>504</v>
      </c>
      <c r="K9" s="124"/>
    </row>
    <row r="10" spans="1:11" x14ac:dyDescent="0.25">
      <c r="A10" s="21" t="s">
        <v>35</v>
      </c>
      <c r="B10" s="21" t="s">
        <v>34</v>
      </c>
      <c r="C10" s="23" t="str">
        <f>_xlfn.XLOOKUP(t_BaseDevis[[#This Row],[Code client]],t_clients[Numéro client],t_clients[Nom prénom ou raison sociale])</f>
        <v>Keni</v>
      </c>
      <c r="D10" s="22">
        <v>44956</v>
      </c>
      <c r="E10" s="22">
        <v>44956</v>
      </c>
      <c r="F10" s="21">
        <v>11</v>
      </c>
      <c r="G10" s="21" t="str">
        <f>VLOOKUP(t_BaseDevis[[#This Row],[Code Produit]],t_BaseDeProduits[],2,0)</f>
        <v>K</v>
      </c>
      <c r="H10" s="21">
        <v>567</v>
      </c>
      <c r="I10" s="129">
        <f>_xlfn.XLOOKUP(t_BaseDevis[[#This Row],[Code Produit]],t_BaseDeProduits[ID Produits],t_BaseDeProduits[Prix HT],0,0)</f>
        <v>97</v>
      </c>
      <c r="J10" s="129">
        <f>IFERROR(t_BaseDevis[[#This Row],[Quantité]]*t_BaseDevis[[#This Row],[Prix U]],"")</f>
        <v>54999</v>
      </c>
      <c r="K10" s="124"/>
    </row>
    <row r="11" spans="1:11" x14ac:dyDescent="0.25">
      <c r="A11" s="21" t="s">
        <v>65</v>
      </c>
      <c r="B11" s="21" t="s">
        <v>20</v>
      </c>
      <c r="C11" s="21" t="str">
        <f>_xlfn.XLOOKUP(t_BaseDevis[[#This Row],[Code client]],t_clients[Numéro client],t_clients[Nom prénom ou raison sociale])</f>
        <v>David Durand</v>
      </c>
      <c r="D11" s="22">
        <v>44956</v>
      </c>
      <c r="E11" s="22">
        <v>44956</v>
      </c>
      <c r="F11" s="21">
        <v>12</v>
      </c>
      <c r="G11" s="21" t="str">
        <f>VLOOKUP(t_BaseDevis[[#This Row],[Code Produit]],t_BaseDeProduits[],2,0)</f>
        <v>L</v>
      </c>
      <c r="H11" s="21">
        <v>5</v>
      </c>
      <c r="I11" s="129">
        <f>_xlfn.XLOOKUP(t_BaseDevis[[#This Row],[Code Produit]],t_BaseDeProduits[ID Produits],t_BaseDeProduits[Prix HT],0,0)</f>
        <v>43</v>
      </c>
      <c r="J11" s="129">
        <f>IFERROR(t_BaseDevis[[#This Row],[Quantité]]*t_BaseDevis[[#This Row],[Prix U]],"")</f>
        <v>215</v>
      </c>
      <c r="K11" s="124"/>
    </row>
  </sheetData>
  <phoneticPr fontId="1" type="noConversion"/>
  <dataValidations count="1">
    <dataValidation type="list" allowBlank="1" showInputMessage="1" showErrorMessage="1" sqref="F2:F11" xr:uid="{C150777F-3815-4260-86A2-85972CD7E972}">
      <formula1>Codes_P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4743F5-6BF5-4C9F-81A1-AFD07406EACD}">
          <x14:formula1>
            <xm:f>'Base clients'!$A$2:$A$3</xm:f>
          </x14:formula1>
          <xm:sqref>B2:B11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3A3D8-0943-40F8-8014-1D1E8CF0B04A}">
  <sheetPr codeName="Feuil5"/>
  <dimension ref="A1:U171"/>
  <sheetViews>
    <sheetView tabSelected="1" workbookViewId="0">
      <selection activeCell="H22" sqref="H22"/>
    </sheetView>
  </sheetViews>
  <sheetFormatPr baseColWidth="10" defaultColWidth="0" defaultRowHeight="15" x14ac:dyDescent="0.25"/>
  <cols>
    <col min="1" max="1" width="2.42578125" style="20" customWidth="1"/>
    <col min="2" max="2" width="2.7109375" style="20" customWidth="1"/>
    <col min="3" max="3" width="21.7109375" style="20" customWidth="1"/>
    <col min="4" max="4" width="45.7109375" style="20" customWidth="1"/>
    <col min="5" max="5" width="14" style="20" customWidth="1"/>
    <col min="6" max="6" width="12" style="20" customWidth="1"/>
    <col min="7" max="7" width="13.5703125" style="20" customWidth="1"/>
    <col min="8" max="8" width="15.7109375" style="20" customWidth="1"/>
    <col min="9" max="9" width="2.42578125" style="20" customWidth="1"/>
    <col min="10" max="10" width="2" style="20" customWidth="1"/>
    <col min="11" max="14" width="20" style="20" hidden="1" customWidth="1"/>
    <col min="15" max="19" width="12.7109375" style="25" hidden="1" customWidth="1"/>
    <col min="20" max="20" width="11.42578125" style="25" hidden="1" customWidth="1"/>
    <col min="21" max="16384" width="11.42578125" style="20" hidden="1"/>
  </cols>
  <sheetData>
    <row r="1" spans="2:14" ht="7.5" customHeight="1" x14ac:dyDescent="0.25"/>
    <row r="2" spans="2:14" ht="18.75" x14ac:dyDescent="0.25">
      <c r="E2" s="26" t="s">
        <v>36</v>
      </c>
      <c r="H2" s="27" t="s">
        <v>35</v>
      </c>
      <c r="K2" s="28" t="str">
        <f>IF(HLOOKUP($H$2,'[1]Base devis'!$C$5:$ALN$61,2,0)=0,"",HLOOKUP($H$2,'[1]Base devis'!$C$5:$ALN$61,2,0))</f>
        <v>C00001</v>
      </c>
      <c r="L2" s="29"/>
      <c r="M2" s="29"/>
      <c r="N2" s="29"/>
    </row>
    <row r="3" spans="2:14" ht="15.75" x14ac:dyDescent="0.25">
      <c r="B3" s="30" t="s">
        <v>37</v>
      </c>
    </row>
    <row r="4" spans="2:14" ht="15.75" thickBot="1" x14ac:dyDescent="0.3"/>
    <row r="5" spans="2:14" ht="9.75" customHeight="1" thickTop="1" x14ac:dyDescent="0.25">
      <c r="B5" s="31"/>
      <c r="C5" s="32"/>
      <c r="D5" s="32"/>
      <c r="E5" s="32"/>
      <c r="F5" s="32"/>
      <c r="G5" s="32"/>
      <c r="H5" s="32"/>
      <c r="I5" s="33"/>
    </row>
    <row r="6" spans="2:14" ht="46.5" customHeight="1" x14ac:dyDescent="0.35">
      <c r="B6" s="34"/>
      <c r="D6" s="35"/>
      <c r="E6" s="133"/>
      <c r="F6" s="133"/>
      <c r="G6" s="134" t="s">
        <v>38</v>
      </c>
      <c r="H6" s="135"/>
      <c r="I6" s="36"/>
      <c r="J6" s="37"/>
    </row>
    <row r="7" spans="2:14" ht="48.75" customHeight="1" x14ac:dyDescent="0.35">
      <c r="B7" s="34"/>
      <c r="C7" s="38"/>
      <c r="D7" s="35"/>
      <c r="F7" s="39" t="s">
        <v>39</v>
      </c>
      <c r="G7" s="40">
        <f>_xlfn.XLOOKUP(H2,t_BaseDevis[Code Devis],t_BaseDevis[Date])</f>
        <v>44956</v>
      </c>
      <c r="I7" s="36"/>
      <c r="J7" s="37"/>
    </row>
    <row r="8" spans="2:14" x14ac:dyDescent="0.25">
      <c r="B8" s="34"/>
      <c r="I8" s="41"/>
    </row>
    <row r="9" spans="2:14" ht="9" customHeight="1" x14ac:dyDescent="0.25">
      <c r="B9" s="34"/>
      <c r="C9" s="42" t="s">
        <v>40</v>
      </c>
      <c r="D9" s="43"/>
      <c r="E9" s="44"/>
      <c r="F9" s="45"/>
      <c r="G9" s="46"/>
      <c r="H9" s="47"/>
      <c r="I9" s="41"/>
    </row>
    <row r="10" spans="2:14" ht="15.75" x14ac:dyDescent="0.25">
      <c r="B10" s="34"/>
      <c r="C10" s="48" t="str">
        <f>IF(ISBLANK('[1]Vos données'!B5),"",'[1]Vos données'!B5)</f>
        <v>PARAVY Aurélie</v>
      </c>
      <c r="D10" s="49"/>
      <c r="E10" s="50" t="s">
        <v>41</v>
      </c>
      <c r="F10" s="125" t="str">
        <f>IFERROR(_xlfn.XLOOKUP(H2,t_BaseDevis[Code Devis],t_BaseDevis[Client]),"")</f>
        <v>Keni</v>
      </c>
      <c r="G10" s="51"/>
      <c r="H10" s="52"/>
      <c r="I10" s="41"/>
    </row>
    <row r="11" spans="2:14" x14ac:dyDescent="0.25">
      <c r="B11" s="34"/>
      <c r="C11" s="53" t="str">
        <f>IF(ISBLANK('[1]Vos données'!B6),"",'[1]Vos données'!B6)</f>
        <v>Conseillére clients professionnels</v>
      </c>
      <c r="D11" s="49"/>
      <c r="E11" s="50" t="s">
        <v>42</v>
      </c>
      <c r="F11" s="126" t="str">
        <f>IFERROR(_xlfn.XLOOKUP(F10,t_clients[Nom prénom ou raison sociale],t_clients[Adresse]),"")</f>
        <v>saint hubert</v>
      </c>
      <c r="G11" s="51"/>
      <c r="H11" s="52"/>
      <c r="I11" s="41"/>
    </row>
    <row r="12" spans="2:14" x14ac:dyDescent="0.25">
      <c r="B12" s="34"/>
      <c r="C12" s="53" t="str">
        <f>IF(ISBLANK('[1]Vos données'!B7),"",'[1]Vos données'!B7)</f>
        <v/>
      </c>
      <c r="D12" s="54"/>
      <c r="E12" s="55"/>
      <c r="F12" s="127">
        <f>IFERROR(_xlfn.XLOOKUP(F10,t_clients[Nom prénom ou raison sociale],t_clients[C. postal]),"")</f>
        <v>73160</v>
      </c>
      <c r="G12" s="20" t="str">
        <f>IF(ISERROR(_xlfn.XLOOKUP(F10,t_clients[Nom prénom ou raison sociale],t_clients[Ville])),"",_xlfn.XLOOKUP(F10,t_clients[Nom prénom ou raison sociale],t_clients[Ville]))</f>
        <v>PARIS</v>
      </c>
      <c r="H12" s="52"/>
      <c r="I12" s="41"/>
    </row>
    <row r="13" spans="2:14" x14ac:dyDescent="0.25">
      <c r="B13" s="34"/>
      <c r="C13" s="53" t="str">
        <f>IF(ISBLANK('[1]Vos données'!B8),"",'[1]Vos données'!B8)</f>
        <v>Secteur :</v>
      </c>
      <c r="D13" s="56" t="str">
        <f>IF(ISBLANK('Information personel'!B4),"",('Information personel'!B4))</f>
        <v>PARIS</v>
      </c>
      <c r="E13" s="57" t="s">
        <v>6</v>
      </c>
      <c r="F13" s="20">
        <f>IF(ISERROR(_xlfn.XLOOKUP(F10,t_clients[Nom prénom ou raison sociale],t_clients[Téléphone])),"",_xlfn.XLOOKUP(F10,t_clients[Nom prénom ou raison sociale],t_clients[Téléphone]))</f>
        <v>9876533</v>
      </c>
      <c r="H13" s="52"/>
      <c r="I13" s="41"/>
    </row>
    <row r="14" spans="2:14" x14ac:dyDescent="0.25">
      <c r="B14" s="34"/>
      <c r="C14" s="53" t="s">
        <v>138</v>
      </c>
      <c r="D14" s="49">
        <f>IF(ISBLANK('Information personel'!B5),"",('Information personel'!B5))</f>
        <v>235676543</v>
      </c>
      <c r="E14" s="50" t="s">
        <v>69</v>
      </c>
      <c r="F14" s="20">
        <f>IF(ISERROR(_xlfn.XLOOKUP(F10,t_clients[Nom prénom ou raison sociale],t_clients[Siret])),"",_xlfn.XLOOKUP(F10,t_clients[Nom prénom ou raison sociale],t_clients[Siret]))</f>
        <v>675</v>
      </c>
      <c r="H14" s="52"/>
      <c r="I14" s="41"/>
    </row>
    <row r="15" spans="2:14" x14ac:dyDescent="0.25">
      <c r="B15" s="34"/>
      <c r="C15" s="53" t="s">
        <v>7</v>
      </c>
      <c r="D15" s="49" t="str">
        <f>IF(ISBLANK('Information personel'!B6),"",('Information personel'!B6))</f>
        <v>E-mai@</v>
      </c>
      <c r="E15" s="50" t="s">
        <v>70</v>
      </c>
      <c r="F15" s="20" t="str">
        <f>IF(ISERROR(_xlfn.XLOOKUP(F10,t_clients[Nom prénom ou raison sociale],t_clients[E-mail])),"",_xlfn.XLOOKUP(F10,t_clients[Nom prénom ou raison sociale],t_clients[E-mail]))</f>
        <v>OIP@</v>
      </c>
      <c r="G15" s="58"/>
      <c r="H15" s="52"/>
      <c r="I15" s="41"/>
    </row>
    <row r="16" spans="2:14" x14ac:dyDescent="0.25">
      <c r="B16" s="34"/>
      <c r="C16" s="53" t="str">
        <f>IF(ISBLANK('[1]Vos données'!B12),"","N° TVA : "&amp;'[1]Vos données'!B12)</f>
        <v/>
      </c>
      <c r="D16" s="49"/>
      <c r="E16" s="59" t="s">
        <v>71</v>
      </c>
      <c r="F16" s="20" t="str">
        <f>IF(ISERROR(_xlfn.XLOOKUP(F10,t_clients[Nom prénom ou raison sociale],t_clients[coclico])),"",_xlfn.XLOOKUP(F10,t_clients[Nom prénom ou raison sociale],t_clients[coclico]))</f>
        <v>HOLO</v>
      </c>
      <c r="G16" s="58"/>
      <c r="H16" s="52"/>
      <c r="I16" s="41"/>
    </row>
    <row r="17" spans="1:21" ht="9" customHeight="1" x14ac:dyDescent="0.25">
      <c r="B17" s="34"/>
      <c r="C17" s="60"/>
      <c r="D17" s="61"/>
      <c r="E17" s="62"/>
      <c r="F17" s="63"/>
      <c r="G17" s="64"/>
      <c r="H17" s="65"/>
      <c r="I17" s="41"/>
    </row>
    <row r="18" spans="1:21" ht="6.75" customHeight="1" x14ac:dyDescent="0.25">
      <c r="B18" s="34"/>
      <c r="I18" s="41"/>
    </row>
    <row r="19" spans="1:21" x14ac:dyDescent="0.25">
      <c r="B19" s="34"/>
      <c r="C19" s="66"/>
      <c r="E19" s="67"/>
      <c r="I19" s="41"/>
      <c r="K19" s="68">
        <f>'[1]Vos données'!B17</f>
        <v>5.5E-2</v>
      </c>
      <c r="L19" s="68">
        <f>'[1]Vos données'!B18</f>
        <v>0.1</v>
      </c>
      <c r="M19" s="68">
        <f>'[1]Vos données'!B19</f>
        <v>0.2</v>
      </c>
      <c r="N19" s="68"/>
    </row>
    <row r="20" spans="1:21" ht="21" customHeight="1" x14ac:dyDescent="0.25">
      <c r="B20" s="34"/>
      <c r="C20" s="69" t="s">
        <v>43</v>
      </c>
      <c r="D20" s="70" t="s">
        <v>1</v>
      </c>
      <c r="E20" s="71" t="s">
        <v>44</v>
      </c>
      <c r="F20" s="71" t="s">
        <v>31</v>
      </c>
      <c r="G20" s="71" t="s">
        <v>45</v>
      </c>
      <c r="H20" s="72" t="s">
        <v>46</v>
      </c>
      <c r="I20" s="41"/>
      <c r="K20" s="73" t="s">
        <v>47</v>
      </c>
      <c r="L20" s="73" t="s">
        <v>48</v>
      </c>
      <c r="M20" s="73" t="s">
        <v>49</v>
      </c>
      <c r="N20" s="73" t="s">
        <v>50</v>
      </c>
      <c r="O20" s="73" t="s">
        <v>51</v>
      </c>
      <c r="P20" s="73" t="s">
        <v>52</v>
      </c>
      <c r="Q20" s="73" t="s">
        <v>43</v>
      </c>
      <c r="R20" s="73" t="s">
        <v>31</v>
      </c>
      <c r="S20" s="73" t="s">
        <v>53</v>
      </c>
      <c r="T20" s="73" t="s">
        <v>54</v>
      </c>
      <c r="U20" s="73" t="s">
        <v>55</v>
      </c>
    </row>
    <row r="21" spans="1:21" ht="6.75" customHeight="1" x14ac:dyDescent="0.25">
      <c r="B21" s="34"/>
      <c r="C21" s="74"/>
      <c r="D21" s="74"/>
      <c r="E21" s="75"/>
      <c r="F21" s="76"/>
      <c r="G21" s="76"/>
      <c r="H21" s="77"/>
      <c r="I21" s="41"/>
      <c r="U21" s="25"/>
    </row>
    <row r="22" spans="1:21" ht="18" customHeight="1" x14ac:dyDescent="0.25">
      <c r="A22" s="78">
        <v>5</v>
      </c>
      <c r="B22" s="34"/>
      <c r="C22" s="79" cm="1">
        <f t="array" ref="C22:G30">_xlfn._xlws.FILTER(t_BaseDevis[[Code Produit]:[Montant]],t_BaseDevis[Code Devis]=Feuil4!$H$2)</f>
        <v>3</v>
      </c>
      <c r="D22" s="80" t="str">
        <v>C</v>
      </c>
      <c r="E22" s="81">
        <v>98</v>
      </c>
      <c r="F22" s="82">
        <v>4</v>
      </c>
      <c r="G22" s="83">
        <v>392</v>
      </c>
      <c r="H22" s="139">
        <f>IF(C22&lt;&gt;"",_xlfn.XLOOKUP(C22,t_BaseDeProduits[ID Produits],t_BaseDeProduits[TVA],,0),0)</f>
        <v>5.5E-2</v>
      </c>
      <c r="I22" s="41"/>
      <c r="K22" s="20">
        <f>IF($H22=K$19,$H22*$G22,0)</f>
        <v>21.56</v>
      </c>
      <c r="L22" s="20">
        <f t="shared" ref="L22:M37" si="0">IF($H22=L$19,$H22*$G22,0)</f>
        <v>0</v>
      </c>
      <c r="M22" s="20">
        <f t="shared" si="0"/>
        <v>0</v>
      </c>
      <c r="N22" s="84">
        <f>IF(ISERROR(G22*H22),0,G22*H22)</f>
        <v>21.56</v>
      </c>
      <c r="O22" s="25">
        <f t="shared" ref="O22:O85" si="1">IF(R22&gt;0,1,"")</f>
        <v>1</v>
      </c>
      <c r="P22" s="25">
        <f>O22</f>
        <v>1</v>
      </c>
      <c r="Q22" s="25" t="str">
        <f>'[1]Base produits'!A8</f>
        <v>P0001</v>
      </c>
      <c r="R22" s="25">
        <f>HLOOKUP($H$2,'[1]Base devis'!$C$5:$ALN$161,T22,0)</f>
        <v>3</v>
      </c>
      <c r="S22" s="85">
        <f>'[1]Base produits'!D8</f>
        <v>0</v>
      </c>
      <c r="T22" s="25">
        <v>8</v>
      </c>
      <c r="U22" s="25">
        <v>1</v>
      </c>
    </row>
    <row r="23" spans="1:21" ht="18" customHeight="1" x14ac:dyDescent="0.25">
      <c r="A23" s="78"/>
      <c r="B23" s="34"/>
      <c r="C23" s="86">
        <v>6</v>
      </c>
      <c r="D23" s="87" t="str">
        <v>F</v>
      </c>
      <c r="E23" s="88">
        <v>7</v>
      </c>
      <c r="F23" s="89">
        <v>12</v>
      </c>
      <c r="G23" s="90">
        <v>84</v>
      </c>
      <c r="H23" s="140">
        <f>IF(C23&lt;&gt;"",_xlfn.XLOOKUP(C23,t_BaseDeProduits[ID Produits],t_BaseDeProduits[TVA],,0),0)</f>
        <v>0.2</v>
      </c>
      <c r="I23" s="41"/>
      <c r="K23" s="20">
        <f t="shared" ref="K23:M53" si="2">IF($H23=K$19,$H23*$G23,0)</f>
        <v>0</v>
      </c>
      <c r="L23" s="20">
        <f t="shared" si="0"/>
        <v>0</v>
      </c>
      <c r="M23" s="20">
        <f t="shared" si="0"/>
        <v>16.8</v>
      </c>
      <c r="N23" s="84">
        <f t="shared" ref="N23:N53" si="3">IF(ISERROR(G23*H23),0,G23*H23)</f>
        <v>16.8</v>
      </c>
      <c r="O23" s="25">
        <f t="shared" si="1"/>
        <v>1</v>
      </c>
      <c r="P23" s="25">
        <f>SUM($O$22:O23)</f>
        <v>2</v>
      </c>
      <c r="Q23" s="25" t="str">
        <f>'[1]Base produits'!A9</f>
        <v>P0002</v>
      </c>
      <c r="R23" s="25">
        <f>HLOOKUP($H$2,'[1]Base devis'!$C$5:$ALN$161,T23,0)</f>
        <v>5</v>
      </c>
      <c r="S23" s="85">
        <f>'[1]Base produits'!D9</f>
        <v>0.2</v>
      </c>
      <c r="T23" s="25">
        <v>9</v>
      </c>
      <c r="U23" s="25">
        <v>2</v>
      </c>
    </row>
    <row r="24" spans="1:21" ht="18" customHeight="1" x14ac:dyDescent="0.25">
      <c r="A24" s="78"/>
      <c r="B24" s="34"/>
      <c r="C24" s="86">
        <v>1</v>
      </c>
      <c r="D24" s="87" t="str">
        <v>A</v>
      </c>
      <c r="E24" s="88">
        <v>65</v>
      </c>
      <c r="F24" s="89">
        <v>5</v>
      </c>
      <c r="G24" s="90">
        <v>325</v>
      </c>
      <c r="H24" s="140">
        <f>IF(C24&lt;&gt;"",_xlfn.XLOOKUP(C24,t_BaseDeProduits[ID Produits],t_BaseDeProduits[TVA],,0),0)</f>
        <v>0.5</v>
      </c>
      <c r="I24" s="41"/>
      <c r="K24" s="20">
        <f t="shared" si="2"/>
        <v>0</v>
      </c>
      <c r="L24" s="20">
        <f t="shared" si="0"/>
        <v>0</v>
      </c>
      <c r="M24" s="20">
        <f t="shared" si="0"/>
        <v>0</v>
      </c>
      <c r="N24" s="84">
        <f t="shared" si="3"/>
        <v>162.5</v>
      </c>
      <c r="O24" s="25" t="str">
        <f t="shared" si="1"/>
        <v/>
      </c>
      <c r="P24" s="25">
        <f>SUM($O$22:O24)</f>
        <v>2</v>
      </c>
      <c r="Q24" s="25" t="str">
        <f>'[1]Base produits'!A10</f>
        <v>P0003</v>
      </c>
      <c r="R24" s="25">
        <f>HLOOKUP($H$2,'[1]Base devis'!$C$5:$ALN$161,T24,0)</f>
        <v>0</v>
      </c>
      <c r="S24" s="85">
        <f>'[1]Base produits'!D10</f>
        <v>0</v>
      </c>
      <c r="T24" s="25">
        <v>10</v>
      </c>
      <c r="U24" s="25">
        <v>3</v>
      </c>
    </row>
    <row r="25" spans="1:21" ht="18" customHeight="1" x14ac:dyDescent="0.25">
      <c r="A25" s="78"/>
      <c r="B25" s="34"/>
      <c r="C25" s="86">
        <v>7</v>
      </c>
      <c r="D25" s="87" t="str">
        <v>G</v>
      </c>
      <c r="E25" s="88">
        <v>56</v>
      </c>
      <c r="F25" s="89">
        <v>34</v>
      </c>
      <c r="G25" s="90">
        <v>1904</v>
      </c>
      <c r="H25" s="140">
        <f>IF(C25&lt;&gt;"",_xlfn.XLOOKUP(C25,t_BaseDeProduits[ID Produits],t_BaseDeProduits[TVA],,0),0)</f>
        <v>0.2</v>
      </c>
      <c r="I25" s="41"/>
      <c r="K25" s="20">
        <f t="shared" si="2"/>
        <v>0</v>
      </c>
      <c r="L25" s="20">
        <f t="shared" si="0"/>
        <v>0</v>
      </c>
      <c r="M25" s="20">
        <f t="shared" si="0"/>
        <v>380.8</v>
      </c>
      <c r="N25" s="84">
        <f t="shared" si="3"/>
        <v>380.8</v>
      </c>
      <c r="O25" s="25" t="str">
        <f t="shared" si="1"/>
        <v/>
      </c>
      <c r="P25" s="25">
        <f>SUM($O$22:O25)</f>
        <v>2</v>
      </c>
      <c r="Q25" s="25" t="str">
        <f>'[1]Base produits'!A11</f>
        <v>P0004</v>
      </c>
      <c r="R25" s="25">
        <f>HLOOKUP($H$2,'[1]Base devis'!$C$5:$ALN$161,T25,0)</f>
        <v>0</v>
      </c>
      <c r="S25" s="85">
        <f>'[1]Base produits'!D11</f>
        <v>0</v>
      </c>
      <c r="T25" s="25">
        <v>11</v>
      </c>
      <c r="U25" s="25">
        <v>4</v>
      </c>
    </row>
    <row r="26" spans="1:21" ht="18" customHeight="1" x14ac:dyDescent="0.25">
      <c r="A26" s="78"/>
      <c r="B26" s="34"/>
      <c r="C26" s="86">
        <v>5</v>
      </c>
      <c r="D26" s="87" t="str">
        <v>E</v>
      </c>
      <c r="E26" s="88">
        <v>45</v>
      </c>
      <c r="F26" s="89">
        <v>98</v>
      </c>
      <c r="G26" s="90">
        <v>4410</v>
      </c>
      <c r="H26" s="140">
        <f>IF(C26&lt;&gt;"",_xlfn.XLOOKUP(C26,t_BaseDeProduits[ID Produits],t_BaseDeProduits[TVA],,0),0)</f>
        <v>5.5E-2</v>
      </c>
      <c r="I26" s="41"/>
      <c r="K26" s="20">
        <f t="shared" si="2"/>
        <v>242.55</v>
      </c>
      <c r="L26" s="20">
        <f t="shared" si="0"/>
        <v>0</v>
      </c>
      <c r="M26" s="20">
        <f t="shared" si="0"/>
        <v>0</v>
      </c>
      <c r="N26" s="84">
        <f t="shared" si="3"/>
        <v>242.55</v>
      </c>
      <c r="O26" s="25" t="str">
        <f t="shared" si="1"/>
        <v/>
      </c>
      <c r="P26" s="25">
        <f>SUM($O$22:O26)</f>
        <v>2</v>
      </c>
      <c r="Q26" s="25" t="str">
        <f>'[1]Base produits'!A12</f>
        <v>P0005</v>
      </c>
      <c r="R26" s="25">
        <f>HLOOKUP($H$2,'[1]Base devis'!$C$5:$ALN$161,T26,0)</f>
        <v>0</v>
      </c>
      <c r="S26" s="85">
        <f>'[1]Base produits'!D12</f>
        <v>0</v>
      </c>
      <c r="T26" s="25">
        <v>12</v>
      </c>
      <c r="U26" s="25">
        <v>5</v>
      </c>
    </row>
    <row r="27" spans="1:21" ht="18" customHeight="1" x14ac:dyDescent="0.25">
      <c r="A27" s="78"/>
      <c r="B27" s="34"/>
      <c r="C27" s="86">
        <v>8</v>
      </c>
      <c r="D27" s="87" t="str">
        <v>H</v>
      </c>
      <c r="E27" s="88">
        <v>56</v>
      </c>
      <c r="F27" s="89">
        <v>56</v>
      </c>
      <c r="G27" s="90">
        <v>3136</v>
      </c>
      <c r="H27" s="140">
        <f>IF(C27&lt;&gt;"",_xlfn.XLOOKUP(C27,t_BaseDeProduits[ID Produits],t_BaseDeProduits[TVA],,0),0)</f>
        <v>0.2</v>
      </c>
      <c r="I27" s="41"/>
      <c r="K27" s="20">
        <f t="shared" si="2"/>
        <v>0</v>
      </c>
      <c r="L27" s="20">
        <f t="shared" si="0"/>
        <v>0</v>
      </c>
      <c r="M27" s="20">
        <f t="shared" si="0"/>
        <v>627.20000000000005</v>
      </c>
      <c r="N27" s="84">
        <f t="shared" si="3"/>
        <v>627.20000000000005</v>
      </c>
      <c r="O27" s="25" t="str">
        <f t="shared" si="1"/>
        <v/>
      </c>
      <c r="P27" s="25">
        <f>SUM($O$22:O27)</f>
        <v>2</v>
      </c>
      <c r="Q27" s="25" t="str">
        <f>'[1]Base produits'!A13</f>
        <v>P0006</v>
      </c>
      <c r="R27" s="25">
        <f>HLOOKUP($H$2,'[1]Base devis'!$C$5:$ALN$161,T27,0)</f>
        <v>0</v>
      </c>
      <c r="S27" s="85">
        <f>'[1]Base produits'!D13</f>
        <v>0</v>
      </c>
      <c r="T27" s="25">
        <v>13</v>
      </c>
      <c r="U27" s="25">
        <v>6</v>
      </c>
    </row>
    <row r="28" spans="1:21" ht="18" customHeight="1" x14ac:dyDescent="0.25">
      <c r="A28" s="78"/>
      <c r="B28" s="34"/>
      <c r="C28" s="86">
        <v>4</v>
      </c>
      <c r="D28" s="87" t="str">
        <v>D</v>
      </c>
      <c r="E28" s="88">
        <v>67</v>
      </c>
      <c r="F28" s="89">
        <v>7</v>
      </c>
      <c r="G28" s="90">
        <v>469</v>
      </c>
      <c r="H28" s="140">
        <f>IF(C28&lt;&gt;"",_xlfn.XLOOKUP(C28,t_BaseDeProduits[ID Produits],t_BaseDeProduits[TVA],,0),0)</f>
        <v>0</v>
      </c>
      <c r="I28" s="41"/>
      <c r="K28" s="20">
        <f t="shared" si="2"/>
        <v>0</v>
      </c>
      <c r="L28" s="20">
        <f t="shared" si="0"/>
        <v>0</v>
      </c>
      <c r="M28" s="20">
        <f t="shared" si="0"/>
        <v>0</v>
      </c>
      <c r="N28" s="84">
        <f t="shared" si="3"/>
        <v>0</v>
      </c>
      <c r="O28" s="25" t="str">
        <f t="shared" si="1"/>
        <v/>
      </c>
      <c r="P28" s="25">
        <f>SUM($O$22:O28)</f>
        <v>2</v>
      </c>
      <c r="Q28" s="25" t="str">
        <f>'[1]Base produits'!A14</f>
        <v>P0007</v>
      </c>
      <c r="R28" s="25">
        <f>HLOOKUP($H$2,'[1]Base devis'!$C$5:$ALN$161,T28,0)</f>
        <v>0</v>
      </c>
      <c r="S28" s="85">
        <f>'[1]Base produits'!D14</f>
        <v>0</v>
      </c>
      <c r="T28" s="25">
        <v>14</v>
      </c>
      <c r="U28" s="25">
        <v>7</v>
      </c>
    </row>
    <row r="29" spans="1:21" ht="18" customHeight="1" x14ac:dyDescent="0.25">
      <c r="A29" s="78"/>
      <c r="B29" s="34"/>
      <c r="C29" s="86">
        <v>2</v>
      </c>
      <c r="D29" s="87" t="str">
        <v>B</v>
      </c>
      <c r="E29" s="88">
        <v>56</v>
      </c>
      <c r="F29" s="89">
        <v>9</v>
      </c>
      <c r="G29" s="90">
        <v>504</v>
      </c>
      <c r="H29" s="140">
        <f>IF(C29&lt;&gt;"",_xlfn.XLOOKUP(C29,t_BaseDeProduits[ID Produits],t_BaseDeProduits[TVA],,0),0)</f>
        <v>0.1</v>
      </c>
      <c r="I29" s="41"/>
      <c r="K29" s="20">
        <f t="shared" si="2"/>
        <v>0</v>
      </c>
      <c r="L29" s="20">
        <f t="shared" si="0"/>
        <v>50.400000000000006</v>
      </c>
      <c r="M29" s="20">
        <f t="shared" si="0"/>
        <v>0</v>
      </c>
      <c r="N29" s="84">
        <f t="shared" si="3"/>
        <v>50.400000000000006</v>
      </c>
      <c r="O29" s="25" t="str">
        <f t="shared" si="1"/>
        <v/>
      </c>
      <c r="P29" s="25">
        <f>SUM($O$22:O29)</f>
        <v>2</v>
      </c>
      <c r="Q29" s="25" t="str">
        <f>'[1]Base produits'!A15</f>
        <v>P0008</v>
      </c>
      <c r="R29" s="25">
        <f>HLOOKUP($H$2,'[1]Base devis'!$C$5:$ALN$161,T29,0)</f>
        <v>0</v>
      </c>
      <c r="S29" s="85">
        <f>'[1]Base produits'!D15</f>
        <v>0</v>
      </c>
      <c r="T29" s="25">
        <v>15</v>
      </c>
      <c r="U29" s="25">
        <v>8</v>
      </c>
    </row>
    <row r="30" spans="1:21" ht="18" customHeight="1" x14ac:dyDescent="0.25">
      <c r="A30" s="78"/>
      <c r="B30" s="34"/>
      <c r="C30" s="86">
        <v>11</v>
      </c>
      <c r="D30" s="87" t="str">
        <v>K</v>
      </c>
      <c r="E30" s="88">
        <v>567</v>
      </c>
      <c r="F30" s="89">
        <v>97</v>
      </c>
      <c r="G30" s="90">
        <v>54999</v>
      </c>
      <c r="H30" s="140">
        <f>IF(C30&lt;&gt;"",_xlfn.XLOOKUP(C30,t_BaseDeProduits[ID Produits],t_BaseDeProduits[TVA],,0),0)</f>
        <v>0.5</v>
      </c>
      <c r="I30" s="41"/>
      <c r="K30" s="20">
        <f t="shared" si="2"/>
        <v>0</v>
      </c>
      <c r="L30" s="20">
        <f t="shared" si="0"/>
        <v>0</v>
      </c>
      <c r="M30" s="20">
        <f t="shared" si="0"/>
        <v>0</v>
      </c>
      <c r="N30" s="84">
        <f t="shared" si="3"/>
        <v>27499.5</v>
      </c>
      <c r="O30" s="25" t="str">
        <f t="shared" si="1"/>
        <v/>
      </c>
      <c r="P30" s="25">
        <f>SUM($O$22:O30)</f>
        <v>2</v>
      </c>
      <c r="Q30" s="25" t="str">
        <f>'[1]Base produits'!A16</f>
        <v>P0009</v>
      </c>
      <c r="R30" s="25">
        <f>HLOOKUP($H$2,'[1]Base devis'!$C$5:$ALN$161,T30,0)</f>
        <v>0</v>
      </c>
      <c r="S30" s="85">
        <f>'[1]Base produits'!D16</f>
        <v>0</v>
      </c>
      <c r="T30" s="25">
        <v>16</v>
      </c>
      <c r="U30" s="25">
        <v>9</v>
      </c>
    </row>
    <row r="31" spans="1:21" ht="18" customHeight="1" x14ac:dyDescent="0.25">
      <c r="A31" s="78"/>
      <c r="B31" s="34"/>
      <c r="C31" s="86"/>
      <c r="D31" s="87"/>
      <c r="E31" s="88"/>
      <c r="F31" s="89"/>
      <c r="G31" s="90"/>
      <c r="H31" s="140">
        <f>IF(C31&lt;&gt;"",_xlfn.XLOOKUP(C31,t_BaseDeProduits[ID Produits],t_BaseDeProduits[TVA],,0),0)</f>
        <v>0</v>
      </c>
      <c r="I31" s="41"/>
      <c r="K31" s="20">
        <f t="shared" si="2"/>
        <v>0</v>
      </c>
      <c r="L31" s="20">
        <f t="shared" si="0"/>
        <v>0</v>
      </c>
      <c r="M31" s="20">
        <f t="shared" si="0"/>
        <v>0</v>
      </c>
      <c r="N31" s="84">
        <f t="shared" si="3"/>
        <v>0</v>
      </c>
      <c r="O31" s="25" t="str">
        <f t="shared" si="1"/>
        <v/>
      </c>
      <c r="P31" s="25">
        <f>SUM($O$22:O31)</f>
        <v>2</v>
      </c>
      <c r="Q31" s="25" t="str">
        <f>'[1]Base produits'!A17</f>
        <v>P0010</v>
      </c>
      <c r="R31" s="25">
        <f>HLOOKUP($H$2,'[1]Base devis'!$C$5:$ALN$161,T31,0)</f>
        <v>0</v>
      </c>
      <c r="S31" s="85">
        <f>'[1]Base produits'!D17</f>
        <v>0</v>
      </c>
      <c r="T31" s="25">
        <v>17</v>
      </c>
      <c r="U31" s="25">
        <v>10</v>
      </c>
    </row>
    <row r="32" spans="1:21" ht="18" customHeight="1" x14ac:dyDescent="0.25">
      <c r="A32" s="78"/>
      <c r="B32" s="34"/>
      <c r="C32" s="86"/>
      <c r="D32" s="87"/>
      <c r="E32" s="88"/>
      <c r="F32" s="89"/>
      <c r="G32" s="90"/>
      <c r="H32" s="140">
        <f>IF(C32&lt;&gt;"",_xlfn.XLOOKUP(C32,t_BaseDeProduits[ID Produits],t_BaseDeProduits[TVA],,0),0)</f>
        <v>0</v>
      </c>
      <c r="I32" s="41"/>
      <c r="K32" s="20">
        <f t="shared" si="2"/>
        <v>0</v>
      </c>
      <c r="L32" s="20">
        <f t="shared" si="0"/>
        <v>0</v>
      </c>
      <c r="M32" s="20">
        <f t="shared" si="0"/>
        <v>0</v>
      </c>
      <c r="N32" s="84">
        <f t="shared" si="3"/>
        <v>0</v>
      </c>
      <c r="O32" s="25" t="str">
        <f t="shared" si="1"/>
        <v/>
      </c>
      <c r="P32" s="25">
        <f>SUM($O$22:O32)</f>
        <v>2</v>
      </c>
      <c r="Q32" s="25" t="str">
        <f>'[1]Base produits'!A18</f>
        <v>P0011</v>
      </c>
      <c r="R32" s="25">
        <f>HLOOKUP($H$2,'[1]Base devis'!$C$5:$ALN$161,T32,0)</f>
        <v>0</v>
      </c>
      <c r="S32" s="85">
        <f>'[1]Base produits'!D18</f>
        <v>0</v>
      </c>
      <c r="T32" s="25">
        <v>18</v>
      </c>
      <c r="U32" s="25">
        <v>11</v>
      </c>
    </row>
    <row r="33" spans="1:21" ht="18" customHeight="1" x14ac:dyDescent="0.25">
      <c r="A33" s="78"/>
      <c r="B33" s="34"/>
      <c r="C33" s="86"/>
      <c r="D33" s="87"/>
      <c r="E33" s="88"/>
      <c r="F33" s="89"/>
      <c r="G33" s="90"/>
      <c r="H33" s="140">
        <f>IF(C33&lt;&gt;"",_xlfn.XLOOKUP(C33,t_BaseDeProduits[ID Produits],t_BaseDeProduits[TVA],,0),0)</f>
        <v>0</v>
      </c>
      <c r="I33" s="41"/>
      <c r="K33" s="20">
        <f t="shared" si="2"/>
        <v>0</v>
      </c>
      <c r="L33" s="20">
        <f t="shared" si="0"/>
        <v>0</v>
      </c>
      <c r="M33" s="20">
        <f t="shared" si="0"/>
        <v>0</v>
      </c>
      <c r="N33" s="84">
        <f t="shared" si="3"/>
        <v>0</v>
      </c>
      <c r="O33" s="25" t="str">
        <f t="shared" si="1"/>
        <v/>
      </c>
      <c r="P33" s="25">
        <f>SUM($O$22:O33)</f>
        <v>2</v>
      </c>
      <c r="Q33" s="25" t="str">
        <f>'[1]Base produits'!A19</f>
        <v>P0012</v>
      </c>
      <c r="R33" s="25">
        <f>HLOOKUP($H$2,'[1]Base devis'!$C$5:$ALN$161,T33,0)</f>
        <v>0</v>
      </c>
      <c r="S33" s="85">
        <f>'[1]Base produits'!D19</f>
        <v>0</v>
      </c>
      <c r="T33" s="25">
        <v>19</v>
      </c>
      <c r="U33" s="25">
        <v>12</v>
      </c>
    </row>
    <row r="34" spans="1:21" ht="18" customHeight="1" x14ac:dyDescent="0.25">
      <c r="A34" s="78"/>
      <c r="B34" s="34"/>
      <c r="C34" s="86"/>
      <c r="D34" s="87"/>
      <c r="E34" s="88"/>
      <c r="F34" s="89"/>
      <c r="G34" s="90"/>
      <c r="H34" s="140">
        <f>IF(C34&lt;&gt;"",_xlfn.XLOOKUP(C34,t_BaseDeProduits[ID Produits],t_BaseDeProduits[TVA],,0),0)</f>
        <v>0</v>
      </c>
      <c r="I34" s="41"/>
      <c r="K34" s="20">
        <f t="shared" si="2"/>
        <v>0</v>
      </c>
      <c r="L34" s="20">
        <f t="shared" si="0"/>
        <v>0</v>
      </c>
      <c r="M34" s="20">
        <f t="shared" si="0"/>
        <v>0</v>
      </c>
      <c r="N34" s="84">
        <f t="shared" si="3"/>
        <v>0</v>
      </c>
      <c r="O34" s="25" t="str">
        <f t="shared" si="1"/>
        <v/>
      </c>
      <c r="P34" s="25">
        <f>SUM($O$22:O34)</f>
        <v>2</v>
      </c>
      <c r="Q34" s="25" t="str">
        <f>'[1]Base produits'!A20</f>
        <v>P0013</v>
      </c>
      <c r="R34" s="25">
        <f>HLOOKUP($H$2,'[1]Base devis'!$C$5:$ALN$161,T34,0)</f>
        <v>0</v>
      </c>
      <c r="S34" s="85">
        <f>'[1]Base produits'!D20</f>
        <v>0</v>
      </c>
      <c r="T34" s="25">
        <v>20</v>
      </c>
      <c r="U34" s="25">
        <v>13</v>
      </c>
    </row>
    <row r="35" spans="1:21" ht="18" customHeight="1" x14ac:dyDescent="0.25">
      <c r="A35" s="78"/>
      <c r="B35" s="34"/>
      <c r="C35" s="86"/>
      <c r="D35" s="87"/>
      <c r="E35" s="88"/>
      <c r="F35" s="89"/>
      <c r="G35" s="90"/>
      <c r="H35" s="140">
        <f>IF(C35&lt;&gt;"",_xlfn.XLOOKUP(C35,t_BaseDeProduits[ID Produits],t_BaseDeProduits[TVA],,0),0)</f>
        <v>0</v>
      </c>
      <c r="I35" s="41"/>
      <c r="K35" s="20">
        <f t="shared" si="2"/>
        <v>0</v>
      </c>
      <c r="L35" s="20">
        <f t="shared" si="0"/>
        <v>0</v>
      </c>
      <c r="M35" s="20">
        <f t="shared" si="0"/>
        <v>0</v>
      </c>
      <c r="N35" s="84">
        <f t="shared" si="3"/>
        <v>0</v>
      </c>
      <c r="O35" s="25" t="str">
        <f t="shared" si="1"/>
        <v/>
      </c>
      <c r="P35" s="25">
        <f>SUM($O$22:O35)</f>
        <v>2</v>
      </c>
      <c r="Q35" s="25" t="str">
        <f>'[1]Base produits'!A21</f>
        <v>P0014</v>
      </c>
      <c r="R35" s="25">
        <f>HLOOKUP($H$2,'[1]Base devis'!$C$5:$ALN$161,T35,0)</f>
        <v>0</v>
      </c>
      <c r="S35" s="85">
        <f>'[1]Base produits'!D21</f>
        <v>0</v>
      </c>
      <c r="T35" s="25">
        <v>21</v>
      </c>
      <c r="U35" s="25">
        <v>14</v>
      </c>
    </row>
    <row r="36" spans="1:21" ht="18" customHeight="1" x14ac:dyDescent="0.25">
      <c r="A36" s="78"/>
      <c r="B36" s="34"/>
      <c r="C36" s="86"/>
      <c r="D36" s="87"/>
      <c r="E36" s="88"/>
      <c r="F36" s="89"/>
      <c r="G36" s="90"/>
      <c r="H36" s="140">
        <f>IF(C36&lt;&gt;"",_xlfn.XLOOKUP(C36,t_BaseDeProduits[ID Produits],t_BaseDeProduits[TVA],,0),0)</f>
        <v>0</v>
      </c>
      <c r="I36" s="41"/>
      <c r="K36" s="20">
        <f t="shared" si="2"/>
        <v>0</v>
      </c>
      <c r="L36" s="20">
        <f t="shared" si="0"/>
        <v>0</v>
      </c>
      <c r="M36" s="20">
        <f t="shared" si="0"/>
        <v>0</v>
      </c>
      <c r="N36" s="84">
        <f t="shared" si="3"/>
        <v>0</v>
      </c>
      <c r="O36" s="25" t="str">
        <f t="shared" si="1"/>
        <v/>
      </c>
      <c r="P36" s="25">
        <f>SUM($O$22:O36)</f>
        <v>2</v>
      </c>
      <c r="Q36" s="25" t="str">
        <f>'[1]Base produits'!A22</f>
        <v>P0015</v>
      </c>
      <c r="R36" s="25">
        <f>HLOOKUP($H$2,'[1]Base devis'!$C$5:$ALN$161,T36,0)</f>
        <v>0</v>
      </c>
      <c r="S36" s="85">
        <f>'[1]Base produits'!D22</f>
        <v>0</v>
      </c>
      <c r="T36" s="25">
        <v>22</v>
      </c>
      <c r="U36" s="25">
        <v>15</v>
      </c>
    </row>
    <row r="37" spans="1:21" ht="18" customHeight="1" x14ac:dyDescent="0.25">
      <c r="A37" s="78"/>
      <c r="B37" s="34"/>
      <c r="C37" s="86"/>
      <c r="D37" s="87"/>
      <c r="E37" s="88"/>
      <c r="F37" s="89"/>
      <c r="G37" s="90"/>
      <c r="H37" s="140">
        <f>IF(C37&lt;&gt;"",_xlfn.XLOOKUP(C37,t_BaseDeProduits[ID Produits],t_BaseDeProduits[TVA],,0),0)</f>
        <v>0</v>
      </c>
      <c r="I37" s="41"/>
      <c r="K37" s="20">
        <f t="shared" si="2"/>
        <v>0</v>
      </c>
      <c r="L37" s="20">
        <f t="shared" si="0"/>
        <v>0</v>
      </c>
      <c r="M37" s="20">
        <f t="shared" si="0"/>
        <v>0</v>
      </c>
      <c r="N37" s="84">
        <f t="shared" si="3"/>
        <v>0</v>
      </c>
      <c r="O37" s="25" t="str">
        <f t="shared" si="1"/>
        <v/>
      </c>
      <c r="P37" s="25">
        <f>SUM($O$22:O37)</f>
        <v>2</v>
      </c>
      <c r="Q37" s="25" t="str">
        <f>'[1]Base produits'!A23</f>
        <v>P0016</v>
      </c>
      <c r="R37" s="25">
        <f>HLOOKUP($H$2,'[1]Base devis'!$C$5:$ALN$161,T37,0)</f>
        <v>0</v>
      </c>
      <c r="S37" s="85">
        <f>'[1]Base produits'!D23</f>
        <v>0</v>
      </c>
      <c r="T37" s="25">
        <v>23</v>
      </c>
      <c r="U37" s="25">
        <v>16</v>
      </c>
    </row>
    <row r="38" spans="1:21" ht="18" customHeight="1" x14ac:dyDescent="0.25">
      <c r="A38" s="78"/>
      <c r="B38" s="34"/>
      <c r="C38" s="86"/>
      <c r="D38" s="87"/>
      <c r="E38" s="88"/>
      <c r="F38" s="89"/>
      <c r="G38" s="90"/>
      <c r="H38" s="140">
        <f>IF(C38&lt;&gt;"",_xlfn.XLOOKUP(C38,t_BaseDeProduits[ID Produits],t_BaseDeProduits[TVA],,0),0)</f>
        <v>0</v>
      </c>
      <c r="I38" s="41"/>
      <c r="K38" s="20">
        <f t="shared" si="2"/>
        <v>0</v>
      </c>
      <c r="L38" s="20">
        <f t="shared" si="2"/>
        <v>0</v>
      </c>
      <c r="M38" s="20">
        <f t="shared" si="2"/>
        <v>0</v>
      </c>
      <c r="N38" s="84">
        <f t="shared" si="3"/>
        <v>0</v>
      </c>
      <c r="O38" s="25" t="str">
        <f t="shared" si="1"/>
        <v/>
      </c>
      <c r="P38" s="25">
        <f>SUM($O$22:O38)</f>
        <v>2</v>
      </c>
      <c r="Q38" s="25" t="str">
        <f>'[1]Base produits'!A24</f>
        <v>P0017</v>
      </c>
      <c r="R38" s="25">
        <f>HLOOKUP($H$2,'[1]Base devis'!$C$5:$ALN$161,T38,0)</f>
        <v>0</v>
      </c>
      <c r="S38" s="85">
        <f>'[1]Base produits'!D24</f>
        <v>0</v>
      </c>
      <c r="T38" s="25">
        <v>24</v>
      </c>
      <c r="U38" s="25">
        <v>17</v>
      </c>
    </row>
    <row r="39" spans="1:21" ht="18" customHeight="1" x14ac:dyDescent="0.25">
      <c r="A39" s="78"/>
      <c r="B39" s="34"/>
      <c r="C39" s="86"/>
      <c r="D39" s="87"/>
      <c r="E39" s="88"/>
      <c r="F39" s="89"/>
      <c r="G39" s="90"/>
      <c r="H39" s="140">
        <f>IF(C39&lt;&gt;"",_xlfn.XLOOKUP(C39,t_BaseDeProduits[ID Produits],t_BaseDeProduits[TVA],,0),0)</f>
        <v>0</v>
      </c>
      <c r="I39" s="41"/>
      <c r="K39" s="20">
        <f t="shared" si="2"/>
        <v>0</v>
      </c>
      <c r="L39" s="20">
        <f t="shared" si="2"/>
        <v>0</v>
      </c>
      <c r="M39" s="20">
        <f t="shared" si="2"/>
        <v>0</v>
      </c>
      <c r="N39" s="84">
        <f t="shared" si="3"/>
        <v>0</v>
      </c>
      <c r="O39" s="25" t="str">
        <f t="shared" si="1"/>
        <v/>
      </c>
      <c r="P39" s="25">
        <f>SUM($O$22:O39)</f>
        <v>2</v>
      </c>
      <c r="Q39" s="25" t="str">
        <f>'[1]Base produits'!A25</f>
        <v>P0018</v>
      </c>
      <c r="R39" s="25">
        <f>HLOOKUP($H$2,'[1]Base devis'!$C$5:$ALN$161,T39,0)</f>
        <v>0</v>
      </c>
      <c r="S39" s="85">
        <f>'[1]Base produits'!D25</f>
        <v>0</v>
      </c>
      <c r="T39" s="25">
        <v>25</v>
      </c>
      <c r="U39" s="25">
        <v>18</v>
      </c>
    </row>
    <row r="40" spans="1:21" ht="18" customHeight="1" x14ac:dyDescent="0.25">
      <c r="A40" s="78"/>
      <c r="B40" s="34"/>
      <c r="C40" s="86"/>
      <c r="D40" s="87"/>
      <c r="E40" s="88"/>
      <c r="F40" s="89"/>
      <c r="G40" s="90"/>
      <c r="H40" s="140">
        <f>IF(C40&lt;&gt;"",_xlfn.XLOOKUP(C40,t_BaseDeProduits[ID Produits],t_BaseDeProduits[TVA],,0),0)</f>
        <v>0</v>
      </c>
      <c r="I40" s="41"/>
      <c r="K40" s="20">
        <f t="shared" si="2"/>
        <v>0</v>
      </c>
      <c r="L40" s="20">
        <f t="shared" si="2"/>
        <v>0</v>
      </c>
      <c r="M40" s="20">
        <f t="shared" si="2"/>
        <v>0</v>
      </c>
      <c r="N40" s="84">
        <f t="shared" si="3"/>
        <v>0</v>
      </c>
      <c r="O40" s="25" t="str">
        <f t="shared" si="1"/>
        <v/>
      </c>
      <c r="P40" s="25">
        <f>SUM($O$22:O40)</f>
        <v>2</v>
      </c>
      <c r="Q40" s="25" t="str">
        <f>'[1]Base produits'!A26</f>
        <v>P0019</v>
      </c>
      <c r="R40" s="25">
        <f>HLOOKUP($H$2,'[1]Base devis'!$C$5:$ALN$161,T40,0)</f>
        <v>0</v>
      </c>
      <c r="S40" s="85">
        <f>'[1]Base produits'!D26</f>
        <v>0</v>
      </c>
      <c r="T40" s="25">
        <v>26</v>
      </c>
      <c r="U40" s="25">
        <v>19</v>
      </c>
    </row>
    <row r="41" spans="1:21" ht="18" customHeight="1" x14ac:dyDescent="0.25">
      <c r="A41" s="78"/>
      <c r="B41" s="34"/>
      <c r="C41" s="86"/>
      <c r="D41" s="87"/>
      <c r="E41" s="88"/>
      <c r="F41" s="89"/>
      <c r="G41" s="90"/>
      <c r="H41" s="140">
        <f>IF(C41&lt;&gt;"",_xlfn.XLOOKUP(C41,t_BaseDeProduits[ID Produits],t_BaseDeProduits[TVA],,0),0)</f>
        <v>0</v>
      </c>
      <c r="I41" s="41"/>
      <c r="K41" s="20">
        <f t="shared" si="2"/>
        <v>0</v>
      </c>
      <c r="L41" s="20">
        <f t="shared" si="2"/>
        <v>0</v>
      </c>
      <c r="M41" s="20">
        <f t="shared" si="2"/>
        <v>0</v>
      </c>
      <c r="N41" s="84">
        <f t="shared" si="3"/>
        <v>0</v>
      </c>
      <c r="O41" s="25" t="str">
        <f t="shared" si="1"/>
        <v/>
      </c>
      <c r="P41" s="25">
        <f>SUM($O$22:O41)</f>
        <v>2</v>
      </c>
      <c r="Q41" s="25" t="str">
        <f>'[1]Base produits'!A27</f>
        <v>P0020</v>
      </c>
      <c r="R41" s="25">
        <f>HLOOKUP($H$2,'[1]Base devis'!$C$5:$ALN$161,T41,0)</f>
        <v>0</v>
      </c>
      <c r="S41" s="85">
        <f>'[1]Base produits'!D27</f>
        <v>0</v>
      </c>
      <c r="T41" s="25">
        <v>27</v>
      </c>
      <c r="U41" s="25">
        <v>20</v>
      </c>
    </row>
    <row r="42" spans="1:21" ht="18" customHeight="1" x14ac:dyDescent="0.25">
      <c r="A42" s="78"/>
      <c r="B42" s="34"/>
      <c r="C42" s="86"/>
      <c r="D42" s="87"/>
      <c r="E42" s="88"/>
      <c r="F42" s="89"/>
      <c r="G42" s="90"/>
      <c r="H42" s="140">
        <f>IF(C42&lt;&gt;"",_xlfn.XLOOKUP(C42,t_BaseDeProduits[ID Produits],t_BaseDeProduits[TVA],,0),0)</f>
        <v>0</v>
      </c>
      <c r="I42" s="41"/>
      <c r="K42" s="20">
        <f t="shared" si="2"/>
        <v>0</v>
      </c>
      <c r="L42" s="20">
        <f t="shared" si="2"/>
        <v>0</v>
      </c>
      <c r="M42" s="20">
        <f t="shared" si="2"/>
        <v>0</v>
      </c>
      <c r="N42" s="84">
        <f t="shared" si="3"/>
        <v>0</v>
      </c>
      <c r="O42" s="25" t="str">
        <f t="shared" si="1"/>
        <v/>
      </c>
      <c r="P42" s="25">
        <f>SUM($O$22:O42)</f>
        <v>2</v>
      </c>
      <c r="Q42" s="25" t="str">
        <f>'[1]Base produits'!A28</f>
        <v>P0021</v>
      </c>
      <c r="R42" s="25">
        <f>HLOOKUP($H$2,'[1]Base devis'!$C$5:$ALN$161,T42,0)</f>
        <v>0</v>
      </c>
      <c r="S42" s="85">
        <f>'[1]Base produits'!D28</f>
        <v>0</v>
      </c>
      <c r="T42" s="25">
        <v>28</v>
      </c>
      <c r="U42" s="25">
        <v>21</v>
      </c>
    </row>
    <row r="43" spans="1:21" ht="18" customHeight="1" x14ac:dyDescent="0.25">
      <c r="A43" s="78"/>
      <c r="B43" s="34"/>
      <c r="C43" s="86"/>
      <c r="D43" s="87"/>
      <c r="E43" s="88"/>
      <c r="F43" s="89"/>
      <c r="G43" s="90"/>
      <c r="H43" s="140">
        <f>IF(C43&lt;&gt;"",_xlfn.XLOOKUP(C43,t_BaseDeProduits[ID Produits],t_BaseDeProduits[TVA],,0),0)</f>
        <v>0</v>
      </c>
      <c r="I43" s="41"/>
      <c r="K43" s="20">
        <f t="shared" si="2"/>
        <v>0</v>
      </c>
      <c r="L43" s="20">
        <f t="shared" si="2"/>
        <v>0</v>
      </c>
      <c r="M43" s="20">
        <f t="shared" si="2"/>
        <v>0</v>
      </c>
      <c r="N43" s="84">
        <f t="shared" si="3"/>
        <v>0</v>
      </c>
      <c r="O43" s="25" t="str">
        <f t="shared" si="1"/>
        <v/>
      </c>
      <c r="P43" s="25">
        <f>SUM($O$22:O43)</f>
        <v>2</v>
      </c>
      <c r="Q43" s="25" t="str">
        <f>'[1]Base produits'!A29</f>
        <v>P0022</v>
      </c>
      <c r="R43" s="25">
        <f>HLOOKUP($H$2,'[1]Base devis'!$C$5:$ALN$161,T43,0)</f>
        <v>0</v>
      </c>
      <c r="S43" s="85">
        <f>'[1]Base produits'!D29</f>
        <v>0</v>
      </c>
      <c r="T43" s="25">
        <v>29</v>
      </c>
      <c r="U43" s="25">
        <v>22</v>
      </c>
    </row>
    <row r="44" spans="1:21" ht="18" customHeight="1" x14ac:dyDescent="0.25">
      <c r="A44" s="78"/>
      <c r="B44" s="34"/>
      <c r="C44" s="86"/>
      <c r="D44" s="87"/>
      <c r="E44" s="88"/>
      <c r="F44" s="89"/>
      <c r="G44" s="90"/>
      <c r="H44" s="140">
        <f>IF(C44&lt;&gt;"",_xlfn.XLOOKUP(C44,t_BaseDeProduits[ID Produits],t_BaseDeProduits[TVA],,0),0)</f>
        <v>0</v>
      </c>
      <c r="I44" s="41"/>
      <c r="K44" s="20">
        <f t="shared" si="2"/>
        <v>0</v>
      </c>
      <c r="L44" s="20">
        <f t="shared" si="2"/>
        <v>0</v>
      </c>
      <c r="M44" s="20">
        <f t="shared" si="2"/>
        <v>0</v>
      </c>
      <c r="N44" s="84">
        <f t="shared" si="3"/>
        <v>0</v>
      </c>
      <c r="O44" s="25" t="str">
        <f t="shared" si="1"/>
        <v/>
      </c>
      <c r="P44" s="25">
        <f>SUM($O$22:O44)</f>
        <v>2</v>
      </c>
      <c r="Q44" s="25" t="str">
        <f>'[1]Base produits'!A30</f>
        <v>P0023</v>
      </c>
      <c r="R44" s="25">
        <f>HLOOKUP($H$2,'[1]Base devis'!$C$5:$ALN$161,T44,0)</f>
        <v>0</v>
      </c>
      <c r="S44" s="85">
        <f>'[1]Base produits'!D30</f>
        <v>0</v>
      </c>
      <c r="T44" s="25">
        <v>30</v>
      </c>
      <c r="U44" s="25">
        <v>23</v>
      </c>
    </row>
    <row r="45" spans="1:21" ht="18" customHeight="1" x14ac:dyDescent="0.25">
      <c r="A45" s="78"/>
      <c r="B45" s="34"/>
      <c r="C45" s="86"/>
      <c r="D45" s="87"/>
      <c r="E45" s="88"/>
      <c r="F45" s="89"/>
      <c r="G45" s="90"/>
      <c r="H45" s="140">
        <f>IF(C45&lt;&gt;"",_xlfn.XLOOKUP(C45,t_BaseDeProduits[ID Produits],t_BaseDeProduits[TVA],,0),0)</f>
        <v>0</v>
      </c>
      <c r="I45" s="41"/>
      <c r="K45" s="20">
        <f t="shared" si="2"/>
        <v>0</v>
      </c>
      <c r="L45" s="20">
        <f t="shared" si="2"/>
        <v>0</v>
      </c>
      <c r="M45" s="20">
        <f t="shared" si="2"/>
        <v>0</v>
      </c>
      <c r="N45" s="84">
        <f t="shared" si="3"/>
        <v>0</v>
      </c>
      <c r="O45" s="25" t="str">
        <f t="shared" si="1"/>
        <v/>
      </c>
      <c r="P45" s="25">
        <f>SUM($O$22:O45)</f>
        <v>2</v>
      </c>
      <c r="Q45" s="25" t="str">
        <f>'[1]Base produits'!A31</f>
        <v>P0024</v>
      </c>
      <c r="R45" s="25">
        <f>HLOOKUP($H$2,'[1]Base devis'!$C$5:$ALN$161,T45,0)</f>
        <v>0</v>
      </c>
      <c r="S45" s="85">
        <f>'[1]Base produits'!D31</f>
        <v>0</v>
      </c>
      <c r="T45" s="25">
        <v>31</v>
      </c>
      <c r="U45" s="25">
        <v>24</v>
      </c>
    </row>
    <row r="46" spans="1:21" ht="18" customHeight="1" x14ac:dyDescent="0.25">
      <c r="A46" s="78"/>
      <c r="B46" s="34"/>
      <c r="C46" s="86"/>
      <c r="D46" s="87"/>
      <c r="E46" s="88"/>
      <c r="F46" s="89"/>
      <c r="G46" s="90"/>
      <c r="H46" s="140">
        <f>IF(C46&lt;&gt;"",_xlfn.XLOOKUP(C46,t_BaseDeProduits[ID Produits],t_BaseDeProduits[TVA],,0),0)</f>
        <v>0</v>
      </c>
      <c r="I46" s="41"/>
      <c r="K46" s="20">
        <f t="shared" si="2"/>
        <v>0</v>
      </c>
      <c r="L46" s="20">
        <f t="shared" si="2"/>
        <v>0</v>
      </c>
      <c r="M46" s="20">
        <f t="shared" si="2"/>
        <v>0</v>
      </c>
      <c r="N46" s="84">
        <f t="shared" si="3"/>
        <v>0</v>
      </c>
      <c r="O46" s="25" t="str">
        <f t="shared" si="1"/>
        <v/>
      </c>
      <c r="P46" s="25">
        <f>SUM($O$22:O46)</f>
        <v>2</v>
      </c>
      <c r="Q46" s="25" t="str">
        <f>'[1]Base produits'!A32</f>
        <v>P0025</v>
      </c>
      <c r="R46" s="25">
        <f>HLOOKUP($H$2,'[1]Base devis'!$C$5:$ALN$161,T46,0)</f>
        <v>0</v>
      </c>
      <c r="S46" s="85">
        <f>'[1]Base produits'!D32</f>
        <v>0</v>
      </c>
      <c r="T46" s="25">
        <v>32</v>
      </c>
      <c r="U46" s="25">
        <v>25</v>
      </c>
    </row>
    <row r="47" spans="1:21" ht="18" customHeight="1" x14ac:dyDescent="0.25">
      <c r="A47" s="78"/>
      <c r="B47" s="34"/>
      <c r="C47" s="86"/>
      <c r="D47" s="87"/>
      <c r="E47" s="88"/>
      <c r="F47" s="89"/>
      <c r="G47" s="90"/>
      <c r="H47" s="140">
        <f>IF(C47&lt;&gt;"",_xlfn.XLOOKUP(C47,t_BaseDeProduits[ID Produits],t_BaseDeProduits[TVA],,0),0)</f>
        <v>0</v>
      </c>
      <c r="I47" s="41"/>
      <c r="K47" s="20">
        <f t="shared" si="2"/>
        <v>0</v>
      </c>
      <c r="L47" s="20">
        <f t="shared" si="2"/>
        <v>0</v>
      </c>
      <c r="M47" s="20">
        <f t="shared" si="2"/>
        <v>0</v>
      </c>
      <c r="N47" s="84">
        <f t="shared" si="3"/>
        <v>0</v>
      </c>
      <c r="O47" s="25" t="str">
        <f t="shared" si="1"/>
        <v/>
      </c>
      <c r="P47" s="25">
        <f>SUM($O$22:O47)</f>
        <v>2</v>
      </c>
      <c r="Q47" s="25" t="str">
        <f>'[1]Base produits'!A33</f>
        <v>P0026</v>
      </c>
      <c r="R47" s="25">
        <f>HLOOKUP($H$2,'[1]Base devis'!$C$5:$ALN$161,T47,0)</f>
        <v>0</v>
      </c>
      <c r="S47" s="85">
        <f>'[1]Base produits'!D33</f>
        <v>0</v>
      </c>
      <c r="T47" s="25">
        <v>33</v>
      </c>
      <c r="U47" s="25">
        <v>26</v>
      </c>
    </row>
    <row r="48" spans="1:21" ht="18" customHeight="1" x14ac:dyDescent="0.25">
      <c r="A48" s="78"/>
      <c r="B48" s="34"/>
      <c r="C48" s="86"/>
      <c r="D48" s="87"/>
      <c r="E48" s="88"/>
      <c r="F48" s="89"/>
      <c r="G48" s="90"/>
      <c r="H48" s="140">
        <f>IF(C48&lt;&gt;"",_xlfn.XLOOKUP(C48,t_BaseDeProduits[ID Produits],t_BaseDeProduits[TVA],,0),0)</f>
        <v>0</v>
      </c>
      <c r="I48" s="41"/>
      <c r="K48" s="20">
        <f t="shared" si="2"/>
        <v>0</v>
      </c>
      <c r="L48" s="20">
        <f t="shared" si="2"/>
        <v>0</v>
      </c>
      <c r="M48" s="20">
        <f t="shared" si="2"/>
        <v>0</v>
      </c>
      <c r="N48" s="84">
        <f t="shared" si="3"/>
        <v>0</v>
      </c>
      <c r="O48" s="25" t="str">
        <f t="shared" si="1"/>
        <v/>
      </c>
      <c r="P48" s="25">
        <f>SUM($O$22:O48)</f>
        <v>2</v>
      </c>
      <c r="Q48" s="25" t="str">
        <f>'[1]Base produits'!A34</f>
        <v>P0027</v>
      </c>
      <c r="R48" s="25">
        <f>HLOOKUP($H$2,'[1]Base devis'!$C$5:$ALN$161,T48,0)</f>
        <v>0</v>
      </c>
      <c r="S48" s="85">
        <f>'[1]Base produits'!D34</f>
        <v>0</v>
      </c>
      <c r="T48" s="25">
        <v>34</v>
      </c>
      <c r="U48" s="25">
        <v>27</v>
      </c>
    </row>
    <row r="49" spans="1:21" ht="18" customHeight="1" x14ac:dyDescent="0.25">
      <c r="A49" s="78"/>
      <c r="B49" s="34"/>
      <c r="C49" s="86"/>
      <c r="D49" s="87"/>
      <c r="E49" s="88"/>
      <c r="F49" s="89"/>
      <c r="G49" s="90"/>
      <c r="H49" s="140">
        <f>IF(C49&lt;&gt;"",_xlfn.XLOOKUP(C49,t_BaseDeProduits[ID Produits],t_BaseDeProduits[TVA],,0),0)</f>
        <v>0</v>
      </c>
      <c r="I49" s="41"/>
      <c r="K49" s="20">
        <f t="shared" si="2"/>
        <v>0</v>
      </c>
      <c r="L49" s="20">
        <f t="shared" si="2"/>
        <v>0</v>
      </c>
      <c r="M49" s="20">
        <f t="shared" si="2"/>
        <v>0</v>
      </c>
      <c r="N49" s="84">
        <f t="shared" si="3"/>
        <v>0</v>
      </c>
      <c r="O49" s="25" t="str">
        <f t="shared" si="1"/>
        <v/>
      </c>
      <c r="P49" s="25">
        <f>SUM($O$22:O49)</f>
        <v>2</v>
      </c>
      <c r="Q49" s="25" t="str">
        <f>'[1]Base produits'!A35</f>
        <v>P0028</v>
      </c>
      <c r="R49" s="25">
        <f>HLOOKUP($H$2,'[1]Base devis'!$C$5:$ALN$161,T49,0)</f>
        <v>0</v>
      </c>
      <c r="S49" s="85">
        <f>'[1]Base produits'!D35</f>
        <v>0</v>
      </c>
      <c r="T49" s="25">
        <v>35</v>
      </c>
      <c r="U49" s="25">
        <v>28</v>
      </c>
    </row>
    <row r="50" spans="1:21" ht="18" customHeight="1" x14ac:dyDescent="0.25">
      <c r="A50" s="78"/>
      <c r="B50" s="34"/>
      <c r="C50" s="86"/>
      <c r="D50" s="87"/>
      <c r="E50" s="88"/>
      <c r="F50" s="89"/>
      <c r="G50" s="90"/>
      <c r="H50" s="140">
        <f>IF(C50&lt;&gt;"",_xlfn.XLOOKUP(C50,t_BaseDeProduits[ID Produits],t_BaseDeProduits[TVA],,0),0)</f>
        <v>0</v>
      </c>
      <c r="I50" s="41"/>
      <c r="K50" s="20">
        <f t="shared" si="2"/>
        <v>0</v>
      </c>
      <c r="L50" s="20">
        <f t="shared" si="2"/>
        <v>0</v>
      </c>
      <c r="M50" s="20">
        <f t="shared" si="2"/>
        <v>0</v>
      </c>
      <c r="N50" s="84">
        <f t="shared" si="3"/>
        <v>0</v>
      </c>
      <c r="O50" s="25" t="str">
        <f t="shared" si="1"/>
        <v/>
      </c>
      <c r="P50" s="25">
        <f>SUM($O$22:O50)</f>
        <v>2</v>
      </c>
      <c r="Q50" s="25" t="str">
        <f>'[1]Base produits'!A36</f>
        <v>P0029</v>
      </c>
      <c r="R50" s="25">
        <f>HLOOKUP($H$2,'[1]Base devis'!$C$5:$ALN$161,T50,0)</f>
        <v>0</v>
      </c>
      <c r="S50" s="85">
        <f>'[1]Base produits'!D36</f>
        <v>0</v>
      </c>
      <c r="T50" s="25">
        <v>36</v>
      </c>
      <c r="U50" s="25">
        <v>29</v>
      </c>
    </row>
    <row r="51" spans="1:21" ht="18" customHeight="1" x14ac:dyDescent="0.25">
      <c r="A51" s="78"/>
      <c r="B51" s="34"/>
      <c r="C51" s="86"/>
      <c r="D51" s="87"/>
      <c r="E51" s="88"/>
      <c r="F51" s="89"/>
      <c r="G51" s="90"/>
      <c r="H51" s="140">
        <f>IF(C51&lt;&gt;"",_xlfn.XLOOKUP(C51,t_BaseDeProduits[ID Produits],t_BaseDeProduits[TVA],,0),0)</f>
        <v>0</v>
      </c>
      <c r="I51" s="41"/>
      <c r="K51" s="20">
        <f t="shared" si="2"/>
        <v>0</v>
      </c>
      <c r="L51" s="20">
        <f t="shared" si="2"/>
        <v>0</v>
      </c>
      <c r="M51" s="20">
        <f t="shared" si="2"/>
        <v>0</v>
      </c>
      <c r="N51" s="84">
        <f t="shared" si="3"/>
        <v>0</v>
      </c>
      <c r="O51" s="25" t="str">
        <f t="shared" si="1"/>
        <v/>
      </c>
      <c r="P51" s="25">
        <f>SUM($O$22:O51)</f>
        <v>2</v>
      </c>
      <c r="Q51" s="25" t="str">
        <f>'[1]Base produits'!A37</f>
        <v>P0030</v>
      </c>
      <c r="R51" s="25">
        <f>HLOOKUP($H$2,'[1]Base devis'!$C$5:$ALN$161,T51,0)</f>
        <v>0</v>
      </c>
      <c r="S51" s="85">
        <f>'[1]Base produits'!D37</f>
        <v>0</v>
      </c>
      <c r="T51" s="25">
        <v>37</v>
      </c>
      <c r="U51" s="25">
        <v>30</v>
      </c>
    </row>
    <row r="52" spans="1:21" ht="18" customHeight="1" x14ac:dyDescent="0.25">
      <c r="A52" s="78"/>
      <c r="B52" s="34"/>
      <c r="C52" s="86"/>
      <c r="D52" s="87"/>
      <c r="E52" s="88"/>
      <c r="F52" s="89"/>
      <c r="G52" s="90"/>
      <c r="H52" s="140">
        <f>IF(C52&lt;&gt;"",_xlfn.XLOOKUP(C52,t_BaseDeProduits[ID Produits],t_BaseDeProduits[TVA],,0),0)</f>
        <v>0</v>
      </c>
      <c r="I52" s="41"/>
      <c r="K52" s="20">
        <f t="shared" si="2"/>
        <v>0</v>
      </c>
      <c r="L52" s="20">
        <f t="shared" si="2"/>
        <v>0</v>
      </c>
      <c r="M52" s="20">
        <f t="shared" si="2"/>
        <v>0</v>
      </c>
      <c r="N52" s="84">
        <f t="shared" si="3"/>
        <v>0</v>
      </c>
      <c r="O52" s="25" t="str">
        <f t="shared" si="1"/>
        <v/>
      </c>
      <c r="P52" s="25">
        <f>SUM($O$22:O52)</f>
        <v>2</v>
      </c>
      <c r="Q52" s="25" t="str">
        <f>'[1]Base produits'!A38</f>
        <v>P0031</v>
      </c>
      <c r="R52" s="25">
        <f>HLOOKUP($H$2,'[1]Base devis'!$C$5:$ALN$161,T52,0)</f>
        <v>0</v>
      </c>
      <c r="S52" s="85">
        <f>'[1]Base produits'!D38</f>
        <v>0</v>
      </c>
      <c r="T52" s="25">
        <v>38</v>
      </c>
      <c r="U52" s="25">
        <v>31</v>
      </c>
    </row>
    <row r="53" spans="1:21" ht="18" customHeight="1" x14ac:dyDescent="0.25">
      <c r="A53" s="91"/>
      <c r="B53" s="34"/>
      <c r="C53" s="92"/>
      <c r="D53" s="93"/>
      <c r="E53" s="94"/>
      <c r="F53" s="95"/>
      <c r="G53" s="96"/>
      <c r="H53" s="141">
        <f>IF(C53&lt;&gt;"",_xlfn.XLOOKUP(C53,t_BaseDeProduits[ID Produits],t_BaseDeProduits[TVA],,0),0)</f>
        <v>0</v>
      </c>
      <c r="I53" s="41"/>
      <c r="K53" s="20">
        <f t="shared" si="2"/>
        <v>0</v>
      </c>
      <c r="L53" s="20">
        <f t="shared" si="2"/>
        <v>0</v>
      </c>
      <c r="M53" s="20">
        <f t="shared" si="2"/>
        <v>0</v>
      </c>
      <c r="N53" s="84">
        <f t="shared" si="3"/>
        <v>0</v>
      </c>
      <c r="O53" s="25" t="str">
        <f t="shared" si="1"/>
        <v/>
      </c>
      <c r="P53" s="25">
        <f>SUM($O$22:O53)</f>
        <v>2</v>
      </c>
      <c r="Q53" s="25" t="str">
        <f>'[1]Base produits'!A39</f>
        <v>P0032</v>
      </c>
      <c r="R53" s="25">
        <f>HLOOKUP($H$2,'[1]Base devis'!$C$5:$ALN$161,T53,0)</f>
        <v>0</v>
      </c>
      <c r="S53" s="85">
        <f>'[1]Base produits'!D39</f>
        <v>0</v>
      </c>
      <c r="T53" s="25">
        <v>39</v>
      </c>
      <c r="U53" s="25">
        <v>32</v>
      </c>
    </row>
    <row r="54" spans="1:21" x14ac:dyDescent="0.25">
      <c r="B54" s="34"/>
      <c r="C54" s="97"/>
      <c r="D54" s="97"/>
      <c r="E54" s="51"/>
      <c r="F54" s="51"/>
      <c r="G54" s="51"/>
      <c r="H54" s="98"/>
      <c r="I54" s="41"/>
      <c r="N54" s="84"/>
      <c r="O54" s="25" t="str">
        <f t="shared" si="1"/>
        <v/>
      </c>
      <c r="P54" s="25">
        <f>SUM($O$22:O54)</f>
        <v>2</v>
      </c>
      <c r="Q54" s="25" t="str">
        <f>'[1]Base produits'!A40</f>
        <v>P0033</v>
      </c>
      <c r="R54" s="25">
        <f>HLOOKUP($H$2,'[1]Base devis'!$C$5:$ALN$161,T54,0)</f>
        <v>0</v>
      </c>
      <c r="S54" s="85">
        <f>'[1]Base produits'!D40</f>
        <v>0</v>
      </c>
      <c r="T54" s="25">
        <v>40</v>
      </c>
      <c r="U54" s="25">
        <v>33</v>
      </c>
    </row>
    <row r="55" spans="1:21" ht="17.25" customHeight="1" x14ac:dyDescent="0.25">
      <c r="B55" s="34"/>
      <c r="C55" s="99"/>
      <c r="D55" s="100"/>
      <c r="F55" s="101" t="s">
        <v>56</v>
      </c>
      <c r="G55" s="102">
        <f>SUM(G20:G53)</f>
        <v>66223</v>
      </c>
      <c r="H55" s="103"/>
      <c r="I55" s="41"/>
      <c r="N55" s="84"/>
      <c r="O55" s="25" t="str">
        <f t="shared" si="1"/>
        <v/>
      </c>
      <c r="P55" s="25">
        <f>SUM($O$22:O55)</f>
        <v>2</v>
      </c>
      <c r="Q55" s="25" t="str">
        <f>'[1]Base produits'!A41</f>
        <v>P0034</v>
      </c>
      <c r="R55" s="25">
        <f>HLOOKUP($H$2,'[1]Base devis'!$C$5:$ALN$161,T55,0)</f>
        <v>0</v>
      </c>
      <c r="S55" s="85">
        <f>'[1]Base produits'!D41</f>
        <v>0</v>
      </c>
      <c r="T55" s="25">
        <v>41</v>
      </c>
      <c r="U55" s="25">
        <v>34</v>
      </c>
    </row>
    <row r="56" spans="1:21" ht="21.75" customHeight="1" x14ac:dyDescent="0.3">
      <c r="B56" s="34"/>
      <c r="C56" s="99" t="s">
        <v>57</v>
      </c>
      <c r="D56" s="87" t="s">
        <v>58</v>
      </c>
      <c r="E56" s="104"/>
      <c r="F56" s="105" t="str">
        <f>IF(ISBLANK('Bas de devis'!K2),"","REMISE")</f>
        <v/>
      </c>
      <c r="G56" s="106" t="str">
        <f>IF(ISBLANK(_xlfn.XLOOKUP(H2,t_BaseDevis[Code Devis],t_BaseDevis[Remise global])),"",_xlfn.XLOOKUP(H2,t_BaseDevis[Code Devis],t_BaseDevis[Remise global]))</f>
        <v/>
      </c>
      <c r="I56" s="41"/>
      <c r="N56" s="84"/>
      <c r="O56" s="25" t="str">
        <f t="shared" si="1"/>
        <v/>
      </c>
      <c r="P56" s="25">
        <f>SUM($O$22:O56)</f>
        <v>2</v>
      </c>
      <c r="Q56" s="25" t="str">
        <f>'[1]Base produits'!A42</f>
        <v>P0035</v>
      </c>
      <c r="R56" s="25">
        <f>HLOOKUP($H$2,'[1]Base devis'!$C$5:$ALN$161,T56,0)</f>
        <v>0</v>
      </c>
      <c r="S56" s="85">
        <f>'[1]Base produits'!D42</f>
        <v>0</v>
      </c>
      <c r="T56" s="25">
        <v>42</v>
      </c>
      <c r="U56" s="25">
        <v>35</v>
      </c>
    </row>
    <row r="57" spans="1:21" ht="15.75" customHeight="1" x14ac:dyDescent="0.25">
      <c r="B57" s="34"/>
      <c r="E57" s="136" t="s">
        <v>59</v>
      </c>
      <c r="F57" s="101" t="s">
        <v>60</v>
      </c>
      <c r="G57" s="102">
        <f>IF(ISERROR(G55-G56*G55),G55,(G55-G56*G55))</f>
        <v>66223</v>
      </c>
      <c r="H57" s="107"/>
      <c r="I57" s="41"/>
      <c r="N57" s="84"/>
      <c r="O57" s="25" t="str">
        <f t="shared" si="1"/>
        <v/>
      </c>
      <c r="P57" s="25">
        <f>SUM($O$22:O57)</f>
        <v>2</v>
      </c>
      <c r="Q57" s="25" t="str">
        <f>'[1]Base produits'!A43</f>
        <v>P0036</v>
      </c>
      <c r="R57" s="25">
        <f>HLOOKUP($H$2,'[1]Base devis'!$C$5:$ALN$161,T57,0)</f>
        <v>0</v>
      </c>
      <c r="S57" s="85">
        <f>'[1]Base produits'!D43</f>
        <v>0</v>
      </c>
      <c r="T57" s="25">
        <v>43</v>
      </c>
      <c r="U57" s="25">
        <v>36</v>
      </c>
    </row>
    <row r="58" spans="1:21" ht="15.75" x14ac:dyDescent="0.25">
      <c r="B58" s="34"/>
      <c r="E58" s="137"/>
      <c r="F58" s="108" t="s">
        <v>61</v>
      </c>
      <c r="G58" s="109">
        <f>G57+G63</f>
        <v>67562.31</v>
      </c>
      <c r="H58" s="107"/>
      <c r="I58" s="41"/>
      <c r="N58" s="84"/>
      <c r="O58" s="25" t="str">
        <f t="shared" si="1"/>
        <v/>
      </c>
      <c r="P58" s="25">
        <f>SUM($O$22:O58)</f>
        <v>2</v>
      </c>
      <c r="Q58" s="25" t="str">
        <f>'[1]Base produits'!A44</f>
        <v>P0037</v>
      </c>
      <c r="R58" s="25">
        <f>HLOOKUP($H$2,'[1]Base devis'!$C$5:$ALN$161,T58,0)</f>
        <v>0</v>
      </c>
      <c r="S58" s="85">
        <f>'[1]Base produits'!D44</f>
        <v>0</v>
      </c>
      <c r="T58" s="25">
        <v>44</v>
      </c>
      <c r="U58" s="25">
        <v>37</v>
      </c>
    </row>
    <row r="59" spans="1:21" x14ac:dyDescent="0.25">
      <c r="B59" s="34"/>
      <c r="C59" s="138" t="s">
        <v>62</v>
      </c>
      <c r="D59" s="138"/>
      <c r="H59" s="107"/>
      <c r="I59" s="41"/>
      <c r="N59" s="84"/>
      <c r="O59" s="25" t="str">
        <f t="shared" si="1"/>
        <v/>
      </c>
      <c r="P59" s="25">
        <f>SUM($O$22:O59)</f>
        <v>2</v>
      </c>
      <c r="Q59" s="25" t="str">
        <f>'[1]Base produits'!A45</f>
        <v>P0038</v>
      </c>
      <c r="R59" s="25">
        <f>HLOOKUP($H$2,'[1]Base devis'!$C$5:$ALN$161,T59,0)</f>
        <v>0</v>
      </c>
      <c r="S59" s="85">
        <f>'[1]Base produits'!D45</f>
        <v>0</v>
      </c>
      <c r="T59" s="25">
        <v>45</v>
      </c>
      <c r="U59" s="25">
        <v>38</v>
      </c>
    </row>
    <row r="60" spans="1:21" x14ac:dyDescent="0.25">
      <c r="B60" s="34"/>
      <c r="C60" s="138"/>
      <c r="D60" s="138"/>
      <c r="F60" s="110" t="str">
        <f>IF(ISBLANK('[1]Vos données'!B17),"","TVA à "&amp;'[1]Vos données'!B17*100&amp;"% :")</f>
        <v>TVA à 5,5% :</v>
      </c>
      <c r="G60" s="111">
        <f>IF(SUM(K22:K53)=0,"",IF(ISERROR(SUM(K22:K53)-G56*SUM(K22:K53)),SUM(K22:K53),SUM(K22:K53)-G56*SUM(K22:K53)))</f>
        <v>264.11</v>
      </c>
      <c r="H60" s="107"/>
      <c r="I60" s="41"/>
      <c r="N60" s="84"/>
      <c r="O60" s="25" t="str">
        <f t="shared" si="1"/>
        <v/>
      </c>
      <c r="P60" s="25">
        <f>SUM($O$22:O60)</f>
        <v>2</v>
      </c>
      <c r="Q60" s="25" t="str">
        <f>'[1]Base produits'!A46</f>
        <v>P0039</v>
      </c>
      <c r="R60" s="25">
        <f>HLOOKUP($H$2,'[1]Base devis'!$C$5:$ALN$161,T60,0)</f>
        <v>0</v>
      </c>
      <c r="S60" s="85">
        <f>'[1]Base produits'!D46</f>
        <v>0</v>
      </c>
      <c r="T60" s="25">
        <v>46</v>
      </c>
      <c r="U60" s="25">
        <v>39</v>
      </c>
    </row>
    <row r="61" spans="1:21" x14ac:dyDescent="0.25">
      <c r="B61" s="34"/>
      <c r="F61" s="112" t="str">
        <f>IF(ISBLANK('[1]Vos données'!B18),"","TVA à "&amp;'[1]Vos données'!B18*100&amp;"% :")</f>
        <v>TVA à 10% :</v>
      </c>
      <c r="G61" s="113">
        <f>IF(SUM(L22:L53)=0,"",IF(ISERROR(SUM(L22:L53)-G56*SUM(L22:L53)),SUM(L22:L53),SUM(L22:L53)-G56*SUM(L22:L53)))</f>
        <v>50.400000000000006</v>
      </c>
      <c r="H61" s="51"/>
      <c r="I61" s="41"/>
      <c r="N61" s="84"/>
      <c r="O61" s="25" t="str">
        <f t="shared" si="1"/>
        <v/>
      </c>
      <c r="P61" s="25">
        <f>SUM($O$22:O61)</f>
        <v>2</v>
      </c>
      <c r="Q61" s="25" t="str">
        <f>'[1]Base produits'!A47</f>
        <v>P0040</v>
      </c>
      <c r="R61" s="25">
        <f>HLOOKUP($H$2,'[1]Base devis'!$C$5:$ALN$161,T61,0)</f>
        <v>0</v>
      </c>
      <c r="S61" s="85">
        <f>'[1]Base produits'!D47</f>
        <v>0</v>
      </c>
      <c r="T61" s="25">
        <v>47</v>
      </c>
      <c r="U61" s="25">
        <v>40</v>
      </c>
    </row>
    <row r="62" spans="1:21" x14ac:dyDescent="0.25">
      <c r="B62" s="34"/>
      <c r="F62" s="112" t="str">
        <f>IF(ISBLANK('[1]Vos données'!B19),"","TVA à "&amp;'[1]Vos données'!B19*100&amp;"% :")</f>
        <v>TVA à 20% :</v>
      </c>
      <c r="G62" s="114">
        <f>IF(SUM(M22:M53)=0,"",IF(ISERROR(SUM(M22:M53)-G56*SUM(M22:M53)),SUM(M22:M53),SUM(M22:M53)-G56*SUM(M22:M53)))</f>
        <v>1024.8000000000002</v>
      </c>
      <c r="H62" s="51"/>
      <c r="I62" s="41"/>
      <c r="N62" s="84"/>
      <c r="O62" s="25" t="str">
        <f t="shared" si="1"/>
        <v/>
      </c>
      <c r="P62" s="25">
        <f>SUM($O$22:O62)</f>
        <v>2</v>
      </c>
      <c r="Q62" s="25" t="str">
        <f>'[1]Base produits'!A48</f>
        <v>P0041</v>
      </c>
      <c r="R62" s="25">
        <f>HLOOKUP($H$2,'[1]Base devis'!$C$5:$ALN$161,T62,0)</f>
        <v>0</v>
      </c>
      <c r="S62" s="85">
        <f>'[1]Base produits'!D48</f>
        <v>0</v>
      </c>
      <c r="T62" s="25">
        <v>48</v>
      </c>
      <c r="U62" s="25">
        <v>41</v>
      </c>
    </row>
    <row r="63" spans="1:21" x14ac:dyDescent="0.25">
      <c r="B63" s="34"/>
      <c r="C63" s="20" t="str">
        <f>IF('[1]Vos données'!A22="oui","Exonéré de TVA, article 293-B du CGI","")</f>
        <v/>
      </c>
      <c r="D63" s="51"/>
      <c r="F63" s="115" t="s">
        <v>63</v>
      </c>
      <c r="G63" s="116">
        <f>SUM(G60:G62)</f>
        <v>1339.3100000000002</v>
      </c>
      <c r="H63" s="51"/>
      <c r="I63" s="41"/>
      <c r="N63" s="84"/>
      <c r="O63" s="25" t="str">
        <f t="shared" si="1"/>
        <v/>
      </c>
      <c r="P63" s="25">
        <f>SUM($O$22:O63)</f>
        <v>2</v>
      </c>
      <c r="Q63" s="25" t="str">
        <f>'[1]Base produits'!A49</f>
        <v>P0042</v>
      </c>
      <c r="R63" s="25">
        <f>HLOOKUP($H$2,'[1]Base devis'!$C$5:$ALN$161,T63,0)</f>
        <v>0</v>
      </c>
      <c r="S63" s="85">
        <f>'[1]Base produits'!D49</f>
        <v>0</v>
      </c>
      <c r="T63" s="25">
        <v>49</v>
      </c>
      <c r="U63" s="25">
        <v>42</v>
      </c>
    </row>
    <row r="64" spans="1:21" ht="15.75" thickBot="1" x14ac:dyDescent="0.3">
      <c r="B64" s="117"/>
      <c r="C64" s="118"/>
      <c r="D64" s="118"/>
      <c r="E64" s="118"/>
      <c r="F64" s="118"/>
      <c r="G64" s="118"/>
      <c r="H64" s="118"/>
      <c r="I64" s="119"/>
      <c r="N64" s="84"/>
      <c r="O64" s="25" t="str">
        <f t="shared" si="1"/>
        <v/>
      </c>
      <c r="P64" s="25">
        <f>SUM($O$22:O64)</f>
        <v>2</v>
      </c>
      <c r="Q64" s="25" t="str">
        <f>'[1]Base produits'!A50</f>
        <v>P0043</v>
      </c>
      <c r="R64" s="25">
        <f>HLOOKUP($H$2,'[1]Base devis'!$C$5:$ALN$161,T64,0)</f>
        <v>0</v>
      </c>
      <c r="S64" s="85">
        <f>'[1]Base produits'!D50</f>
        <v>0</v>
      </c>
      <c r="T64" s="25">
        <v>50</v>
      </c>
      <c r="U64" s="25">
        <v>43</v>
      </c>
    </row>
    <row r="65" spans="3:21" ht="15.75" thickTop="1" x14ac:dyDescent="0.25">
      <c r="N65" s="84"/>
      <c r="O65" s="25" t="str">
        <f t="shared" si="1"/>
        <v/>
      </c>
      <c r="P65" s="25">
        <f>SUM($O$22:O65)</f>
        <v>2</v>
      </c>
      <c r="Q65" s="25" t="str">
        <f>'[1]Base produits'!A51</f>
        <v>P0044</v>
      </c>
      <c r="R65" s="25">
        <f>HLOOKUP($H$2,'[1]Base devis'!$C$5:$ALN$161,T65,0)</f>
        <v>0</v>
      </c>
      <c r="S65" s="85">
        <f>'[1]Base produits'!D51</f>
        <v>0</v>
      </c>
      <c r="T65" s="25">
        <v>51</v>
      </c>
      <c r="U65" s="25">
        <v>44</v>
      </c>
    </row>
    <row r="66" spans="3:21" x14ac:dyDescent="0.25">
      <c r="N66" s="84"/>
      <c r="O66" s="25" t="str">
        <f t="shared" si="1"/>
        <v/>
      </c>
      <c r="P66" s="25">
        <f>SUM($O$22:O66)</f>
        <v>2</v>
      </c>
      <c r="Q66" s="25" t="str">
        <f>'[1]Base produits'!A52</f>
        <v>P0045</v>
      </c>
      <c r="R66" s="25">
        <f>HLOOKUP($H$2,'[1]Base devis'!$C$5:$ALN$161,T66,0)</f>
        <v>0</v>
      </c>
      <c r="S66" s="85">
        <f>'[1]Base produits'!D52</f>
        <v>0</v>
      </c>
      <c r="T66" s="25">
        <v>52</v>
      </c>
      <c r="U66" s="25">
        <v>45</v>
      </c>
    </row>
    <row r="67" spans="3:21" x14ac:dyDescent="0.25">
      <c r="C67" s="120" t="s">
        <v>64</v>
      </c>
      <c r="D67" s="120" t="str">
        <f>IF(G57=HLOOKUP(H2,'[1]Base devis'!C5:ALN163,159,0),"ok","erreur")</f>
        <v>erreur</v>
      </c>
      <c r="F67" s="120"/>
      <c r="G67" s="121"/>
      <c r="N67" s="84"/>
      <c r="O67" s="25" t="str">
        <f t="shared" si="1"/>
        <v/>
      </c>
      <c r="P67" s="25">
        <f>SUM($O$22:O67)</f>
        <v>2</v>
      </c>
      <c r="Q67" s="25" t="str">
        <f>'[1]Base produits'!A53</f>
        <v>P0046</v>
      </c>
      <c r="R67" s="25">
        <f>HLOOKUP($H$2,'[1]Base devis'!$C$5:$ALN$161,T67,0)</f>
        <v>0</v>
      </c>
      <c r="S67" s="85">
        <f>'[1]Base produits'!D53</f>
        <v>0</v>
      </c>
      <c r="T67" s="25">
        <v>53</v>
      </c>
      <c r="U67" s="25">
        <v>46</v>
      </c>
    </row>
    <row r="68" spans="3:21" x14ac:dyDescent="0.25">
      <c r="N68" s="84"/>
      <c r="O68" s="25" t="str">
        <f t="shared" si="1"/>
        <v/>
      </c>
      <c r="P68" s="25">
        <f>SUM($O$22:O68)</f>
        <v>2</v>
      </c>
      <c r="Q68" s="25" t="str">
        <f>'[1]Base produits'!A54</f>
        <v>P0047</v>
      </c>
      <c r="R68" s="25">
        <f>HLOOKUP($H$2,'[1]Base devis'!$C$5:$ALN$161,T68,0)</f>
        <v>0</v>
      </c>
      <c r="S68" s="85">
        <f>'[1]Base produits'!D54</f>
        <v>0</v>
      </c>
      <c r="T68" s="25">
        <v>54</v>
      </c>
      <c r="U68" s="25">
        <v>47</v>
      </c>
    </row>
    <row r="69" spans="3:21" ht="18.75" x14ac:dyDescent="0.3">
      <c r="C69" s="122"/>
      <c r="N69" s="84"/>
      <c r="O69" s="25" t="str">
        <f t="shared" si="1"/>
        <v/>
      </c>
      <c r="P69" s="25">
        <f>SUM($O$22:O69)</f>
        <v>2</v>
      </c>
      <c r="Q69" s="25" t="str">
        <f>'[1]Base produits'!A55</f>
        <v>P0048</v>
      </c>
      <c r="R69" s="25">
        <f>HLOOKUP($H$2,'[1]Base devis'!$C$5:$ALN$161,T69,0)</f>
        <v>0</v>
      </c>
      <c r="S69" s="85">
        <f>'[1]Base produits'!D55</f>
        <v>0</v>
      </c>
      <c r="T69" s="25">
        <v>55</v>
      </c>
      <c r="U69" s="25">
        <v>48</v>
      </c>
    </row>
    <row r="70" spans="3:21" x14ac:dyDescent="0.25">
      <c r="N70" s="84"/>
      <c r="O70" s="25" t="str">
        <f t="shared" si="1"/>
        <v/>
      </c>
      <c r="P70" s="25">
        <f>SUM($O$22:O70)</f>
        <v>2</v>
      </c>
      <c r="Q70" s="25" t="str">
        <f>'[1]Base produits'!A56</f>
        <v>P0049</v>
      </c>
      <c r="R70" s="25">
        <f>HLOOKUP($H$2,'[1]Base devis'!$C$5:$ALN$161,T70,0)</f>
        <v>0</v>
      </c>
      <c r="S70" s="85">
        <f>'[1]Base produits'!D56</f>
        <v>0</v>
      </c>
      <c r="T70" s="25">
        <v>56</v>
      </c>
      <c r="U70" s="25">
        <v>49</v>
      </c>
    </row>
    <row r="71" spans="3:21" x14ac:dyDescent="0.25">
      <c r="N71" s="84"/>
      <c r="O71" s="25" t="str">
        <f t="shared" si="1"/>
        <v/>
      </c>
      <c r="P71" s="25">
        <f>SUM($O$22:O71)</f>
        <v>2</v>
      </c>
      <c r="Q71" s="25" t="str">
        <f>'[1]Base produits'!A57</f>
        <v>P0050</v>
      </c>
      <c r="R71" s="25">
        <f>HLOOKUP($H$2,'[1]Base devis'!$C$5:$ALN$161,T71,0)</f>
        <v>0</v>
      </c>
      <c r="S71" s="85">
        <f>'[1]Base produits'!D57</f>
        <v>0</v>
      </c>
      <c r="T71" s="25">
        <v>57</v>
      </c>
      <c r="U71" s="25">
        <v>50</v>
      </c>
    </row>
    <row r="72" spans="3:21" x14ac:dyDescent="0.25">
      <c r="N72" s="84"/>
      <c r="O72" s="25" t="str">
        <f t="shared" si="1"/>
        <v/>
      </c>
      <c r="P72" s="25">
        <f>SUM($O$22:O72)</f>
        <v>2</v>
      </c>
      <c r="Q72" s="25" t="str">
        <f>'[1]Base produits'!A58</f>
        <v>P0051</v>
      </c>
      <c r="R72" s="25">
        <f>HLOOKUP($H$2,'[1]Base devis'!$C$5:$ALN$161,T72,0)</f>
        <v>0</v>
      </c>
      <c r="S72" s="85">
        <f>'[1]Base produits'!D58</f>
        <v>0</v>
      </c>
      <c r="T72" s="25">
        <v>58</v>
      </c>
      <c r="U72" s="25">
        <v>50</v>
      </c>
    </row>
    <row r="73" spans="3:21" x14ac:dyDescent="0.25">
      <c r="N73" s="84"/>
      <c r="O73" s="25" t="str">
        <f t="shared" si="1"/>
        <v/>
      </c>
      <c r="P73" s="25">
        <f>SUM($O$22:O73)</f>
        <v>2</v>
      </c>
      <c r="Q73" s="25" t="str">
        <f>'[1]Base produits'!A59</f>
        <v>P0052</v>
      </c>
      <c r="R73" s="25">
        <f>HLOOKUP($H$2,'[1]Base devis'!$C$5:$ALN$161,T73,0)</f>
        <v>0</v>
      </c>
      <c r="S73" s="85">
        <f>'[1]Base produits'!D59</f>
        <v>0</v>
      </c>
      <c r="T73" s="25">
        <v>59</v>
      </c>
      <c r="U73" s="25">
        <v>50</v>
      </c>
    </row>
    <row r="74" spans="3:21" x14ac:dyDescent="0.25">
      <c r="N74" s="84"/>
      <c r="O74" s="25" t="str">
        <f t="shared" si="1"/>
        <v/>
      </c>
      <c r="P74" s="25">
        <f>SUM($O$22:O74)</f>
        <v>2</v>
      </c>
      <c r="Q74" s="25" t="str">
        <f>'[1]Base produits'!A60</f>
        <v>P0053</v>
      </c>
      <c r="R74" s="25">
        <f>HLOOKUP($H$2,'[1]Base devis'!$C$5:$ALN$161,T74,0)</f>
        <v>0</v>
      </c>
      <c r="S74" s="85">
        <f>'[1]Base produits'!D60</f>
        <v>0</v>
      </c>
      <c r="T74" s="25">
        <v>60</v>
      </c>
      <c r="U74" s="25">
        <v>50</v>
      </c>
    </row>
    <row r="75" spans="3:21" x14ac:dyDescent="0.25">
      <c r="N75" s="84"/>
      <c r="O75" s="25" t="str">
        <f t="shared" si="1"/>
        <v/>
      </c>
      <c r="P75" s="25">
        <f>SUM($O$22:O75)</f>
        <v>2</v>
      </c>
      <c r="Q75" s="25" t="str">
        <f>'[1]Base produits'!A61</f>
        <v>P0054</v>
      </c>
      <c r="R75" s="25">
        <f>HLOOKUP($H$2,'[1]Base devis'!$C$5:$ALN$161,T75,0)</f>
        <v>0</v>
      </c>
      <c r="S75" s="85">
        <f>'[1]Base produits'!D61</f>
        <v>0</v>
      </c>
      <c r="T75" s="25">
        <v>61</v>
      </c>
      <c r="U75" s="25">
        <v>50</v>
      </c>
    </row>
    <row r="76" spans="3:21" x14ac:dyDescent="0.25">
      <c r="N76" s="84"/>
      <c r="O76" s="25" t="str">
        <f t="shared" si="1"/>
        <v/>
      </c>
      <c r="P76" s="25">
        <f>SUM($O$22:O76)</f>
        <v>2</v>
      </c>
      <c r="Q76" s="25" t="str">
        <f>'[1]Base produits'!A62</f>
        <v>P0055</v>
      </c>
      <c r="R76" s="25">
        <f>HLOOKUP($H$2,'[1]Base devis'!$C$5:$ALN$161,T76,0)</f>
        <v>0</v>
      </c>
      <c r="S76" s="85">
        <f>'[1]Base produits'!D62</f>
        <v>0</v>
      </c>
      <c r="T76" s="25">
        <v>62</v>
      </c>
      <c r="U76" s="25">
        <v>50</v>
      </c>
    </row>
    <row r="77" spans="3:21" x14ac:dyDescent="0.25">
      <c r="N77" s="84"/>
      <c r="O77" s="25" t="str">
        <f t="shared" si="1"/>
        <v/>
      </c>
      <c r="P77" s="25">
        <f>SUM($O$22:O77)</f>
        <v>2</v>
      </c>
      <c r="Q77" s="25" t="str">
        <f>'[1]Base produits'!A63</f>
        <v>P0056</v>
      </c>
      <c r="R77" s="25">
        <f>HLOOKUP($H$2,'[1]Base devis'!$C$5:$ALN$161,T77,0)</f>
        <v>0</v>
      </c>
      <c r="S77" s="85">
        <f>'[1]Base produits'!D63</f>
        <v>0</v>
      </c>
      <c r="T77" s="25">
        <v>63</v>
      </c>
      <c r="U77" s="25">
        <v>50</v>
      </c>
    </row>
    <row r="78" spans="3:21" x14ac:dyDescent="0.25">
      <c r="N78" s="84"/>
      <c r="O78" s="25" t="str">
        <f t="shared" si="1"/>
        <v/>
      </c>
      <c r="P78" s="25">
        <f>SUM($O$22:O78)</f>
        <v>2</v>
      </c>
      <c r="Q78" s="25" t="str">
        <f>'[1]Base produits'!A64</f>
        <v>P0057</v>
      </c>
      <c r="R78" s="25">
        <f>HLOOKUP($H$2,'[1]Base devis'!$C$5:$ALN$161,T78,0)</f>
        <v>0</v>
      </c>
      <c r="S78" s="85">
        <f>'[1]Base produits'!D64</f>
        <v>0</v>
      </c>
      <c r="T78" s="25">
        <v>64</v>
      </c>
      <c r="U78" s="25">
        <v>50</v>
      </c>
    </row>
    <row r="79" spans="3:21" x14ac:dyDescent="0.25">
      <c r="N79" s="84"/>
      <c r="O79" s="25" t="str">
        <f t="shared" si="1"/>
        <v/>
      </c>
      <c r="P79" s="25">
        <f>SUM($O$22:O79)</f>
        <v>2</v>
      </c>
      <c r="Q79" s="25" t="str">
        <f>'[1]Base produits'!A65</f>
        <v>P0058</v>
      </c>
      <c r="R79" s="25">
        <f>HLOOKUP($H$2,'[1]Base devis'!$C$5:$ALN$161,T79,0)</f>
        <v>0</v>
      </c>
      <c r="S79" s="85">
        <f>'[1]Base produits'!D65</f>
        <v>0</v>
      </c>
      <c r="T79" s="25">
        <v>65</v>
      </c>
      <c r="U79" s="25">
        <v>50</v>
      </c>
    </row>
    <row r="80" spans="3:21" x14ac:dyDescent="0.25">
      <c r="N80" s="84"/>
      <c r="O80" s="25" t="str">
        <f t="shared" si="1"/>
        <v/>
      </c>
      <c r="P80" s="25">
        <f>SUM($O$22:O80)</f>
        <v>2</v>
      </c>
      <c r="Q80" s="25" t="str">
        <f>'[1]Base produits'!A66</f>
        <v>P0059</v>
      </c>
      <c r="R80" s="25">
        <f>HLOOKUP($H$2,'[1]Base devis'!$C$5:$ALN$161,T80,0)</f>
        <v>0</v>
      </c>
      <c r="S80" s="85">
        <f>'[1]Base produits'!D66</f>
        <v>0</v>
      </c>
      <c r="T80" s="25">
        <v>66</v>
      </c>
      <c r="U80" s="25">
        <v>50</v>
      </c>
    </row>
    <row r="81" spans="14:21" x14ac:dyDescent="0.25">
      <c r="N81" s="84"/>
      <c r="O81" s="25" t="str">
        <f t="shared" si="1"/>
        <v/>
      </c>
      <c r="P81" s="25">
        <f>SUM($O$22:O81)</f>
        <v>2</v>
      </c>
      <c r="Q81" s="25" t="str">
        <f>'[1]Base produits'!A67</f>
        <v>P0060</v>
      </c>
      <c r="R81" s="25">
        <f>HLOOKUP($H$2,'[1]Base devis'!$C$5:$ALN$161,T81,0)</f>
        <v>0</v>
      </c>
      <c r="S81" s="85">
        <f>'[1]Base produits'!D67</f>
        <v>0</v>
      </c>
      <c r="T81" s="25">
        <v>67</v>
      </c>
      <c r="U81" s="25">
        <v>50</v>
      </c>
    </row>
    <row r="82" spans="14:21" x14ac:dyDescent="0.25">
      <c r="N82" s="84"/>
      <c r="O82" s="25" t="str">
        <f t="shared" si="1"/>
        <v/>
      </c>
      <c r="P82" s="25">
        <f>SUM($O$22:O82)</f>
        <v>2</v>
      </c>
      <c r="Q82" s="25" t="str">
        <f>'[1]Base produits'!A68</f>
        <v>P0061</v>
      </c>
      <c r="R82" s="25">
        <f>HLOOKUP($H$2,'[1]Base devis'!$C$5:$ALN$161,T82,0)</f>
        <v>0</v>
      </c>
      <c r="S82" s="85">
        <f>'[1]Base produits'!D68</f>
        <v>0</v>
      </c>
      <c r="T82" s="25">
        <v>68</v>
      </c>
      <c r="U82" s="25">
        <v>50</v>
      </c>
    </row>
    <row r="83" spans="14:21" x14ac:dyDescent="0.25">
      <c r="N83" s="84"/>
      <c r="O83" s="25" t="str">
        <f t="shared" si="1"/>
        <v/>
      </c>
      <c r="P83" s="25">
        <f>SUM($O$22:O83)</f>
        <v>2</v>
      </c>
      <c r="Q83" s="25" t="str">
        <f>'[1]Base produits'!A69</f>
        <v>P0062</v>
      </c>
      <c r="R83" s="25">
        <f>HLOOKUP($H$2,'[1]Base devis'!$C$5:$ALN$161,T83,0)</f>
        <v>0</v>
      </c>
      <c r="S83" s="85">
        <f>'[1]Base produits'!D69</f>
        <v>0</v>
      </c>
      <c r="T83" s="25">
        <v>69</v>
      </c>
      <c r="U83" s="25">
        <v>50</v>
      </c>
    </row>
    <row r="84" spans="14:21" x14ac:dyDescent="0.25">
      <c r="N84" s="84"/>
      <c r="O84" s="25" t="str">
        <f t="shared" si="1"/>
        <v/>
      </c>
      <c r="P84" s="25">
        <f>SUM($O$22:O84)</f>
        <v>2</v>
      </c>
      <c r="Q84" s="25" t="str">
        <f>'[1]Base produits'!A70</f>
        <v>P0063</v>
      </c>
      <c r="R84" s="25">
        <f>HLOOKUP($H$2,'[1]Base devis'!$C$5:$ALN$161,T84,0)</f>
        <v>0</v>
      </c>
      <c r="S84" s="85">
        <f>'[1]Base produits'!D70</f>
        <v>0</v>
      </c>
      <c r="T84" s="25">
        <v>70</v>
      </c>
      <c r="U84" s="25">
        <v>50</v>
      </c>
    </row>
    <row r="85" spans="14:21" x14ac:dyDescent="0.25">
      <c r="N85" s="84"/>
      <c r="O85" s="25" t="str">
        <f t="shared" si="1"/>
        <v/>
      </c>
      <c r="P85" s="25">
        <f>SUM($O$22:O85)</f>
        <v>2</v>
      </c>
      <c r="Q85" s="25" t="str">
        <f>'[1]Base produits'!A71</f>
        <v>P0064</v>
      </c>
      <c r="R85" s="25">
        <f>HLOOKUP($H$2,'[1]Base devis'!$C$5:$ALN$161,T85,0)</f>
        <v>0</v>
      </c>
      <c r="S85" s="85">
        <f>'[1]Base produits'!D71</f>
        <v>0</v>
      </c>
      <c r="T85" s="25">
        <v>71</v>
      </c>
      <c r="U85" s="25">
        <v>50</v>
      </c>
    </row>
    <row r="86" spans="14:21" x14ac:dyDescent="0.25">
      <c r="N86" s="84"/>
      <c r="O86" s="25" t="str">
        <f t="shared" ref="O86:O149" si="4">IF(R86&gt;0,1,"")</f>
        <v/>
      </c>
      <c r="P86" s="25">
        <f>SUM($O$22:O86)</f>
        <v>2</v>
      </c>
      <c r="Q86" s="25" t="str">
        <f>'[1]Base produits'!A72</f>
        <v>P0065</v>
      </c>
      <c r="R86" s="25">
        <f>HLOOKUP($H$2,'[1]Base devis'!$C$5:$ALN$161,T86,0)</f>
        <v>0</v>
      </c>
      <c r="S86" s="85">
        <f>'[1]Base produits'!D72</f>
        <v>0</v>
      </c>
      <c r="T86" s="25">
        <v>72</v>
      </c>
      <c r="U86" s="25">
        <v>50</v>
      </c>
    </row>
    <row r="87" spans="14:21" x14ac:dyDescent="0.25">
      <c r="N87" s="84"/>
      <c r="O87" s="25" t="str">
        <f t="shared" si="4"/>
        <v/>
      </c>
      <c r="P87" s="25">
        <f>SUM($O$22:O87)</f>
        <v>2</v>
      </c>
      <c r="Q87" s="25" t="str">
        <f>'[1]Base produits'!A73</f>
        <v>P0066</v>
      </c>
      <c r="R87" s="25">
        <f>HLOOKUP($H$2,'[1]Base devis'!$C$5:$ALN$161,T87,0)</f>
        <v>0</v>
      </c>
      <c r="S87" s="85">
        <f>'[1]Base produits'!D73</f>
        <v>0</v>
      </c>
      <c r="T87" s="25">
        <v>73</v>
      </c>
      <c r="U87" s="25">
        <v>50</v>
      </c>
    </row>
    <row r="88" spans="14:21" x14ac:dyDescent="0.25">
      <c r="N88" s="84"/>
      <c r="O88" s="25" t="str">
        <f t="shared" si="4"/>
        <v/>
      </c>
      <c r="P88" s="25">
        <f>SUM($O$22:O88)</f>
        <v>2</v>
      </c>
      <c r="Q88" s="25" t="str">
        <f>'[1]Base produits'!A74</f>
        <v>P0067</v>
      </c>
      <c r="R88" s="25">
        <f>HLOOKUP($H$2,'[1]Base devis'!$C$5:$ALN$161,T88,0)</f>
        <v>0</v>
      </c>
      <c r="S88" s="85">
        <f>'[1]Base produits'!D74</f>
        <v>0</v>
      </c>
      <c r="T88" s="25">
        <v>74</v>
      </c>
      <c r="U88" s="25">
        <v>50</v>
      </c>
    </row>
    <row r="89" spans="14:21" x14ac:dyDescent="0.25">
      <c r="N89" s="84"/>
      <c r="O89" s="25" t="str">
        <f t="shared" si="4"/>
        <v/>
      </c>
      <c r="P89" s="25">
        <f>SUM($O$22:O89)</f>
        <v>2</v>
      </c>
      <c r="Q89" s="25" t="str">
        <f>'[1]Base produits'!A75</f>
        <v>P0068</v>
      </c>
      <c r="R89" s="25">
        <f>HLOOKUP($H$2,'[1]Base devis'!$C$5:$ALN$161,T89,0)</f>
        <v>0</v>
      </c>
      <c r="S89" s="85">
        <f>'[1]Base produits'!D75</f>
        <v>0</v>
      </c>
      <c r="T89" s="25">
        <v>75</v>
      </c>
      <c r="U89" s="25">
        <v>50</v>
      </c>
    </row>
    <row r="90" spans="14:21" x14ac:dyDescent="0.25">
      <c r="N90" s="84"/>
      <c r="O90" s="25" t="str">
        <f t="shared" si="4"/>
        <v/>
      </c>
      <c r="P90" s="25">
        <f>SUM($O$22:O90)</f>
        <v>2</v>
      </c>
      <c r="Q90" s="25" t="str">
        <f>'[1]Base produits'!A76</f>
        <v>P0069</v>
      </c>
      <c r="R90" s="25">
        <f>HLOOKUP($H$2,'[1]Base devis'!$C$5:$ALN$161,T90,0)</f>
        <v>0</v>
      </c>
      <c r="S90" s="85">
        <f>'[1]Base produits'!D76</f>
        <v>0</v>
      </c>
      <c r="T90" s="25">
        <v>76</v>
      </c>
      <c r="U90" s="25">
        <v>50</v>
      </c>
    </row>
    <row r="91" spans="14:21" x14ac:dyDescent="0.25">
      <c r="N91" s="84"/>
      <c r="O91" s="25" t="str">
        <f t="shared" si="4"/>
        <v/>
      </c>
      <c r="P91" s="25">
        <f>SUM($O$22:O91)</f>
        <v>2</v>
      </c>
      <c r="Q91" s="25" t="str">
        <f>'[1]Base produits'!A77</f>
        <v>P0070</v>
      </c>
      <c r="R91" s="25">
        <f>HLOOKUP($H$2,'[1]Base devis'!$C$5:$ALN$161,T91,0)</f>
        <v>0</v>
      </c>
      <c r="S91" s="85">
        <f>'[1]Base produits'!D77</f>
        <v>0</v>
      </c>
      <c r="T91" s="25">
        <v>77</v>
      </c>
      <c r="U91" s="25">
        <v>50</v>
      </c>
    </row>
    <row r="92" spans="14:21" x14ac:dyDescent="0.25">
      <c r="N92" s="84"/>
      <c r="O92" s="25" t="str">
        <f t="shared" si="4"/>
        <v/>
      </c>
      <c r="P92" s="25">
        <f>SUM($O$22:O92)</f>
        <v>2</v>
      </c>
      <c r="Q92" s="25" t="str">
        <f>'[1]Base produits'!A78</f>
        <v>P0071</v>
      </c>
      <c r="R92" s="25">
        <f>HLOOKUP($H$2,'[1]Base devis'!$C$5:$ALN$161,T92,0)</f>
        <v>0</v>
      </c>
      <c r="S92" s="85">
        <f>'[1]Base produits'!D78</f>
        <v>0</v>
      </c>
      <c r="T92" s="25">
        <v>78</v>
      </c>
      <c r="U92" s="25">
        <v>50</v>
      </c>
    </row>
    <row r="93" spans="14:21" x14ac:dyDescent="0.25">
      <c r="N93" s="84"/>
      <c r="O93" s="25" t="str">
        <f t="shared" si="4"/>
        <v/>
      </c>
      <c r="P93" s="25">
        <f>SUM($O$22:O93)</f>
        <v>2</v>
      </c>
      <c r="Q93" s="25" t="str">
        <f>'[1]Base produits'!A79</f>
        <v>P0072</v>
      </c>
      <c r="R93" s="25">
        <f>HLOOKUP($H$2,'[1]Base devis'!$C$5:$ALN$161,T93,0)</f>
        <v>0</v>
      </c>
      <c r="S93" s="85">
        <f>'[1]Base produits'!D79</f>
        <v>0</v>
      </c>
      <c r="T93" s="25">
        <v>79</v>
      </c>
      <c r="U93" s="25">
        <v>50</v>
      </c>
    </row>
    <row r="94" spans="14:21" x14ac:dyDescent="0.25">
      <c r="N94" s="84"/>
      <c r="O94" s="25" t="str">
        <f t="shared" si="4"/>
        <v/>
      </c>
      <c r="P94" s="25">
        <f>SUM($O$22:O94)</f>
        <v>2</v>
      </c>
      <c r="Q94" s="25" t="str">
        <f>'[1]Base produits'!A80</f>
        <v>P0073</v>
      </c>
      <c r="R94" s="25">
        <f>HLOOKUP($H$2,'[1]Base devis'!$C$5:$ALN$161,T94,0)</f>
        <v>0</v>
      </c>
      <c r="S94" s="85">
        <f>'[1]Base produits'!D80</f>
        <v>0</v>
      </c>
      <c r="T94" s="25">
        <v>80</v>
      </c>
      <c r="U94" s="25">
        <v>50</v>
      </c>
    </row>
    <row r="95" spans="14:21" x14ac:dyDescent="0.25">
      <c r="N95" s="84"/>
      <c r="O95" s="25" t="str">
        <f t="shared" si="4"/>
        <v/>
      </c>
      <c r="P95" s="25">
        <f>SUM($O$22:O95)</f>
        <v>2</v>
      </c>
      <c r="Q95" s="25" t="str">
        <f>'[1]Base produits'!A81</f>
        <v>P0074</v>
      </c>
      <c r="R95" s="25">
        <f>HLOOKUP($H$2,'[1]Base devis'!$C$5:$ALN$161,T95,0)</f>
        <v>0</v>
      </c>
      <c r="S95" s="85">
        <f>'[1]Base produits'!D81</f>
        <v>0</v>
      </c>
      <c r="T95" s="25">
        <v>81</v>
      </c>
      <c r="U95" s="25">
        <v>50</v>
      </c>
    </row>
    <row r="96" spans="14:21" x14ac:dyDescent="0.25">
      <c r="N96" s="84"/>
      <c r="O96" s="25" t="str">
        <f t="shared" si="4"/>
        <v/>
      </c>
      <c r="P96" s="25">
        <f>SUM($O$22:O96)</f>
        <v>2</v>
      </c>
      <c r="Q96" s="25" t="str">
        <f>'[1]Base produits'!A82</f>
        <v>P0075</v>
      </c>
      <c r="R96" s="25">
        <f>HLOOKUP($H$2,'[1]Base devis'!$C$5:$ALN$161,T96,0)</f>
        <v>0</v>
      </c>
      <c r="S96" s="85">
        <f>'[1]Base produits'!D82</f>
        <v>0</v>
      </c>
      <c r="T96" s="25">
        <v>82</v>
      </c>
      <c r="U96" s="25">
        <v>50</v>
      </c>
    </row>
    <row r="97" spans="14:21" x14ac:dyDescent="0.25">
      <c r="N97" s="84"/>
      <c r="O97" s="25" t="str">
        <f t="shared" si="4"/>
        <v/>
      </c>
      <c r="P97" s="25">
        <f>SUM($O$22:O97)</f>
        <v>2</v>
      </c>
      <c r="Q97" s="25" t="str">
        <f>'[1]Base produits'!A83</f>
        <v>P0076</v>
      </c>
      <c r="R97" s="25">
        <f>HLOOKUP($H$2,'[1]Base devis'!$C$5:$ALN$161,T97,0)</f>
        <v>0</v>
      </c>
      <c r="S97" s="85">
        <f>'[1]Base produits'!D83</f>
        <v>0</v>
      </c>
      <c r="T97" s="25">
        <v>83</v>
      </c>
      <c r="U97" s="25">
        <v>50</v>
      </c>
    </row>
    <row r="98" spans="14:21" x14ac:dyDescent="0.25">
      <c r="N98" s="84"/>
      <c r="O98" s="25" t="str">
        <f t="shared" si="4"/>
        <v/>
      </c>
      <c r="P98" s="25">
        <f>SUM($O$22:O98)</f>
        <v>2</v>
      </c>
      <c r="Q98" s="25" t="str">
        <f>'[1]Base produits'!A84</f>
        <v>P0077</v>
      </c>
      <c r="R98" s="25">
        <f>HLOOKUP($H$2,'[1]Base devis'!$C$5:$ALN$161,T98,0)</f>
        <v>0</v>
      </c>
      <c r="S98" s="85">
        <f>'[1]Base produits'!D84</f>
        <v>0</v>
      </c>
      <c r="T98" s="25">
        <v>84</v>
      </c>
      <c r="U98" s="25">
        <v>50</v>
      </c>
    </row>
    <row r="99" spans="14:21" x14ac:dyDescent="0.25">
      <c r="N99" s="84"/>
      <c r="O99" s="25" t="str">
        <f t="shared" si="4"/>
        <v/>
      </c>
      <c r="P99" s="25">
        <f>SUM($O$22:O99)</f>
        <v>2</v>
      </c>
      <c r="Q99" s="25" t="str">
        <f>'[1]Base produits'!A85</f>
        <v>P0078</v>
      </c>
      <c r="R99" s="25">
        <f>HLOOKUP($H$2,'[1]Base devis'!$C$5:$ALN$161,T99,0)</f>
        <v>0</v>
      </c>
      <c r="S99" s="85">
        <f>'[1]Base produits'!D85</f>
        <v>0</v>
      </c>
      <c r="T99" s="25">
        <v>85</v>
      </c>
      <c r="U99" s="25">
        <v>50</v>
      </c>
    </row>
    <row r="100" spans="14:21" x14ac:dyDescent="0.25">
      <c r="N100" s="84"/>
      <c r="O100" s="25" t="str">
        <f t="shared" si="4"/>
        <v/>
      </c>
      <c r="P100" s="25">
        <f>SUM($O$22:O100)</f>
        <v>2</v>
      </c>
      <c r="Q100" s="25" t="str">
        <f>'[1]Base produits'!A86</f>
        <v>P0079</v>
      </c>
      <c r="R100" s="25">
        <f>HLOOKUP($H$2,'[1]Base devis'!$C$5:$ALN$161,T100,0)</f>
        <v>0</v>
      </c>
      <c r="S100" s="85">
        <f>'[1]Base produits'!D86</f>
        <v>0</v>
      </c>
      <c r="T100" s="25">
        <v>86</v>
      </c>
      <c r="U100" s="25">
        <v>50</v>
      </c>
    </row>
    <row r="101" spans="14:21" x14ac:dyDescent="0.25">
      <c r="N101" s="84"/>
      <c r="O101" s="25" t="str">
        <f t="shared" si="4"/>
        <v/>
      </c>
      <c r="P101" s="25">
        <f>SUM($O$22:O101)</f>
        <v>2</v>
      </c>
      <c r="Q101" s="25" t="str">
        <f>'[1]Base produits'!A87</f>
        <v>P0080</v>
      </c>
      <c r="R101" s="25">
        <f>HLOOKUP($H$2,'[1]Base devis'!$C$5:$ALN$161,T101,0)</f>
        <v>0</v>
      </c>
      <c r="S101" s="85">
        <f>'[1]Base produits'!D87</f>
        <v>0</v>
      </c>
      <c r="T101" s="25">
        <v>87</v>
      </c>
      <c r="U101" s="25">
        <v>50</v>
      </c>
    </row>
    <row r="102" spans="14:21" x14ac:dyDescent="0.25">
      <c r="N102" s="84"/>
      <c r="O102" s="25" t="str">
        <f t="shared" si="4"/>
        <v/>
      </c>
      <c r="P102" s="25">
        <f>SUM($O$22:O102)</f>
        <v>2</v>
      </c>
      <c r="Q102" s="25" t="str">
        <f>'[1]Base produits'!A88</f>
        <v>P0081</v>
      </c>
      <c r="R102" s="25">
        <f>HLOOKUP($H$2,'[1]Base devis'!$C$5:$ALN$161,T102,0)</f>
        <v>0</v>
      </c>
      <c r="S102" s="85">
        <f>'[1]Base produits'!D88</f>
        <v>0</v>
      </c>
      <c r="T102" s="25">
        <v>88</v>
      </c>
      <c r="U102" s="25">
        <v>50</v>
      </c>
    </row>
    <row r="103" spans="14:21" x14ac:dyDescent="0.25">
      <c r="N103" s="84"/>
      <c r="O103" s="25" t="str">
        <f t="shared" si="4"/>
        <v/>
      </c>
      <c r="P103" s="25">
        <f>SUM($O$22:O103)</f>
        <v>2</v>
      </c>
      <c r="Q103" s="25" t="str">
        <f>'[1]Base produits'!A89</f>
        <v>P0082</v>
      </c>
      <c r="R103" s="25">
        <f>HLOOKUP($H$2,'[1]Base devis'!$C$5:$ALN$161,T103,0)</f>
        <v>0</v>
      </c>
      <c r="S103" s="85">
        <f>'[1]Base produits'!D89</f>
        <v>0</v>
      </c>
      <c r="T103" s="25">
        <v>89</v>
      </c>
      <c r="U103" s="25">
        <v>50</v>
      </c>
    </row>
    <row r="104" spans="14:21" x14ac:dyDescent="0.25">
      <c r="N104" s="84"/>
      <c r="O104" s="25" t="str">
        <f t="shared" si="4"/>
        <v/>
      </c>
      <c r="P104" s="25">
        <f>SUM($O$22:O104)</f>
        <v>2</v>
      </c>
      <c r="Q104" s="25" t="str">
        <f>'[1]Base produits'!A90</f>
        <v>P0083</v>
      </c>
      <c r="R104" s="25">
        <f>HLOOKUP($H$2,'[1]Base devis'!$C$5:$ALN$161,T104,0)</f>
        <v>0</v>
      </c>
      <c r="S104" s="85">
        <f>'[1]Base produits'!D90</f>
        <v>0</v>
      </c>
      <c r="T104" s="25">
        <v>90</v>
      </c>
      <c r="U104" s="25">
        <v>50</v>
      </c>
    </row>
    <row r="105" spans="14:21" x14ac:dyDescent="0.25">
      <c r="N105" s="84"/>
      <c r="O105" s="25" t="str">
        <f t="shared" si="4"/>
        <v/>
      </c>
      <c r="P105" s="25">
        <f>SUM($O$22:O105)</f>
        <v>2</v>
      </c>
      <c r="Q105" s="25" t="str">
        <f>'[1]Base produits'!A91</f>
        <v>P0084</v>
      </c>
      <c r="R105" s="25">
        <f>HLOOKUP($H$2,'[1]Base devis'!$C$5:$ALN$161,T105,0)</f>
        <v>0</v>
      </c>
      <c r="S105" s="85">
        <f>'[1]Base produits'!D91</f>
        <v>0</v>
      </c>
      <c r="T105" s="25">
        <v>91</v>
      </c>
      <c r="U105" s="25">
        <v>50</v>
      </c>
    </row>
    <row r="106" spans="14:21" x14ac:dyDescent="0.25">
      <c r="N106" s="84"/>
      <c r="O106" s="25" t="str">
        <f t="shared" si="4"/>
        <v/>
      </c>
      <c r="P106" s="25">
        <f>SUM($O$22:O106)</f>
        <v>2</v>
      </c>
      <c r="Q106" s="25" t="str">
        <f>'[1]Base produits'!A92</f>
        <v>P0085</v>
      </c>
      <c r="R106" s="25">
        <f>HLOOKUP($H$2,'[1]Base devis'!$C$5:$ALN$161,T106,0)</f>
        <v>0</v>
      </c>
      <c r="S106" s="85">
        <f>'[1]Base produits'!D92</f>
        <v>0</v>
      </c>
      <c r="T106" s="25">
        <v>92</v>
      </c>
      <c r="U106" s="25">
        <v>50</v>
      </c>
    </row>
    <row r="107" spans="14:21" x14ac:dyDescent="0.25">
      <c r="N107" s="84"/>
      <c r="O107" s="25" t="str">
        <f t="shared" si="4"/>
        <v/>
      </c>
      <c r="P107" s="25">
        <f>SUM($O$22:O107)</f>
        <v>2</v>
      </c>
      <c r="Q107" s="25" t="str">
        <f>'[1]Base produits'!A93</f>
        <v>P0086</v>
      </c>
      <c r="R107" s="25">
        <f>HLOOKUP($H$2,'[1]Base devis'!$C$5:$ALN$161,T107,0)</f>
        <v>0</v>
      </c>
      <c r="S107" s="85">
        <f>'[1]Base produits'!D93</f>
        <v>0</v>
      </c>
      <c r="T107" s="25">
        <v>93</v>
      </c>
      <c r="U107" s="25">
        <v>50</v>
      </c>
    </row>
    <row r="108" spans="14:21" x14ac:dyDescent="0.25">
      <c r="N108" s="84"/>
      <c r="O108" s="25" t="str">
        <f t="shared" si="4"/>
        <v/>
      </c>
      <c r="P108" s="25">
        <f>SUM($O$22:O108)</f>
        <v>2</v>
      </c>
      <c r="Q108" s="25" t="str">
        <f>'[1]Base produits'!A94</f>
        <v>P0087</v>
      </c>
      <c r="R108" s="25">
        <f>HLOOKUP($H$2,'[1]Base devis'!$C$5:$ALN$161,T108,0)</f>
        <v>0</v>
      </c>
      <c r="S108" s="85">
        <f>'[1]Base produits'!D94</f>
        <v>0</v>
      </c>
      <c r="T108" s="25">
        <v>94</v>
      </c>
      <c r="U108" s="25">
        <v>50</v>
      </c>
    </row>
    <row r="109" spans="14:21" x14ac:dyDescent="0.25">
      <c r="N109" s="84"/>
      <c r="O109" s="25" t="str">
        <f t="shared" si="4"/>
        <v/>
      </c>
      <c r="P109" s="25">
        <f>SUM($O$22:O109)</f>
        <v>2</v>
      </c>
      <c r="Q109" s="25" t="str">
        <f>'[1]Base produits'!A95</f>
        <v>P0088</v>
      </c>
      <c r="R109" s="25">
        <f>HLOOKUP($H$2,'[1]Base devis'!$C$5:$ALN$161,T109,0)</f>
        <v>0</v>
      </c>
      <c r="S109" s="85">
        <f>'[1]Base produits'!D95</f>
        <v>0</v>
      </c>
      <c r="T109" s="25">
        <v>95</v>
      </c>
      <c r="U109" s="25">
        <v>50</v>
      </c>
    </row>
    <row r="110" spans="14:21" x14ac:dyDescent="0.25">
      <c r="N110" s="84"/>
      <c r="O110" s="25" t="str">
        <f t="shared" si="4"/>
        <v/>
      </c>
      <c r="P110" s="25">
        <f>SUM($O$22:O110)</f>
        <v>2</v>
      </c>
      <c r="Q110" s="25" t="str">
        <f>'[1]Base produits'!A96</f>
        <v>P0089</v>
      </c>
      <c r="R110" s="25">
        <f>HLOOKUP($H$2,'[1]Base devis'!$C$5:$ALN$161,T110,0)</f>
        <v>0</v>
      </c>
      <c r="S110" s="85">
        <f>'[1]Base produits'!D96</f>
        <v>0</v>
      </c>
      <c r="T110" s="25">
        <v>96</v>
      </c>
      <c r="U110" s="25">
        <v>50</v>
      </c>
    </row>
    <row r="111" spans="14:21" x14ac:dyDescent="0.25">
      <c r="N111" s="84"/>
      <c r="O111" s="25" t="str">
        <f t="shared" si="4"/>
        <v/>
      </c>
      <c r="P111" s="25">
        <f>SUM($O$22:O111)</f>
        <v>2</v>
      </c>
      <c r="Q111" s="25" t="str">
        <f>'[1]Base produits'!A97</f>
        <v>P0090</v>
      </c>
      <c r="R111" s="25">
        <f>HLOOKUP($H$2,'[1]Base devis'!$C$5:$ALN$161,T111,0)</f>
        <v>0</v>
      </c>
      <c r="S111" s="85">
        <f>'[1]Base produits'!D97</f>
        <v>0</v>
      </c>
      <c r="T111" s="25">
        <v>97</v>
      </c>
      <c r="U111" s="25">
        <v>50</v>
      </c>
    </row>
    <row r="112" spans="14:21" x14ac:dyDescent="0.25">
      <c r="N112" s="84"/>
      <c r="O112" s="25" t="str">
        <f t="shared" si="4"/>
        <v/>
      </c>
      <c r="P112" s="25">
        <f>SUM($O$22:O112)</f>
        <v>2</v>
      </c>
      <c r="Q112" s="25" t="str">
        <f>'[1]Base produits'!A98</f>
        <v>P0091</v>
      </c>
      <c r="R112" s="25">
        <f>HLOOKUP($H$2,'[1]Base devis'!$C$5:$ALN$161,T112,0)</f>
        <v>0</v>
      </c>
      <c r="S112" s="85">
        <f>'[1]Base produits'!D98</f>
        <v>0</v>
      </c>
      <c r="T112" s="25">
        <v>98</v>
      </c>
      <c r="U112" s="25">
        <v>50</v>
      </c>
    </row>
    <row r="113" spans="14:21" x14ac:dyDescent="0.25">
      <c r="N113" s="84"/>
      <c r="O113" s="25" t="str">
        <f t="shared" si="4"/>
        <v/>
      </c>
      <c r="P113" s="25">
        <f>SUM($O$22:O113)</f>
        <v>2</v>
      </c>
      <c r="Q113" s="25" t="str">
        <f>'[1]Base produits'!A99</f>
        <v>P0092</v>
      </c>
      <c r="R113" s="25">
        <f>HLOOKUP($H$2,'[1]Base devis'!$C$5:$ALN$161,T113,0)</f>
        <v>0</v>
      </c>
      <c r="S113" s="85">
        <f>'[1]Base produits'!D99</f>
        <v>0</v>
      </c>
      <c r="T113" s="25">
        <v>99</v>
      </c>
      <c r="U113" s="25">
        <v>50</v>
      </c>
    </row>
    <row r="114" spans="14:21" x14ac:dyDescent="0.25">
      <c r="N114" s="84"/>
      <c r="O114" s="25" t="str">
        <f t="shared" si="4"/>
        <v/>
      </c>
      <c r="P114" s="25">
        <f>SUM($O$22:O114)</f>
        <v>2</v>
      </c>
      <c r="Q114" s="25" t="str">
        <f>'[1]Base produits'!A100</f>
        <v>P0093</v>
      </c>
      <c r="R114" s="25">
        <f>HLOOKUP($H$2,'[1]Base devis'!$C$5:$ALN$161,T114,0)</f>
        <v>0</v>
      </c>
      <c r="S114" s="85">
        <f>'[1]Base produits'!D100</f>
        <v>0</v>
      </c>
      <c r="T114" s="25">
        <v>100</v>
      </c>
      <c r="U114" s="25">
        <v>50</v>
      </c>
    </row>
    <row r="115" spans="14:21" x14ac:dyDescent="0.25">
      <c r="N115" s="84"/>
      <c r="O115" s="25" t="str">
        <f t="shared" si="4"/>
        <v/>
      </c>
      <c r="P115" s="25">
        <f>SUM($O$22:O115)</f>
        <v>2</v>
      </c>
      <c r="Q115" s="25" t="str">
        <f>'[1]Base produits'!A101</f>
        <v>P0094</v>
      </c>
      <c r="R115" s="25">
        <f>HLOOKUP($H$2,'[1]Base devis'!$C$5:$ALN$161,T115,0)</f>
        <v>0</v>
      </c>
      <c r="S115" s="85">
        <f>'[1]Base produits'!D101</f>
        <v>0</v>
      </c>
      <c r="T115" s="25">
        <v>101</v>
      </c>
      <c r="U115" s="25">
        <v>50</v>
      </c>
    </row>
    <row r="116" spans="14:21" x14ac:dyDescent="0.25">
      <c r="N116" s="84"/>
      <c r="O116" s="25" t="str">
        <f t="shared" si="4"/>
        <v/>
      </c>
      <c r="P116" s="25">
        <f>SUM($O$22:O116)</f>
        <v>2</v>
      </c>
      <c r="Q116" s="25" t="str">
        <f>'[1]Base produits'!A102</f>
        <v>P0095</v>
      </c>
      <c r="R116" s="25">
        <f>HLOOKUP($H$2,'[1]Base devis'!$C$5:$ALN$161,T116,0)</f>
        <v>0</v>
      </c>
      <c r="S116" s="85">
        <f>'[1]Base produits'!D102</f>
        <v>0</v>
      </c>
      <c r="T116" s="25">
        <v>102</v>
      </c>
      <c r="U116" s="25">
        <v>50</v>
      </c>
    </row>
    <row r="117" spans="14:21" x14ac:dyDescent="0.25">
      <c r="N117" s="84"/>
      <c r="O117" s="25" t="str">
        <f t="shared" si="4"/>
        <v/>
      </c>
      <c r="P117" s="25">
        <f>SUM($O$22:O117)</f>
        <v>2</v>
      </c>
      <c r="Q117" s="25" t="str">
        <f>'[1]Base produits'!A103</f>
        <v>P0096</v>
      </c>
      <c r="R117" s="25">
        <f>HLOOKUP($H$2,'[1]Base devis'!$C$5:$ALN$161,T117,0)</f>
        <v>0</v>
      </c>
      <c r="S117" s="85">
        <f>'[1]Base produits'!D103</f>
        <v>0</v>
      </c>
      <c r="T117" s="25">
        <v>103</v>
      </c>
      <c r="U117" s="25">
        <v>50</v>
      </c>
    </row>
    <row r="118" spans="14:21" x14ac:dyDescent="0.25">
      <c r="N118" s="84"/>
      <c r="O118" s="25" t="str">
        <f t="shared" si="4"/>
        <v/>
      </c>
      <c r="P118" s="25">
        <f>SUM($O$22:O118)</f>
        <v>2</v>
      </c>
      <c r="Q118" s="25" t="str">
        <f>'[1]Base produits'!A104</f>
        <v>P0097</v>
      </c>
      <c r="R118" s="25">
        <f>HLOOKUP($H$2,'[1]Base devis'!$C$5:$ALN$161,T118,0)</f>
        <v>0</v>
      </c>
      <c r="S118" s="85">
        <f>'[1]Base produits'!D104</f>
        <v>0</v>
      </c>
      <c r="T118" s="25">
        <v>104</v>
      </c>
      <c r="U118" s="25">
        <v>50</v>
      </c>
    </row>
    <row r="119" spans="14:21" x14ac:dyDescent="0.25">
      <c r="N119" s="84"/>
      <c r="O119" s="25" t="str">
        <f t="shared" si="4"/>
        <v/>
      </c>
      <c r="P119" s="25">
        <f>SUM($O$22:O119)</f>
        <v>2</v>
      </c>
      <c r="Q119" s="25" t="str">
        <f>'[1]Base produits'!A105</f>
        <v>P0098</v>
      </c>
      <c r="R119" s="25">
        <f>HLOOKUP($H$2,'[1]Base devis'!$C$5:$ALN$161,T119,0)</f>
        <v>0</v>
      </c>
      <c r="S119" s="85">
        <f>'[1]Base produits'!D105</f>
        <v>0</v>
      </c>
      <c r="T119" s="25">
        <v>105</v>
      </c>
      <c r="U119" s="25">
        <v>50</v>
      </c>
    </row>
    <row r="120" spans="14:21" x14ac:dyDescent="0.25">
      <c r="N120" s="84"/>
      <c r="O120" s="25" t="str">
        <f t="shared" si="4"/>
        <v/>
      </c>
      <c r="P120" s="25">
        <f>SUM($O$22:O120)</f>
        <v>2</v>
      </c>
      <c r="Q120" s="25" t="str">
        <f>'[1]Base produits'!A106</f>
        <v>P0099</v>
      </c>
      <c r="R120" s="25">
        <f>HLOOKUP($H$2,'[1]Base devis'!$C$5:$ALN$161,T120,0)</f>
        <v>0</v>
      </c>
      <c r="S120" s="85">
        <f>'[1]Base produits'!D106</f>
        <v>0</v>
      </c>
      <c r="T120" s="25">
        <v>106</v>
      </c>
      <c r="U120" s="25">
        <v>50</v>
      </c>
    </row>
    <row r="121" spans="14:21" x14ac:dyDescent="0.25">
      <c r="N121" s="84"/>
      <c r="O121" s="25" t="str">
        <f t="shared" si="4"/>
        <v/>
      </c>
      <c r="P121" s="25">
        <f>SUM($O$22:O121)</f>
        <v>2</v>
      </c>
      <c r="Q121" s="25" t="str">
        <f>'[1]Base produits'!A107</f>
        <v>P0100</v>
      </c>
      <c r="R121" s="25">
        <f>HLOOKUP($H$2,'[1]Base devis'!$C$5:$ALN$161,T121,0)</f>
        <v>0</v>
      </c>
      <c r="S121" s="85">
        <f>'[1]Base produits'!D107</f>
        <v>0</v>
      </c>
      <c r="T121" s="25">
        <v>107</v>
      </c>
      <c r="U121" s="25">
        <v>50</v>
      </c>
    </row>
    <row r="122" spans="14:21" x14ac:dyDescent="0.25">
      <c r="N122" s="84"/>
      <c r="O122" s="25" t="str">
        <f t="shared" si="4"/>
        <v/>
      </c>
      <c r="P122" s="25">
        <f>SUM($O$22:O122)</f>
        <v>2</v>
      </c>
      <c r="Q122" s="25" t="str">
        <f>'[1]Base produits'!A108</f>
        <v>P0101</v>
      </c>
      <c r="R122" s="25">
        <f>HLOOKUP($H$2,'[1]Base devis'!$C$5:$ALN$161,T122,0)</f>
        <v>0</v>
      </c>
      <c r="S122" s="85">
        <f>'[1]Base produits'!D108</f>
        <v>0</v>
      </c>
      <c r="T122" s="25">
        <v>108</v>
      </c>
      <c r="U122" s="25">
        <v>50</v>
      </c>
    </row>
    <row r="123" spans="14:21" x14ac:dyDescent="0.25">
      <c r="N123" s="84"/>
      <c r="O123" s="25" t="str">
        <f t="shared" si="4"/>
        <v/>
      </c>
      <c r="P123" s="25">
        <f>SUM($O$22:O123)</f>
        <v>2</v>
      </c>
      <c r="Q123" s="25" t="str">
        <f>'[1]Base produits'!A109</f>
        <v>P0102</v>
      </c>
      <c r="R123" s="25">
        <f>HLOOKUP($H$2,'[1]Base devis'!$C$5:$ALN$161,T123,0)</f>
        <v>0</v>
      </c>
      <c r="S123" s="85">
        <f>'[1]Base produits'!D109</f>
        <v>0</v>
      </c>
      <c r="T123" s="25">
        <v>109</v>
      </c>
      <c r="U123" s="25">
        <v>50</v>
      </c>
    </row>
    <row r="124" spans="14:21" x14ac:dyDescent="0.25">
      <c r="N124" s="84"/>
      <c r="O124" s="25" t="str">
        <f t="shared" si="4"/>
        <v/>
      </c>
      <c r="P124" s="25">
        <f>SUM($O$22:O124)</f>
        <v>2</v>
      </c>
      <c r="Q124" s="25" t="str">
        <f>'[1]Base produits'!A110</f>
        <v>P0103</v>
      </c>
      <c r="R124" s="25">
        <f>HLOOKUP($H$2,'[1]Base devis'!$C$5:$ALN$161,T124,0)</f>
        <v>0</v>
      </c>
      <c r="S124" s="85">
        <f>'[1]Base produits'!D110</f>
        <v>0</v>
      </c>
      <c r="T124" s="25">
        <v>110</v>
      </c>
      <c r="U124" s="25">
        <v>50</v>
      </c>
    </row>
    <row r="125" spans="14:21" x14ac:dyDescent="0.25">
      <c r="N125" s="84"/>
      <c r="O125" s="25" t="str">
        <f t="shared" si="4"/>
        <v/>
      </c>
      <c r="P125" s="25">
        <f>SUM($O$22:O125)</f>
        <v>2</v>
      </c>
      <c r="Q125" s="25" t="str">
        <f>'[1]Base produits'!A111</f>
        <v>P0104</v>
      </c>
      <c r="R125" s="25">
        <f>HLOOKUP($H$2,'[1]Base devis'!$C$5:$ALN$161,T125,0)</f>
        <v>0</v>
      </c>
      <c r="S125" s="85">
        <f>'[1]Base produits'!D111</f>
        <v>0</v>
      </c>
      <c r="T125" s="25">
        <v>111</v>
      </c>
      <c r="U125" s="25">
        <v>50</v>
      </c>
    </row>
    <row r="126" spans="14:21" x14ac:dyDescent="0.25">
      <c r="N126" s="84"/>
      <c r="O126" s="25" t="str">
        <f t="shared" si="4"/>
        <v/>
      </c>
      <c r="P126" s="25">
        <f>SUM($O$22:O126)</f>
        <v>2</v>
      </c>
      <c r="Q126" s="25" t="str">
        <f>'[1]Base produits'!A112</f>
        <v>P0105</v>
      </c>
      <c r="R126" s="25">
        <f>HLOOKUP($H$2,'[1]Base devis'!$C$5:$ALN$161,T126,0)</f>
        <v>0</v>
      </c>
      <c r="S126" s="85">
        <f>'[1]Base produits'!D112</f>
        <v>0</v>
      </c>
      <c r="T126" s="25">
        <v>112</v>
      </c>
      <c r="U126" s="25">
        <v>50</v>
      </c>
    </row>
    <row r="127" spans="14:21" x14ac:dyDescent="0.25">
      <c r="N127" s="84"/>
      <c r="O127" s="25" t="str">
        <f t="shared" si="4"/>
        <v/>
      </c>
      <c r="P127" s="25">
        <f>SUM($O$22:O127)</f>
        <v>2</v>
      </c>
      <c r="Q127" s="25" t="str">
        <f>'[1]Base produits'!A113</f>
        <v>P0106</v>
      </c>
      <c r="R127" s="25">
        <f>HLOOKUP($H$2,'[1]Base devis'!$C$5:$ALN$161,T127,0)</f>
        <v>0</v>
      </c>
      <c r="S127" s="85">
        <f>'[1]Base produits'!D113</f>
        <v>0</v>
      </c>
      <c r="T127" s="25">
        <v>113</v>
      </c>
      <c r="U127" s="25">
        <v>50</v>
      </c>
    </row>
    <row r="128" spans="14:21" x14ac:dyDescent="0.25">
      <c r="N128" s="84"/>
      <c r="O128" s="25" t="str">
        <f t="shared" si="4"/>
        <v/>
      </c>
      <c r="P128" s="25">
        <f>SUM($O$22:O128)</f>
        <v>2</v>
      </c>
      <c r="Q128" s="25" t="str">
        <f>'[1]Base produits'!A114</f>
        <v>P0107</v>
      </c>
      <c r="R128" s="25">
        <f>HLOOKUP($H$2,'[1]Base devis'!$C$5:$ALN$161,T128,0)</f>
        <v>0</v>
      </c>
      <c r="S128" s="85">
        <f>'[1]Base produits'!D114</f>
        <v>0</v>
      </c>
      <c r="T128" s="25">
        <v>114</v>
      </c>
      <c r="U128" s="25">
        <v>50</v>
      </c>
    </row>
    <row r="129" spans="14:21" x14ac:dyDescent="0.25">
      <c r="N129" s="84"/>
      <c r="O129" s="25" t="str">
        <f t="shared" si="4"/>
        <v/>
      </c>
      <c r="P129" s="25">
        <f>SUM($O$22:O129)</f>
        <v>2</v>
      </c>
      <c r="Q129" s="25" t="str">
        <f>'[1]Base produits'!A115</f>
        <v>P0108</v>
      </c>
      <c r="R129" s="25">
        <f>HLOOKUP($H$2,'[1]Base devis'!$C$5:$ALN$161,T129,0)</f>
        <v>0</v>
      </c>
      <c r="S129" s="85">
        <f>'[1]Base produits'!D115</f>
        <v>0</v>
      </c>
      <c r="T129" s="25">
        <v>115</v>
      </c>
      <c r="U129" s="25">
        <v>50</v>
      </c>
    </row>
    <row r="130" spans="14:21" x14ac:dyDescent="0.25">
      <c r="N130" s="84"/>
      <c r="O130" s="25" t="str">
        <f t="shared" si="4"/>
        <v/>
      </c>
      <c r="P130" s="25">
        <f>SUM($O$22:O130)</f>
        <v>2</v>
      </c>
      <c r="Q130" s="25" t="str">
        <f>'[1]Base produits'!A116</f>
        <v>P0109</v>
      </c>
      <c r="R130" s="25">
        <f>HLOOKUP($H$2,'[1]Base devis'!$C$5:$ALN$161,T130,0)</f>
        <v>0</v>
      </c>
      <c r="S130" s="85">
        <f>'[1]Base produits'!D116</f>
        <v>0</v>
      </c>
      <c r="T130" s="25">
        <v>116</v>
      </c>
      <c r="U130" s="25">
        <v>50</v>
      </c>
    </row>
    <row r="131" spans="14:21" x14ac:dyDescent="0.25">
      <c r="N131" s="84"/>
      <c r="O131" s="25" t="str">
        <f t="shared" si="4"/>
        <v/>
      </c>
      <c r="P131" s="25">
        <f>SUM($O$22:O131)</f>
        <v>2</v>
      </c>
      <c r="Q131" s="25" t="str">
        <f>'[1]Base produits'!A117</f>
        <v>P0110</v>
      </c>
      <c r="R131" s="25">
        <f>HLOOKUP($H$2,'[1]Base devis'!$C$5:$ALN$161,T131,0)</f>
        <v>0</v>
      </c>
      <c r="S131" s="85">
        <f>'[1]Base produits'!D117</f>
        <v>0</v>
      </c>
      <c r="T131" s="25">
        <v>117</v>
      </c>
      <c r="U131" s="25">
        <v>50</v>
      </c>
    </row>
    <row r="132" spans="14:21" x14ac:dyDescent="0.25">
      <c r="N132" s="84"/>
      <c r="O132" s="25" t="str">
        <f t="shared" si="4"/>
        <v/>
      </c>
      <c r="P132" s="25">
        <f>SUM($O$22:O132)</f>
        <v>2</v>
      </c>
      <c r="Q132" s="25" t="str">
        <f>'[1]Base produits'!A118</f>
        <v>P0111</v>
      </c>
      <c r="R132" s="25">
        <f>HLOOKUP($H$2,'[1]Base devis'!$C$5:$ALN$161,T132,0)</f>
        <v>0</v>
      </c>
      <c r="S132" s="85">
        <f>'[1]Base produits'!D118</f>
        <v>0</v>
      </c>
      <c r="T132" s="25">
        <v>118</v>
      </c>
      <c r="U132" s="25">
        <v>50</v>
      </c>
    </row>
    <row r="133" spans="14:21" x14ac:dyDescent="0.25">
      <c r="N133" s="84"/>
      <c r="O133" s="25" t="str">
        <f t="shared" si="4"/>
        <v/>
      </c>
      <c r="P133" s="25">
        <f>SUM($O$22:O133)</f>
        <v>2</v>
      </c>
      <c r="Q133" s="25" t="str">
        <f>'[1]Base produits'!A119</f>
        <v>P0112</v>
      </c>
      <c r="R133" s="25">
        <f>HLOOKUP($H$2,'[1]Base devis'!$C$5:$ALN$161,T133,0)</f>
        <v>0</v>
      </c>
      <c r="S133" s="85">
        <f>'[1]Base produits'!D119</f>
        <v>0</v>
      </c>
      <c r="T133" s="25">
        <v>119</v>
      </c>
      <c r="U133" s="25">
        <v>50</v>
      </c>
    </row>
    <row r="134" spans="14:21" x14ac:dyDescent="0.25">
      <c r="N134" s="84"/>
      <c r="O134" s="25" t="str">
        <f t="shared" si="4"/>
        <v/>
      </c>
      <c r="P134" s="25">
        <f>SUM($O$22:O134)</f>
        <v>2</v>
      </c>
      <c r="Q134" s="25" t="str">
        <f>'[1]Base produits'!A120</f>
        <v>P0113</v>
      </c>
      <c r="R134" s="25">
        <f>HLOOKUP($H$2,'[1]Base devis'!$C$5:$ALN$161,T134,0)</f>
        <v>0</v>
      </c>
      <c r="S134" s="85">
        <f>'[1]Base produits'!D120</f>
        <v>0</v>
      </c>
      <c r="T134" s="25">
        <v>120</v>
      </c>
      <c r="U134" s="25">
        <v>50</v>
      </c>
    </row>
    <row r="135" spans="14:21" x14ac:dyDescent="0.25">
      <c r="N135" s="84"/>
      <c r="O135" s="25" t="str">
        <f t="shared" si="4"/>
        <v/>
      </c>
      <c r="P135" s="25">
        <f>SUM($O$22:O135)</f>
        <v>2</v>
      </c>
      <c r="Q135" s="25" t="str">
        <f>'[1]Base produits'!A121</f>
        <v>P0114</v>
      </c>
      <c r="R135" s="25">
        <f>HLOOKUP($H$2,'[1]Base devis'!$C$5:$ALN$161,T135,0)</f>
        <v>0</v>
      </c>
      <c r="S135" s="85">
        <f>'[1]Base produits'!D121</f>
        <v>0</v>
      </c>
      <c r="T135" s="25">
        <v>121</v>
      </c>
      <c r="U135" s="25">
        <v>50</v>
      </c>
    </row>
    <row r="136" spans="14:21" x14ac:dyDescent="0.25">
      <c r="N136" s="84"/>
      <c r="O136" s="25" t="str">
        <f t="shared" si="4"/>
        <v/>
      </c>
      <c r="P136" s="25">
        <f>SUM($O$22:O136)</f>
        <v>2</v>
      </c>
      <c r="Q136" s="25" t="str">
        <f>'[1]Base produits'!A122</f>
        <v>P0115</v>
      </c>
      <c r="R136" s="25">
        <f>HLOOKUP($H$2,'[1]Base devis'!$C$5:$ALN$161,T136,0)</f>
        <v>0</v>
      </c>
      <c r="S136" s="85">
        <f>'[1]Base produits'!D122</f>
        <v>0</v>
      </c>
      <c r="T136" s="25">
        <v>122</v>
      </c>
      <c r="U136" s="25">
        <v>50</v>
      </c>
    </row>
    <row r="137" spans="14:21" x14ac:dyDescent="0.25">
      <c r="N137" s="84"/>
      <c r="O137" s="25" t="str">
        <f t="shared" si="4"/>
        <v/>
      </c>
      <c r="P137" s="25">
        <f>SUM($O$22:O137)</f>
        <v>2</v>
      </c>
      <c r="Q137" s="25" t="str">
        <f>'[1]Base produits'!A123</f>
        <v>P0116</v>
      </c>
      <c r="R137" s="25">
        <f>HLOOKUP($H$2,'[1]Base devis'!$C$5:$ALN$161,T137,0)</f>
        <v>0</v>
      </c>
      <c r="S137" s="85">
        <f>'[1]Base produits'!D123</f>
        <v>0</v>
      </c>
      <c r="T137" s="25">
        <v>123</v>
      </c>
      <c r="U137" s="25">
        <v>50</v>
      </c>
    </row>
    <row r="138" spans="14:21" x14ac:dyDescent="0.25">
      <c r="N138" s="84"/>
      <c r="O138" s="25" t="str">
        <f t="shared" si="4"/>
        <v/>
      </c>
      <c r="P138" s="25">
        <f>SUM($O$22:O138)</f>
        <v>2</v>
      </c>
      <c r="Q138" s="25" t="str">
        <f>'[1]Base produits'!A124</f>
        <v>P0117</v>
      </c>
      <c r="R138" s="25">
        <f>HLOOKUP($H$2,'[1]Base devis'!$C$5:$ALN$161,T138,0)</f>
        <v>0</v>
      </c>
      <c r="S138" s="85">
        <f>'[1]Base produits'!D124</f>
        <v>0</v>
      </c>
      <c r="T138" s="25">
        <v>124</v>
      </c>
      <c r="U138" s="25">
        <v>50</v>
      </c>
    </row>
    <row r="139" spans="14:21" x14ac:dyDescent="0.25">
      <c r="N139" s="84"/>
      <c r="O139" s="25" t="str">
        <f t="shared" si="4"/>
        <v/>
      </c>
      <c r="P139" s="25">
        <f>SUM($O$22:O139)</f>
        <v>2</v>
      </c>
      <c r="Q139" s="25" t="str">
        <f>'[1]Base produits'!A125</f>
        <v>P0118</v>
      </c>
      <c r="R139" s="25">
        <f>HLOOKUP($H$2,'[1]Base devis'!$C$5:$ALN$161,T139,0)</f>
        <v>0</v>
      </c>
      <c r="S139" s="85">
        <f>'[1]Base produits'!D125</f>
        <v>0</v>
      </c>
      <c r="T139" s="25">
        <v>125</v>
      </c>
      <c r="U139" s="25">
        <v>50</v>
      </c>
    </row>
    <row r="140" spans="14:21" x14ac:dyDescent="0.25">
      <c r="N140" s="84"/>
      <c r="O140" s="25" t="str">
        <f t="shared" si="4"/>
        <v/>
      </c>
      <c r="P140" s="25">
        <f>SUM($O$22:O140)</f>
        <v>2</v>
      </c>
      <c r="Q140" s="25" t="str">
        <f>'[1]Base produits'!A126</f>
        <v>P0119</v>
      </c>
      <c r="R140" s="25">
        <f>HLOOKUP($H$2,'[1]Base devis'!$C$5:$ALN$161,T140,0)</f>
        <v>0</v>
      </c>
      <c r="S140" s="85">
        <f>'[1]Base produits'!D126</f>
        <v>0</v>
      </c>
      <c r="T140" s="25">
        <v>126</v>
      </c>
      <c r="U140" s="25">
        <v>50</v>
      </c>
    </row>
    <row r="141" spans="14:21" x14ac:dyDescent="0.25">
      <c r="N141" s="84"/>
      <c r="O141" s="25" t="str">
        <f t="shared" si="4"/>
        <v/>
      </c>
      <c r="P141" s="25">
        <f>SUM($O$22:O141)</f>
        <v>2</v>
      </c>
      <c r="Q141" s="25" t="str">
        <f>'[1]Base produits'!A127</f>
        <v>P0120</v>
      </c>
      <c r="R141" s="25">
        <f>HLOOKUP($H$2,'[1]Base devis'!$C$5:$ALN$161,T141,0)</f>
        <v>0</v>
      </c>
      <c r="S141" s="85">
        <f>'[1]Base produits'!D127</f>
        <v>0</v>
      </c>
      <c r="T141" s="25">
        <v>127</v>
      </c>
      <c r="U141" s="25">
        <v>50</v>
      </c>
    </row>
    <row r="142" spans="14:21" x14ac:dyDescent="0.25">
      <c r="N142" s="84"/>
      <c r="O142" s="25" t="str">
        <f t="shared" si="4"/>
        <v/>
      </c>
      <c r="P142" s="25">
        <f>SUM($O$22:O142)</f>
        <v>2</v>
      </c>
      <c r="Q142" s="25" t="str">
        <f>'[1]Base produits'!A128</f>
        <v>P0121</v>
      </c>
      <c r="R142" s="25">
        <f>HLOOKUP($H$2,'[1]Base devis'!$C$5:$ALN$161,T142,0)</f>
        <v>0</v>
      </c>
      <c r="S142" s="85">
        <f>'[1]Base produits'!D128</f>
        <v>0</v>
      </c>
      <c r="T142" s="25">
        <v>128</v>
      </c>
      <c r="U142" s="25">
        <v>50</v>
      </c>
    </row>
    <row r="143" spans="14:21" x14ac:dyDescent="0.25">
      <c r="N143" s="84"/>
      <c r="O143" s="25" t="str">
        <f t="shared" si="4"/>
        <v/>
      </c>
      <c r="P143" s="25">
        <f>SUM($O$22:O143)</f>
        <v>2</v>
      </c>
      <c r="Q143" s="25" t="str">
        <f>'[1]Base produits'!A129</f>
        <v>P0122</v>
      </c>
      <c r="R143" s="25">
        <f>HLOOKUP($H$2,'[1]Base devis'!$C$5:$ALN$161,T143,0)</f>
        <v>0</v>
      </c>
      <c r="S143" s="85">
        <f>'[1]Base produits'!D129</f>
        <v>0</v>
      </c>
      <c r="T143" s="25">
        <v>129</v>
      </c>
      <c r="U143" s="25">
        <v>50</v>
      </c>
    </row>
    <row r="144" spans="14:21" x14ac:dyDescent="0.25">
      <c r="N144" s="84"/>
      <c r="O144" s="25" t="str">
        <f t="shared" si="4"/>
        <v/>
      </c>
      <c r="P144" s="25">
        <f>SUM($O$22:O144)</f>
        <v>2</v>
      </c>
      <c r="Q144" s="25" t="str">
        <f>'[1]Base produits'!A130</f>
        <v>P0123</v>
      </c>
      <c r="R144" s="25">
        <f>HLOOKUP($H$2,'[1]Base devis'!$C$5:$ALN$161,T144,0)</f>
        <v>0</v>
      </c>
      <c r="S144" s="85">
        <f>'[1]Base produits'!D130</f>
        <v>0</v>
      </c>
      <c r="T144" s="25">
        <v>130</v>
      </c>
      <c r="U144" s="25">
        <v>50</v>
      </c>
    </row>
    <row r="145" spans="14:21" x14ac:dyDescent="0.25">
      <c r="N145" s="84"/>
      <c r="O145" s="25" t="str">
        <f t="shared" si="4"/>
        <v/>
      </c>
      <c r="P145" s="25">
        <f>SUM($O$22:O145)</f>
        <v>2</v>
      </c>
      <c r="Q145" s="25" t="str">
        <f>'[1]Base produits'!A131</f>
        <v>P0124</v>
      </c>
      <c r="R145" s="25">
        <f>HLOOKUP($H$2,'[1]Base devis'!$C$5:$ALN$161,T145,0)</f>
        <v>0</v>
      </c>
      <c r="S145" s="85">
        <f>'[1]Base produits'!D131</f>
        <v>0</v>
      </c>
      <c r="T145" s="25">
        <v>131</v>
      </c>
      <c r="U145" s="25">
        <v>50</v>
      </c>
    </row>
    <row r="146" spans="14:21" x14ac:dyDescent="0.25">
      <c r="N146" s="84"/>
      <c r="O146" s="25" t="str">
        <f t="shared" si="4"/>
        <v/>
      </c>
      <c r="P146" s="25">
        <f>SUM($O$22:O146)</f>
        <v>2</v>
      </c>
      <c r="Q146" s="25" t="str">
        <f>'[1]Base produits'!A132</f>
        <v>P0125</v>
      </c>
      <c r="R146" s="25">
        <f>HLOOKUP($H$2,'[1]Base devis'!$C$5:$ALN$161,T146,0)</f>
        <v>0</v>
      </c>
      <c r="S146" s="85">
        <f>'[1]Base produits'!D132</f>
        <v>0</v>
      </c>
      <c r="T146" s="25">
        <v>132</v>
      </c>
      <c r="U146" s="25">
        <v>50</v>
      </c>
    </row>
    <row r="147" spans="14:21" x14ac:dyDescent="0.25">
      <c r="N147" s="84"/>
      <c r="O147" s="25" t="str">
        <f t="shared" si="4"/>
        <v/>
      </c>
      <c r="P147" s="25">
        <f>SUM($O$22:O147)</f>
        <v>2</v>
      </c>
      <c r="Q147" s="25" t="str">
        <f>'[1]Base produits'!A133</f>
        <v>P0126</v>
      </c>
      <c r="R147" s="25">
        <f>HLOOKUP($H$2,'[1]Base devis'!$C$5:$ALN$161,T147,0)</f>
        <v>0</v>
      </c>
      <c r="S147" s="85">
        <f>'[1]Base produits'!D133</f>
        <v>0</v>
      </c>
      <c r="T147" s="25">
        <v>133</v>
      </c>
      <c r="U147" s="25">
        <v>50</v>
      </c>
    </row>
    <row r="148" spans="14:21" x14ac:dyDescent="0.25">
      <c r="N148" s="84"/>
      <c r="O148" s="25" t="str">
        <f t="shared" si="4"/>
        <v/>
      </c>
      <c r="P148" s="25">
        <f>SUM($O$22:O148)</f>
        <v>2</v>
      </c>
      <c r="Q148" s="25" t="str">
        <f>'[1]Base produits'!A134</f>
        <v>P0127</v>
      </c>
      <c r="R148" s="25">
        <f>HLOOKUP($H$2,'[1]Base devis'!$C$5:$ALN$161,T148,0)</f>
        <v>0</v>
      </c>
      <c r="S148" s="85">
        <f>'[1]Base produits'!D134</f>
        <v>0</v>
      </c>
      <c r="T148" s="25">
        <v>134</v>
      </c>
      <c r="U148" s="25">
        <v>50</v>
      </c>
    </row>
    <row r="149" spans="14:21" x14ac:dyDescent="0.25">
      <c r="N149" s="84"/>
      <c r="O149" s="25" t="str">
        <f t="shared" si="4"/>
        <v/>
      </c>
      <c r="P149" s="25">
        <f>SUM($O$22:O149)</f>
        <v>2</v>
      </c>
      <c r="Q149" s="25" t="str">
        <f>'[1]Base produits'!A135</f>
        <v>P0128</v>
      </c>
      <c r="R149" s="25">
        <f>HLOOKUP($H$2,'[1]Base devis'!$C$5:$ALN$161,T149,0)</f>
        <v>0</v>
      </c>
      <c r="S149" s="85">
        <f>'[1]Base produits'!D135</f>
        <v>0</v>
      </c>
      <c r="T149" s="25">
        <v>135</v>
      </c>
      <c r="U149" s="25">
        <v>50</v>
      </c>
    </row>
    <row r="150" spans="14:21" x14ac:dyDescent="0.25">
      <c r="N150" s="84"/>
      <c r="O150" s="25" t="str">
        <f t="shared" ref="O150:O171" si="5">IF(R150&gt;0,1,"")</f>
        <v/>
      </c>
      <c r="P150" s="25">
        <f>SUM($O$22:O150)</f>
        <v>2</v>
      </c>
      <c r="Q150" s="25" t="str">
        <f>'[1]Base produits'!A136</f>
        <v>P0129</v>
      </c>
      <c r="R150" s="25">
        <f>HLOOKUP($H$2,'[1]Base devis'!$C$5:$ALN$161,T150,0)</f>
        <v>0</v>
      </c>
      <c r="S150" s="85">
        <f>'[1]Base produits'!D136</f>
        <v>0</v>
      </c>
      <c r="T150" s="25">
        <v>136</v>
      </c>
      <c r="U150" s="25">
        <v>50</v>
      </c>
    </row>
    <row r="151" spans="14:21" x14ac:dyDescent="0.25">
      <c r="N151" s="84"/>
      <c r="O151" s="25" t="str">
        <f t="shared" si="5"/>
        <v/>
      </c>
      <c r="P151" s="25">
        <f>SUM($O$22:O151)</f>
        <v>2</v>
      </c>
      <c r="Q151" s="25" t="str">
        <f>'[1]Base produits'!A137</f>
        <v>P0130</v>
      </c>
      <c r="R151" s="25">
        <f>HLOOKUP($H$2,'[1]Base devis'!$C$5:$ALN$161,T151,0)</f>
        <v>0</v>
      </c>
      <c r="S151" s="85">
        <f>'[1]Base produits'!D137</f>
        <v>0</v>
      </c>
      <c r="T151" s="25">
        <v>137</v>
      </c>
      <c r="U151" s="25">
        <v>50</v>
      </c>
    </row>
    <row r="152" spans="14:21" x14ac:dyDescent="0.25">
      <c r="N152" s="84"/>
      <c r="O152" s="25" t="str">
        <f t="shared" si="5"/>
        <v/>
      </c>
      <c r="P152" s="25">
        <f>SUM($O$22:O152)</f>
        <v>2</v>
      </c>
      <c r="Q152" s="25" t="str">
        <f>'[1]Base produits'!A138</f>
        <v>P0131</v>
      </c>
      <c r="R152" s="25">
        <f>HLOOKUP($H$2,'[1]Base devis'!$C$5:$ALN$161,T152,0)</f>
        <v>0</v>
      </c>
      <c r="S152" s="85">
        <f>'[1]Base produits'!D138</f>
        <v>0</v>
      </c>
      <c r="T152" s="25">
        <v>138</v>
      </c>
      <c r="U152" s="25">
        <v>50</v>
      </c>
    </row>
    <row r="153" spans="14:21" x14ac:dyDescent="0.25">
      <c r="N153" s="84"/>
      <c r="O153" s="25" t="str">
        <f t="shared" si="5"/>
        <v/>
      </c>
      <c r="P153" s="25">
        <f>SUM($O$22:O153)</f>
        <v>2</v>
      </c>
      <c r="Q153" s="25" t="str">
        <f>'[1]Base produits'!A139</f>
        <v>P0132</v>
      </c>
      <c r="R153" s="25">
        <f>HLOOKUP($H$2,'[1]Base devis'!$C$5:$ALN$161,T153,0)</f>
        <v>0</v>
      </c>
      <c r="S153" s="85">
        <f>'[1]Base produits'!D139</f>
        <v>0</v>
      </c>
      <c r="T153" s="25">
        <v>139</v>
      </c>
      <c r="U153" s="25">
        <v>50</v>
      </c>
    </row>
    <row r="154" spans="14:21" x14ac:dyDescent="0.25">
      <c r="N154" s="84"/>
      <c r="O154" s="25" t="str">
        <f t="shared" si="5"/>
        <v/>
      </c>
      <c r="P154" s="25">
        <f>SUM($O$22:O154)</f>
        <v>2</v>
      </c>
      <c r="Q154" s="25" t="str">
        <f>'[1]Base produits'!A140</f>
        <v>P0133</v>
      </c>
      <c r="R154" s="25">
        <f>HLOOKUP($H$2,'[1]Base devis'!$C$5:$ALN$161,T154,0)</f>
        <v>0</v>
      </c>
      <c r="S154" s="85">
        <f>'[1]Base produits'!D140</f>
        <v>0</v>
      </c>
      <c r="T154" s="25">
        <v>140</v>
      </c>
      <c r="U154" s="25">
        <v>50</v>
      </c>
    </row>
    <row r="155" spans="14:21" x14ac:dyDescent="0.25">
      <c r="N155" s="84"/>
      <c r="O155" s="25" t="str">
        <f t="shared" si="5"/>
        <v/>
      </c>
      <c r="P155" s="25">
        <f>SUM($O$22:O155)</f>
        <v>2</v>
      </c>
      <c r="Q155" s="25" t="str">
        <f>'[1]Base produits'!A141</f>
        <v>P0134</v>
      </c>
      <c r="R155" s="25">
        <f>HLOOKUP($H$2,'[1]Base devis'!$C$5:$ALN$161,T155,0)</f>
        <v>0</v>
      </c>
      <c r="S155" s="85">
        <f>'[1]Base produits'!D141</f>
        <v>0</v>
      </c>
      <c r="T155" s="25">
        <v>141</v>
      </c>
      <c r="U155" s="25">
        <v>50</v>
      </c>
    </row>
    <row r="156" spans="14:21" x14ac:dyDescent="0.25">
      <c r="N156" s="84"/>
      <c r="O156" s="25" t="str">
        <f t="shared" si="5"/>
        <v/>
      </c>
      <c r="P156" s="25">
        <f>SUM($O$22:O156)</f>
        <v>2</v>
      </c>
      <c r="Q156" s="25" t="str">
        <f>'[1]Base produits'!A142</f>
        <v>P0135</v>
      </c>
      <c r="R156" s="25">
        <f>HLOOKUP($H$2,'[1]Base devis'!$C$5:$ALN$161,T156,0)</f>
        <v>0</v>
      </c>
      <c r="S156" s="85">
        <f>'[1]Base produits'!D142</f>
        <v>0</v>
      </c>
      <c r="T156" s="25">
        <v>142</v>
      </c>
      <c r="U156" s="25">
        <v>50</v>
      </c>
    </row>
    <row r="157" spans="14:21" x14ac:dyDescent="0.25">
      <c r="N157" s="84"/>
      <c r="O157" s="25" t="str">
        <f t="shared" si="5"/>
        <v/>
      </c>
      <c r="P157" s="25">
        <f>SUM($O$22:O157)</f>
        <v>2</v>
      </c>
      <c r="Q157" s="25" t="str">
        <f>'[1]Base produits'!A143</f>
        <v>P0136</v>
      </c>
      <c r="R157" s="25">
        <f>HLOOKUP($H$2,'[1]Base devis'!$C$5:$ALN$161,T157,0)</f>
        <v>0</v>
      </c>
      <c r="S157" s="85">
        <f>'[1]Base produits'!D143</f>
        <v>0</v>
      </c>
      <c r="T157" s="25">
        <v>143</v>
      </c>
      <c r="U157" s="25">
        <v>50</v>
      </c>
    </row>
    <row r="158" spans="14:21" x14ac:dyDescent="0.25">
      <c r="N158" s="84"/>
      <c r="O158" s="25" t="str">
        <f t="shared" si="5"/>
        <v/>
      </c>
      <c r="P158" s="25">
        <f>SUM($O$22:O158)</f>
        <v>2</v>
      </c>
      <c r="Q158" s="25" t="str">
        <f>'[1]Base produits'!A144</f>
        <v>P0137</v>
      </c>
      <c r="R158" s="25">
        <f>HLOOKUP($H$2,'[1]Base devis'!$C$5:$ALN$161,T158,0)</f>
        <v>0</v>
      </c>
      <c r="S158" s="85">
        <f>'[1]Base produits'!D144</f>
        <v>0</v>
      </c>
      <c r="T158" s="25">
        <v>144</v>
      </c>
      <c r="U158" s="25">
        <v>50</v>
      </c>
    </row>
    <row r="159" spans="14:21" x14ac:dyDescent="0.25">
      <c r="N159" s="84"/>
      <c r="O159" s="25" t="str">
        <f t="shared" si="5"/>
        <v/>
      </c>
      <c r="P159" s="25">
        <f>SUM($O$22:O159)</f>
        <v>2</v>
      </c>
      <c r="Q159" s="25" t="str">
        <f>'[1]Base produits'!A145</f>
        <v>P0138</v>
      </c>
      <c r="R159" s="25">
        <f>HLOOKUP($H$2,'[1]Base devis'!$C$5:$ALN$161,T159,0)</f>
        <v>0</v>
      </c>
      <c r="S159" s="85">
        <f>'[1]Base produits'!D145</f>
        <v>0</v>
      </c>
      <c r="T159" s="25">
        <v>145</v>
      </c>
      <c r="U159" s="25">
        <v>50</v>
      </c>
    </row>
    <row r="160" spans="14:21" x14ac:dyDescent="0.25">
      <c r="N160" s="84"/>
      <c r="O160" s="25" t="str">
        <f t="shared" si="5"/>
        <v/>
      </c>
      <c r="P160" s="25">
        <f>SUM($O$22:O160)</f>
        <v>2</v>
      </c>
      <c r="Q160" s="25" t="str">
        <f>'[1]Base produits'!A146</f>
        <v>P0139</v>
      </c>
      <c r="R160" s="25">
        <f>HLOOKUP($H$2,'[1]Base devis'!$C$5:$ALN$161,T160,0)</f>
        <v>0</v>
      </c>
      <c r="S160" s="85">
        <f>'[1]Base produits'!D146</f>
        <v>0</v>
      </c>
      <c r="T160" s="25">
        <v>146</v>
      </c>
      <c r="U160" s="25">
        <v>50</v>
      </c>
    </row>
    <row r="161" spans="14:21" x14ac:dyDescent="0.25">
      <c r="N161" s="84"/>
      <c r="O161" s="25" t="str">
        <f t="shared" si="5"/>
        <v/>
      </c>
      <c r="P161" s="25">
        <f>SUM($O$22:O161)</f>
        <v>2</v>
      </c>
      <c r="Q161" s="25" t="str">
        <f>'[1]Base produits'!A147</f>
        <v>P0140</v>
      </c>
      <c r="R161" s="25">
        <f>HLOOKUP($H$2,'[1]Base devis'!$C$5:$ALN$161,T161,0)</f>
        <v>0</v>
      </c>
      <c r="S161" s="85">
        <f>'[1]Base produits'!D147</f>
        <v>0</v>
      </c>
      <c r="T161" s="25">
        <v>147</v>
      </c>
      <c r="U161" s="25">
        <v>50</v>
      </c>
    </row>
    <row r="162" spans="14:21" x14ac:dyDescent="0.25">
      <c r="N162" s="84"/>
      <c r="O162" s="25" t="str">
        <f t="shared" si="5"/>
        <v/>
      </c>
      <c r="P162" s="25">
        <f>SUM($O$22:O162)</f>
        <v>2</v>
      </c>
      <c r="Q162" s="25" t="str">
        <f>'[1]Base produits'!A148</f>
        <v>P0141</v>
      </c>
      <c r="R162" s="25">
        <f>HLOOKUP($H$2,'[1]Base devis'!$C$5:$ALN$161,T162,0)</f>
        <v>0</v>
      </c>
      <c r="S162" s="85">
        <f>'[1]Base produits'!D148</f>
        <v>0</v>
      </c>
      <c r="T162" s="25">
        <v>148</v>
      </c>
      <c r="U162" s="25">
        <v>50</v>
      </c>
    </row>
    <row r="163" spans="14:21" x14ac:dyDescent="0.25">
      <c r="N163" s="84"/>
      <c r="O163" s="25" t="str">
        <f t="shared" si="5"/>
        <v/>
      </c>
      <c r="P163" s="25">
        <f>SUM($O$22:O163)</f>
        <v>2</v>
      </c>
      <c r="Q163" s="25" t="str">
        <f>'[1]Base produits'!A149</f>
        <v>P0142</v>
      </c>
      <c r="R163" s="25">
        <f>HLOOKUP($H$2,'[1]Base devis'!$C$5:$ALN$161,T163,0)</f>
        <v>0</v>
      </c>
      <c r="S163" s="85">
        <f>'[1]Base produits'!D149</f>
        <v>0</v>
      </c>
      <c r="T163" s="25">
        <v>149</v>
      </c>
      <c r="U163" s="25">
        <v>50</v>
      </c>
    </row>
    <row r="164" spans="14:21" x14ac:dyDescent="0.25">
      <c r="N164" s="84"/>
      <c r="O164" s="25" t="str">
        <f t="shared" si="5"/>
        <v/>
      </c>
      <c r="P164" s="25">
        <f>SUM($O$22:O164)</f>
        <v>2</v>
      </c>
      <c r="Q164" s="25" t="str">
        <f>'[1]Base produits'!A150</f>
        <v>P0143</v>
      </c>
      <c r="R164" s="25">
        <f>HLOOKUP($H$2,'[1]Base devis'!$C$5:$ALN$161,T164,0)</f>
        <v>0</v>
      </c>
      <c r="S164" s="85">
        <f>'[1]Base produits'!D150</f>
        <v>0</v>
      </c>
      <c r="T164" s="25">
        <v>150</v>
      </c>
      <c r="U164" s="25">
        <v>50</v>
      </c>
    </row>
    <row r="165" spans="14:21" x14ac:dyDescent="0.25">
      <c r="N165" s="84"/>
      <c r="O165" s="25" t="str">
        <f t="shared" si="5"/>
        <v/>
      </c>
      <c r="P165" s="25">
        <f>SUM($O$22:O165)</f>
        <v>2</v>
      </c>
      <c r="Q165" s="25" t="str">
        <f>'[1]Base produits'!A151</f>
        <v>P0144</v>
      </c>
      <c r="R165" s="25">
        <f>HLOOKUP($H$2,'[1]Base devis'!$C$5:$ALN$161,T165,0)</f>
        <v>0</v>
      </c>
      <c r="S165" s="85">
        <f>'[1]Base produits'!D151</f>
        <v>0</v>
      </c>
      <c r="T165" s="25">
        <v>151</v>
      </c>
      <c r="U165" s="25">
        <v>50</v>
      </c>
    </row>
    <row r="166" spans="14:21" x14ac:dyDescent="0.25">
      <c r="N166" s="84"/>
      <c r="O166" s="25" t="str">
        <f t="shared" si="5"/>
        <v/>
      </c>
      <c r="P166" s="25">
        <f>SUM($O$22:O166)</f>
        <v>2</v>
      </c>
      <c r="Q166" s="25" t="str">
        <f>'[1]Base produits'!A152</f>
        <v>P0145</v>
      </c>
      <c r="R166" s="25">
        <f>HLOOKUP($H$2,'[1]Base devis'!$C$5:$ALN$161,T166,0)</f>
        <v>0</v>
      </c>
      <c r="S166" s="85">
        <f>'[1]Base produits'!D152</f>
        <v>0</v>
      </c>
      <c r="T166" s="25">
        <v>152</v>
      </c>
      <c r="U166" s="25">
        <v>50</v>
      </c>
    </row>
    <row r="167" spans="14:21" x14ac:dyDescent="0.25">
      <c r="N167" s="84"/>
      <c r="O167" s="25" t="str">
        <f t="shared" si="5"/>
        <v/>
      </c>
      <c r="P167" s="25">
        <f>SUM($O$22:O167)</f>
        <v>2</v>
      </c>
      <c r="Q167" s="25" t="str">
        <f>'[1]Base produits'!A153</f>
        <v>P0146</v>
      </c>
      <c r="R167" s="25">
        <f>HLOOKUP($H$2,'[1]Base devis'!$C$5:$ALN$161,T167,0)</f>
        <v>0</v>
      </c>
      <c r="S167" s="85">
        <f>'[1]Base produits'!D153</f>
        <v>0</v>
      </c>
      <c r="T167" s="25">
        <v>153</v>
      </c>
      <c r="U167" s="25">
        <v>50</v>
      </c>
    </row>
    <row r="168" spans="14:21" x14ac:dyDescent="0.25">
      <c r="N168" s="84"/>
      <c r="O168" s="25" t="str">
        <f t="shared" si="5"/>
        <v/>
      </c>
      <c r="P168" s="25">
        <f>SUM($O$22:O168)</f>
        <v>2</v>
      </c>
      <c r="Q168" s="25" t="str">
        <f>'[1]Base produits'!A154</f>
        <v>P0147</v>
      </c>
      <c r="R168" s="25">
        <f>HLOOKUP($H$2,'[1]Base devis'!$C$5:$ALN$161,T168,0)</f>
        <v>0</v>
      </c>
      <c r="S168" s="85">
        <f>'[1]Base produits'!D154</f>
        <v>0</v>
      </c>
      <c r="T168" s="25">
        <v>154</v>
      </c>
      <c r="U168" s="25">
        <v>50</v>
      </c>
    </row>
    <row r="169" spans="14:21" x14ac:dyDescent="0.25">
      <c r="N169" s="84"/>
      <c r="O169" s="25" t="str">
        <f t="shared" si="5"/>
        <v/>
      </c>
      <c r="P169" s="25">
        <f>SUM($O$22:O169)</f>
        <v>2</v>
      </c>
      <c r="Q169" s="25" t="str">
        <f>'[1]Base produits'!A155</f>
        <v>P0148</v>
      </c>
      <c r="R169" s="25">
        <f>HLOOKUP($H$2,'[1]Base devis'!$C$5:$ALN$161,T169,0)</f>
        <v>0</v>
      </c>
      <c r="S169" s="85">
        <f>'[1]Base produits'!D155</f>
        <v>0</v>
      </c>
      <c r="T169" s="25">
        <v>155</v>
      </c>
      <c r="U169" s="25">
        <v>50</v>
      </c>
    </row>
    <row r="170" spans="14:21" x14ac:dyDescent="0.25">
      <c r="N170" s="84"/>
      <c r="O170" s="25" t="str">
        <f t="shared" si="5"/>
        <v/>
      </c>
      <c r="P170" s="25">
        <f>SUM($O$22:O170)</f>
        <v>2</v>
      </c>
      <c r="Q170" s="25" t="str">
        <f>'[1]Base produits'!A156</f>
        <v>P0149</v>
      </c>
      <c r="R170" s="25">
        <f>HLOOKUP($H$2,'[1]Base devis'!$C$5:$ALN$161,T170,0)</f>
        <v>0</v>
      </c>
      <c r="S170" s="85">
        <f>'[1]Base produits'!D156</f>
        <v>0</v>
      </c>
      <c r="T170" s="25">
        <v>156</v>
      </c>
      <c r="U170" s="25">
        <v>50</v>
      </c>
    </row>
    <row r="171" spans="14:21" x14ac:dyDescent="0.25">
      <c r="N171" s="84"/>
      <c r="O171" s="25" t="str">
        <f t="shared" si="5"/>
        <v/>
      </c>
      <c r="P171" s="25">
        <f>SUM($O$22:O171)</f>
        <v>2</v>
      </c>
      <c r="Q171" s="25" t="str">
        <f>'[1]Base produits'!A157</f>
        <v>P0150</v>
      </c>
      <c r="R171" s="25">
        <f>HLOOKUP($H$2,'[1]Base devis'!$C$5:$ALN$161,T171,0)</f>
        <v>0</v>
      </c>
      <c r="S171" s="85">
        <f>'[1]Base produits'!D157</f>
        <v>0</v>
      </c>
      <c r="T171" s="25">
        <v>157</v>
      </c>
      <c r="U171" s="25">
        <v>50</v>
      </c>
    </row>
  </sheetData>
  <mergeCells count="4">
    <mergeCell ref="E6:F6"/>
    <mergeCell ref="G6:H6"/>
    <mergeCell ref="E57:E58"/>
    <mergeCell ref="C59:D60"/>
  </mergeCells>
  <dataValidations count="1">
    <dataValidation type="list" allowBlank="1" showInputMessage="1" showErrorMessage="1" sqref="H2" xr:uid="{985D3F66-3165-420B-A1E3-40E76F5017B3}">
      <formula1>L_Devis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F559AA-DA30-4587-8416-DCE7579E41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Information personel</vt:lpstr>
      <vt:lpstr>Base de produits</vt:lpstr>
      <vt:lpstr>Base clients</vt:lpstr>
      <vt:lpstr>Bas de devis</vt:lpstr>
      <vt:lpstr>Feuil4</vt:lpstr>
      <vt:lpstr>Codes_P</vt:lpstr>
      <vt:lpstr>L_Devis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Kency Paravy</dc:creator>
  <cp:lastModifiedBy>Chris_W10</cp:lastModifiedBy>
  <dcterms:created xsi:type="dcterms:W3CDTF">2023-01-28T21:29:25Z</dcterms:created>
  <dcterms:modified xsi:type="dcterms:W3CDTF">2023-01-31T16:16:41Z</dcterms:modified>
</cp:coreProperties>
</file>