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53EE34A-57C2-4A8E-A8CB-AA4567785630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Données" sheetId="1" r:id="rId1"/>
    <sheet name="Filtres" sheetId="2" r:id="rId2"/>
    <sheet name="Sous-totaux" sheetId="3" r:id="rId3"/>
    <sheet name="TCD" sheetId="4" r:id="rId4"/>
    <sheet name="GCD" sheetId="5" r:id="rId5"/>
  </sheets>
  <definedNames>
    <definedName name="_xlnm._FilterDatabase" localSheetId="0" hidden="1">Données!$A$1:$M$59</definedName>
    <definedName name="age">Tableau1[Age]</definedName>
    <definedName name="civilité">Tableau1[Civilité]</definedName>
    <definedName name="enfants">Tableau1[nombre
enfants]</definedName>
    <definedName name="entrée">Tableau1[date d''entrée]</definedName>
    <definedName name="filiale">Tableau1[Filiale]</definedName>
    <definedName name="fonction">Tableau1[Fonction]</definedName>
    <definedName name="prenom">Tableau1[Prénoms]</definedName>
    <definedName name="salaire">Tableau1[Salaire]</definedName>
    <definedName name="secteur">Tableau1[Secteur]</definedName>
    <definedName name="situ">Tableau1[situation
familiale]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4" i="3" l="1"/>
  <c r="E25" i="3"/>
  <c r="E26" i="3"/>
  <c r="E23" i="3"/>
  <c r="D23" i="3"/>
  <c r="D24" i="3"/>
  <c r="D25" i="3"/>
  <c r="D26" i="3"/>
  <c r="B23" i="3"/>
  <c r="C24" i="3"/>
  <c r="C25" i="3"/>
  <c r="C26" i="3"/>
  <c r="C23" i="3"/>
  <c r="B24" i="3"/>
  <c r="B25" i="3"/>
  <c r="B26" i="3"/>
  <c r="B17" i="3" a="1"/>
  <c r="B17" i="3" s="1"/>
  <c r="B18" i="3" a="1"/>
  <c r="B18" i="3" s="1"/>
  <c r="B19" i="3" a="1"/>
  <c r="B19" i="3" s="1"/>
  <c r="B16" i="3" a="1"/>
  <c r="B16" i="3" s="1"/>
  <c r="B11" i="3" a="1"/>
  <c r="B11" i="3" s="1"/>
  <c r="B12" i="3" a="1"/>
  <c r="B12" i="3" s="1"/>
  <c r="B13" i="3" a="1"/>
  <c r="B13" i="3" s="1"/>
  <c r="B10" i="3" a="1"/>
  <c r="B10" i="3" s="1"/>
  <c r="B4" i="3" a="1"/>
  <c r="B4" i="3" s="1"/>
  <c r="B5" i="3" a="1"/>
  <c r="B5" i="3"/>
  <c r="B6" i="3" a="1"/>
  <c r="B6" i="3" s="1"/>
  <c r="B7" i="3" a="1"/>
  <c r="B7" i="3" s="1"/>
  <c r="B3" i="3" a="1"/>
  <c r="B3" i="3" s="1"/>
  <c r="B8" i="2" a="1"/>
  <c r="B8" i="2" s="1"/>
  <c r="B7" i="2" a="1"/>
  <c r="B7" i="2"/>
  <c r="B6" i="2" a="1"/>
  <c r="B6" i="2" s="1"/>
  <c r="B5" i="2" a="1"/>
  <c r="B5" i="2" s="1"/>
  <c r="B4" i="2" a="1"/>
  <c r="B4" i="2" s="1"/>
  <c r="B3" i="2" a="1"/>
  <c r="B3" i="2" s="1"/>
  <c r="B2" i="2" a="1"/>
  <c r="B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<sst xmlns="http://schemas.openxmlformats.org/spreadsheetml/2006/main" count="563" uniqueCount="181">
  <si>
    <t>Filiales</t>
  </si>
  <si>
    <t>Noms</t>
  </si>
  <si>
    <t>Prénoms</t>
  </si>
  <si>
    <t>Date Naissance</t>
  </si>
  <si>
    <t>Age</t>
  </si>
  <si>
    <t>Civilité</t>
  </si>
  <si>
    <t>Fonction</t>
  </si>
  <si>
    <t>Secteur</t>
  </si>
  <si>
    <t>Salaire</t>
  </si>
  <si>
    <t>sexe</t>
  </si>
  <si>
    <t>date d'entrée</t>
  </si>
  <si>
    <t>situation
familiale</t>
  </si>
  <si>
    <t>nombre
enfants</t>
  </si>
  <si>
    <t>Ouest</t>
  </si>
  <si>
    <t>Toleron</t>
  </si>
  <si>
    <t>Pascal</t>
  </si>
  <si>
    <t>Monsieur</t>
  </si>
  <si>
    <t>Ingénieur</t>
  </si>
  <si>
    <t>Etudes</t>
  </si>
  <si>
    <t>M</t>
  </si>
  <si>
    <t>Arnal</t>
  </si>
  <si>
    <t>Isabelle</t>
  </si>
  <si>
    <t>Madame</t>
  </si>
  <si>
    <t>Secrétaire</t>
  </si>
  <si>
    <t>F</t>
  </si>
  <si>
    <t>Siege</t>
  </si>
  <si>
    <t>Kopp</t>
  </si>
  <si>
    <t>Amélie</t>
  </si>
  <si>
    <t>DRH</t>
  </si>
  <si>
    <t>C</t>
  </si>
  <si>
    <t>Vinson</t>
  </si>
  <si>
    <t>Christine</t>
  </si>
  <si>
    <t>Marketing</t>
  </si>
  <si>
    <t>D</t>
  </si>
  <si>
    <t>Thibault</t>
  </si>
  <si>
    <t>Alain</t>
  </si>
  <si>
    <t>Commercial</t>
  </si>
  <si>
    <t>S</t>
  </si>
  <si>
    <t>Girardot</t>
  </si>
  <si>
    <t>Hypolite</t>
  </si>
  <si>
    <t>Mauyaud</t>
  </si>
  <si>
    <t>Brigitte</t>
  </si>
  <si>
    <t>Assistant Commercial</t>
  </si>
  <si>
    <t>Caputo</t>
  </si>
  <si>
    <t>Dominique</t>
  </si>
  <si>
    <t>Rougé</t>
  </si>
  <si>
    <t>Jean-Baptiste</t>
  </si>
  <si>
    <t>Presle</t>
  </si>
  <si>
    <t>Micheline</t>
  </si>
  <si>
    <t>Est</t>
  </si>
  <si>
    <t>Graveleine</t>
  </si>
  <si>
    <t>Denis</t>
  </si>
  <si>
    <t>Longeot</t>
  </si>
  <si>
    <t>Florence</t>
  </si>
  <si>
    <t>Baliff</t>
  </si>
  <si>
    <t>Gabriel</t>
  </si>
  <si>
    <t>Baudry</t>
  </si>
  <si>
    <t>Christophe</t>
  </si>
  <si>
    <t>Dupré</t>
  </si>
  <si>
    <t>Marion</t>
  </si>
  <si>
    <t>Baudu</t>
  </si>
  <si>
    <t>Catherine</t>
  </si>
  <si>
    <t>Sybille</t>
  </si>
  <si>
    <t>Joél</t>
  </si>
  <si>
    <t>Sud</t>
  </si>
  <si>
    <t>Boissé</t>
  </si>
  <si>
    <t>Sandrine</t>
  </si>
  <si>
    <t>Boisseau</t>
  </si>
  <si>
    <t>Jérome</t>
  </si>
  <si>
    <t>Rivière</t>
  </si>
  <si>
    <t>Annie</t>
  </si>
  <si>
    <t>Gunéin</t>
  </si>
  <si>
    <t>Stéphane</t>
  </si>
  <si>
    <t>Dupont</t>
  </si>
  <si>
    <t>Edgar</t>
  </si>
  <si>
    <t>Delattre</t>
  </si>
  <si>
    <t>Xavier</t>
  </si>
  <si>
    <t>Durozoi</t>
  </si>
  <si>
    <t>Joêlle</t>
  </si>
  <si>
    <t>de Salins</t>
  </si>
  <si>
    <t>Maryvonne</t>
  </si>
  <si>
    <t>Mourad</t>
  </si>
  <si>
    <t>Adnen</t>
  </si>
  <si>
    <t>Samson</t>
  </si>
  <si>
    <t>Véronique</t>
  </si>
  <si>
    <t>Manue</t>
  </si>
  <si>
    <t>Thierry</t>
  </si>
  <si>
    <t>Delaporte</t>
  </si>
  <si>
    <t>Patrick</t>
  </si>
  <si>
    <t>Rudeau</t>
  </si>
  <si>
    <t>Franck</t>
  </si>
  <si>
    <t>Rosporte</t>
  </si>
  <si>
    <t>Jacques</t>
  </si>
  <si>
    <t>Quenisset</t>
  </si>
  <si>
    <t>Sophia</t>
  </si>
  <si>
    <t>Mritto</t>
  </si>
  <si>
    <t>Francesca</t>
  </si>
  <si>
    <t>Glori</t>
  </si>
  <si>
    <t>Rachel</t>
  </si>
  <si>
    <t>Villard</t>
  </si>
  <si>
    <t>Zoe</t>
  </si>
  <si>
    <t>Poincaré</t>
  </si>
  <si>
    <t>Charles</t>
  </si>
  <si>
    <t>Dano</t>
  </si>
  <si>
    <t>Marc</t>
  </si>
  <si>
    <t>Conti</t>
  </si>
  <si>
    <t>Robert</t>
  </si>
  <si>
    <t>Minelli</t>
  </si>
  <si>
    <t>Samanta</t>
  </si>
  <si>
    <t>Mabel</t>
  </si>
  <si>
    <t>Bruno</t>
  </si>
  <si>
    <t>Baschet</t>
  </si>
  <si>
    <t>Françoise</t>
  </si>
  <si>
    <t>Legrand</t>
  </si>
  <si>
    <t>Albertine</t>
  </si>
  <si>
    <t>Acoord</t>
  </si>
  <si>
    <t>David</t>
  </si>
  <si>
    <t>Mayaud</t>
  </si>
  <si>
    <t>Antoine</t>
  </si>
  <si>
    <t>Directeur Commercial</t>
  </si>
  <si>
    <t>Naudea</t>
  </si>
  <si>
    <t>Cyril</t>
  </si>
  <si>
    <t>Dormeuil</t>
  </si>
  <si>
    <t>Dreffus</t>
  </si>
  <si>
    <t>Charlie</t>
  </si>
  <si>
    <t>Galotti</t>
  </si>
  <si>
    <t>Jean</t>
  </si>
  <si>
    <t>Martin</t>
  </si>
  <si>
    <t>Remi</t>
  </si>
  <si>
    <t>Lee</t>
  </si>
  <si>
    <t>Claude</t>
  </si>
  <si>
    <t>Dollfus</t>
  </si>
  <si>
    <t>Elisabeth</t>
  </si>
  <si>
    <t>Lecuyer</t>
  </si>
  <si>
    <t>Raymond</t>
  </si>
  <si>
    <t>Riame</t>
  </si>
  <si>
    <t>Louise</t>
  </si>
  <si>
    <t>Batine</t>
  </si>
  <si>
    <t>Alex</t>
  </si>
  <si>
    <t>Deschamp</t>
  </si>
  <si>
    <t>Emmanuel</t>
  </si>
  <si>
    <t>Lambel</t>
  </si>
  <si>
    <t>Carl</t>
  </si>
  <si>
    <t>Bouko</t>
  </si>
  <si>
    <t>Nombre de femmes</t>
  </si>
  <si>
    <t xml:space="preserve">Total des salaires par fonction
</t>
  </si>
  <si>
    <t>Nombre d'enfants total des salariés pour chaque secteur</t>
  </si>
  <si>
    <t>Le nombre d'hommes et de femmes par secteur (en affichant le salaire moyen total par secteur)</t>
  </si>
  <si>
    <t>a- Nombre de salariés par filiale et par secteur</t>
  </si>
  <si>
    <t>b- Effectifs par tranche d'âge de 5 ans pour chaque fonction</t>
  </si>
  <si>
    <t>c- Salaire moyen affiché en euros et arrondi par sexe et par fonction</t>
  </si>
  <si>
    <t>d-  Salaire moyen par sexe et par secteur pour les deux filiales Ouest et Sud confondues</t>
  </si>
  <si>
    <t>f- Les effectifs des enfants par filiale</t>
  </si>
  <si>
    <t># M. Gabriel vient d'avoir des jumeaux : corriger la base et actualiser le tableau ci-dessus</t>
  </si>
  <si>
    <t>Blour</t>
  </si>
  <si>
    <t>Agathe</t>
  </si>
  <si>
    <t xml:space="preserve">2 -  REALISER LES GRAPHIQUES CROISES DYNAMIQUES SUIVANTS SUR CETTE FEUILLE (A DROITE) :  </t>
  </si>
  <si>
    <t>Assistant commercial</t>
  </si>
  <si>
    <t>Directeur commercial</t>
  </si>
  <si>
    <t>Age moyen des salariés par filiale</t>
  </si>
  <si>
    <t>Salaire moyen</t>
  </si>
  <si>
    <t>Nombre d'hommes</t>
  </si>
  <si>
    <t xml:space="preserve">g- Le pourcentage d'hommes et de femmes pour chaque secteur par tranche de salaire de 1000€ </t>
  </si>
  <si>
    <t>Résultats</t>
  </si>
  <si>
    <r>
      <t xml:space="preserve">1 -  AFFICHER AU MOYEN DE TABLEAUX CROISES SUCCESSIFS A RECOPIER SUR DES </t>
    </r>
    <r>
      <rPr>
        <b/>
        <u/>
        <sz val="12"/>
        <rFont val="Georgia"/>
        <family val="1"/>
      </rPr>
      <t xml:space="preserve">FEUILLES DIFFERENTES ET A NOMMER </t>
    </r>
    <r>
      <rPr>
        <b/>
        <sz val="12"/>
        <rFont val="Georgia"/>
        <family val="1"/>
      </rPr>
      <t xml:space="preserve">:  </t>
    </r>
  </si>
  <si>
    <r>
      <t xml:space="preserve">entre 1500€ et 4500€  : </t>
    </r>
    <r>
      <rPr>
        <b/>
        <sz val="12"/>
        <color rgb="FFC00000"/>
        <rFont val="Georgia"/>
        <family val="1"/>
      </rPr>
      <t>sans afficher les sous-totaux ni le total général des colonnes</t>
    </r>
  </si>
  <si>
    <r>
      <t xml:space="preserve"># Ajouter les nouveaux salariés suivants puis </t>
    </r>
    <r>
      <rPr>
        <b/>
        <sz val="12"/>
        <color rgb="FFC00000"/>
        <rFont val="Georgia"/>
        <family val="1"/>
      </rPr>
      <t xml:space="preserve">mettre à jour </t>
    </r>
    <r>
      <rPr>
        <b/>
        <sz val="12"/>
        <rFont val="Georgia"/>
        <family val="1"/>
      </rPr>
      <t>le tableau ci-dessus</t>
    </r>
  </si>
  <si>
    <t xml:space="preserve">e-  Afficher, à partir du tableau précédent,  le détail pour le secteur Commercial : </t>
  </si>
  <si>
    <t>nommer cette nouvelle feuille "Commercial"</t>
  </si>
  <si>
    <r>
      <t xml:space="preserve">c-  Une </t>
    </r>
    <r>
      <rPr>
        <b/>
        <u/>
        <sz val="12"/>
        <rFont val="Georgia"/>
        <family val="1"/>
      </rPr>
      <t>courbe</t>
    </r>
    <r>
      <rPr>
        <b/>
        <sz val="12"/>
        <rFont val="Georgia"/>
        <family val="1"/>
      </rPr>
      <t xml:space="preserve"> du nombre de nouveaux salariés </t>
    </r>
    <r>
      <rPr>
        <b/>
        <u/>
        <sz val="12"/>
        <rFont val="Georgia"/>
        <family val="1"/>
      </rPr>
      <t>par année au siège</t>
    </r>
  </si>
  <si>
    <t>H</t>
  </si>
  <si>
    <t>Nombre de salariés mariés (M)</t>
  </si>
  <si>
    <t>Nombre de secrétaires</t>
  </si>
  <si>
    <t>Nombre d'ingénieurs de moins de 40 ans</t>
  </si>
  <si>
    <t>Nombre de salariées entrés après 2000</t>
  </si>
  <si>
    <t>Nombre de femmes dont le salaire est supérieur ou égal à 1700</t>
  </si>
  <si>
    <t>Nombre d'ingénieurs gagnant un salaire au dessus de la moyenne</t>
  </si>
  <si>
    <t>Nombre de prénoms contenant la lettre S et se terminant par E</t>
  </si>
  <si>
    <t>a-  Nombre de salariés par fonction pour les filiales Est et Ouest</t>
  </si>
  <si>
    <t>b-  Salaire moyen par sexe et par secteur</t>
  </si>
  <si>
    <t>Filiale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</si>
</sst>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[$€-40C]"/>
    <numFmt numFmtId="165" formatCode="#,##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Georgia"/>
      <family val="1"/>
    </font>
    <font>
      <sz val="11"/>
      <color theme="1"/>
      <name val="Georgia"/>
      <family val="1"/>
    </font>
    <font>
      <sz val="10"/>
      <name val="Georgia"/>
      <family val="1"/>
    </font>
    <font>
      <b/>
      <sz val="10"/>
      <color theme="1"/>
      <name val="Georgia"/>
      <family val="1"/>
    </font>
    <font>
      <b/>
      <sz val="12"/>
      <name val="Georgia"/>
      <family val="1"/>
    </font>
    <font>
      <b/>
      <u/>
      <sz val="12"/>
      <name val="Georgia"/>
      <family val="1"/>
    </font>
    <font>
      <sz val="12"/>
      <name val="Georgia"/>
      <family val="1"/>
    </font>
    <font>
      <sz val="10"/>
      <color theme="9" tint="0.79998168889431442"/>
      <name val="Georgia"/>
      <family val="1"/>
    </font>
    <font>
      <b/>
      <sz val="12"/>
      <color rgb="FFC00000"/>
      <name val="Georgia"/>
      <family val="1"/>
    </font>
    <font>
      <sz val="11"/>
      <color rgb="FFFF0000"/>
      <name val="Georgia"/>
      <family val="1"/>
    </font>
    <font>
      <sz val="10"/>
      <color rgb="FFFF0000"/>
      <name val="Georgia"/>
      <family val="1"/>
    </font>
    <font>
      <b/>
      <sz val="11"/>
      <color theme="1"/>
      <name val="Georgia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3">
    <xf numFmtId="0" fontId="0" fillId="0" borderId="0" xfId="0"/>
    <xf numFmtId="0" fontId="2" fillId="0" borderId="0" xfId="0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164" fontId="2" fillId="0" borderId="0" xfId="1" applyNumberFormat="1" applyFont="1" applyAlignment="1">
      <alignment horizontal="center" vertical="center" wrapText="1"/>
    </xf>
    <xf numFmtId="0" fontId="3" fillId="0" borderId="0" xfId="0" applyFont="1"/>
    <xf numFmtId="14" fontId="3" fillId="0" borderId="0" xfId="0" applyNumberFormat="1" applyFont="1"/>
    <xf numFmtId="164" fontId="3" fillId="0" borderId="0" xfId="1" applyNumberFormat="1" applyFont="1"/>
    <xf numFmtId="0" fontId="3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 vertical="center"/>
    </xf>
    <xf numFmtId="0" fontId="5" fillId="5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1" fontId="3" fillId="0" borderId="0" xfId="0" applyNumberFormat="1" applyFont="1"/>
    <xf numFmtId="0" fontId="4" fillId="0" borderId="1" xfId="0" applyFont="1" applyBorder="1" applyAlignment="1">
      <alignment horizontal="right" vertical="top" wrapText="1"/>
    </xf>
    <xf numFmtId="165" fontId="3" fillId="0" borderId="1" xfId="1" applyNumberFormat="1" applyFont="1" applyBorder="1"/>
    <xf numFmtId="0" fontId="4" fillId="0" borderId="0" xfId="0" applyFont="1" applyAlignment="1">
      <alignment horizontal="right" vertical="top" wrapText="1"/>
    </xf>
    <xf numFmtId="164" fontId="3" fillId="0" borderId="0" xfId="1" applyNumberFormat="1" applyFont="1" applyBorder="1"/>
    <xf numFmtId="1" fontId="3" fillId="0" borderId="1" xfId="0" applyNumberFormat="1" applyFont="1" applyBorder="1"/>
    <xf numFmtId="0" fontId="3" fillId="0" borderId="1" xfId="1" applyNumberFormat="1" applyFont="1" applyBorder="1"/>
    <xf numFmtId="0" fontId="3" fillId="0" borderId="1" xfId="0" applyFont="1" applyBorder="1"/>
    <xf numFmtId="0" fontId="2" fillId="0" borderId="0" xfId="0" applyFont="1" applyAlignment="1">
      <alignment horizontal="left" vertical="top" wrapText="1"/>
    </xf>
    <xf numFmtId="0" fontId="4" fillId="0" borderId="1" xfId="1" applyNumberFormat="1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3" fillId="2" borderId="0" xfId="0" applyFont="1" applyFill="1" applyAlignment="1">
      <alignment horizontal="left"/>
    </xf>
    <xf numFmtId="0" fontId="3" fillId="2" borderId="0" xfId="0" applyFont="1" applyFill="1"/>
    <xf numFmtId="0" fontId="6" fillId="2" borderId="0" xfId="0" applyFont="1" applyFill="1"/>
    <xf numFmtId="0" fontId="3" fillId="0" borderId="0" xfId="0" applyFont="1" applyAlignment="1">
      <alignment horizontal="left"/>
    </xf>
    <xf numFmtId="0" fontId="2" fillId="2" borderId="0" xfId="0" applyFont="1" applyFill="1"/>
    <xf numFmtId="0" fontId="4" fillId="2" borderId="0" xfId="0" applyFont="1" applyFill="1"/>
    <xf numFmtId="0" fontId="8" fillId="2" borderId="0" xfId="0" applyFont="1" applyFill="1"/>
    <xf numFmtId="0" fontId="8" fillId="2" borderId="0" xfId="0" applyFont="1" applyFill="1" applyAlignment="1">
      <alignment horizontal="center"/>
    </xf>
    <xf numFmtId="0" fontId="6" fillId="4" borderId="0" xfId="0" applyFont="1" applyFill="1"/>
    <xf numFmtId="0" fontId="8" fillId="4" borderId="0" xfId="0" applyFont="1" applyFill="1"/>
    <xf numFmtId="0" fontId="3" fillId="4" borderId="0" xfId="0" applyFont="1" applyFill="1"/>
    <xf numFmtId="0" fontId="6" fillId="6" borderId="0" xfId="0" applyFont="1" applyFill="1"/>
    <xf numFmtId="0" fontId="8" fillId="6" borderId="0" xfId="0" applyFont="1" applyFill="1"/>
    <xf numFmtId="0" fontId="3" fillId="6" borderId="0" xfId="0" applyFont="1" applyFill="1"/>
    <xf numFmtId="0" fontId="9" fillId="6" borderId="0" xfId="0" applyFont="1" applyFill="1"/>
    <xf numFmtId="14" fontId="3" fillId="6" borderId="0" xfId="0" applyNumberFormat="1" applyFont="1" applyFill="1"/>
    <xf numFmtId="0" fontId="6" fillId="7" borderId="5" xfId="0" applyFont="1" applyFill="1" applyBorder="1" applyAlignment="1">
      <alignment vertical="center"/>
    </xf>
    <xf numFmtId="0" fontId="6" fillId="7" borderId="6" xfId="0" applyFont="1" applyFill="1" applyBorder="1" applyAlignment="1">
      <alignment vertical="center"/>
    </xf>
    <xf numFmtId="0" fontId="3" fillId="7" borderId="7" xfId="0" applyFont="1" applyFill="1" applyBorder="1" applyAlignment="1">
      <alignment vertical="center"/>
    </xf>
    <xf numFmtId="0" fontId="6" fillId="7" borderId="8" xfId="0" applyFont="1" applyFill="1" applyBorder="1" applyAlignment="1">
      <alignment vertical="center"/>
    </xf>
    <xf numFmtId="0" fontId="6" fillId="7" borderId="0" xfId="0" applyFont="1" applyFill="1" applyAlignment="1">
      <alignment vertical="center"/>
    </xf>
    <xf numFmtId="0" fontId="3" fillId="7" borderId="9" xfId="0" applyFont="1" applyFill="1" applyBorder="1" applyAlignment="1">
      <alignment vertical="center"/>
    </xf>
    <xf numFmtId="0" fontId="6" fillId="7" borderId="10" xfId="0" applyFont="1" applyFill="1" applyBorder="1" applyAlignment="1">
      <alignment vertical="center"/>
    </xf>
    <xf numFmtId="0" fontId="6" fillId="7" borderId="11" xfId="0" applyFont="1" applyFill="1" applyBorder="1" applyAlignment="1">
      <alignment vertical="center"/>
    </xf>
    <xf numFmtId="0" fontId="3" fillId="7" borderId="12" xfId="0" applyFont="1" applyFill="1" applyBorder="1" applyAlignment="1">
      <alignment vertical="center"/>
    </xf>
    <xf numFmtId="0" fontId="6" fillId="7" borderId="13" xfId="0" applyFont="1" applyFill="1" applyBorder="1" applyAlignment="1">
      <alignment vertical="center"/>
    </xf>
    <xf numFmtId="0" fontId="6" fillId="7" borderId="14" xfId="0" applyFont="1" applyFill="1" applyBorder="1" applyAlignment="1">
      <alignment vertical="center"/>
    </xf>
    <xf numFmtId="0" fontId="3" fillId="7" borderId="15" xfId="0" applyFont="1" applyFill="1" applyBorder="1" applyAlignment="1">
      <alignment vertical="center"/>
    </xf>
    <xf numFmtId="0" fontId="6" fillId="7" borderId="14" xfId="0" applyFont="1" applyFill="1" applyBorder="1" applyAlignment="1">
      <alignment horizontal="center" vertical="center"/>
    </xf>
    <xf numFmtId="0" fontId="10" fillId="7" borderId="11" xfId="0" applyFont="1" applyFill="1" applyBorder="1" applyAlignment="1">
      <alignment vertical="center"/>
    </xf>
    <xf numFmtId="0" fontId="4" fillId="0" borderId="1" xfId="0" applyFont="1" applyBorder="1"/>
    <xf numFmtId="14" fontId="3" fillId="0" borderId="1" xfId="0" applyNumberFormat="1" applyFont="1" applyBorder="1"/>
    <xf numFmtId="164" fontId="3" fillId="0" borderId="1" xfId="1" applyNumberFormat="1" applyFont="1" applyFill="1" applyBorder="1"/>
    <xf numFmtId="0" fontId="3" fillId="0" borderId="1" xfId="0" applyFont="1" applyBorder="1" applyAlignment="1">
      <alignment horizontal="center"/>
    </xf>
    <xf numFmtId="14" fontId="4" fillId="0" borderId="1" xfId="0" applyNumberFormat="1" applyFont="1" applyBorder="1"/>
    <xf numFmtId="0" fontId="11" fillId="0" borderId="0" xfId="0" applyFont="1"/>
    <xf numFmtId="0" fontId="12" fillId="0" borderId="0" xfId="0" applyFont="1"/>
    <xf numFmtId="0" fontId="13" fillId="4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4" borderId="4" xfId="0" applyFont="1" applyFill="1" applyBorder="1" applyAlignment="1">
      <alignment horizontal="center" vertical="top" wrapText="1"/>
    </xf>
  </cellXfs>
  <cellStyles count="2">
    <cellStyle name="Monétaire" xfId="1" builtinId="4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eorgia"/>
        <family val="1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numFmt numFmtId="164" formatCode="#,##0.00\ [$€-4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eorgia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eorgia"/>
        <family val="1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573754-6695-4A30-BF7E-CAD785B5F196}" name="Tableau1" displayName="Tableau1" ref="A1:M59" totalsRowShown="0" headerRowDxfId="13">
  <autoFilter ref="A1:M59" xr:uid="{1F573754-6695-4A30-BF7E-CAD785B5F196}"/>
  <tableColumns count="13">
    <tableColumn id="1" xr3:uid="{A449B43D-D9F6-4E37-832B-FF29EC1571F5}" name="Filiale" dataDxfId="12"/>
    <tableColumn id="2" xr3:uid="{9B9033C1-64E9-4105-B17A-8AD6B204C5E4}" name="Noms" dataDxfId="11"/>
    <tableColumn id="3" xr3:uid="{903BE7FE-2027-40DC-A9BD-8119687A3C15}" name="Prénoms" dataDxfId="10"/>
    <tableColumn id="4" xr3:uid="{4454C56A-0B1D-47BC-A41C-2816A6F8BFB8}" name="Date Naissance" dataDxfId="9"/>
    <tableColumn id="5" xr3:uid="{0FEA4ACE-CD9E-45F7-A016-8AEC470B8541}" name="Age" dataDxfId="8"/>
    <tableColumn id="6" xr3:uid="{B78C70CD-480F-40CF-A18A-78902B45C04B}" name="Civilité" dataDxfId="7"/>
    <tableColumn id="7" xr3:uid="{243BA9A2-85AD-4AC4-A89C-764626BD17CC}" name="Fonction" dataDxfId="6"/>
    <tableColumn id="8" xr3:uid="{5C0D020B-1593-4FB5-B88C-D23F84214D6B}" name="Secteur" dataDxfId="5"/>
    <tableColumn id="9" xr3:uid="{4F4B7E3F-9CC6-459A-A950-F72CB98FF735}" name="Salaire" dataDxfId="4" dataCellStyle="Monétaire"/>
    <tableColumn id="10" xr3:uid="{7D7ADBA4-A606-4842-BC78-D182D5D90EDF}" name="sexe" dataDxfId="3"/>
    <tableColumn id="11" xr3:uid="{E4382CFC-9788-4A31-95D6-B62E4D4BC7A7}" name="date d'entrée" dataDxfId="2"/>
    <tableColumn id="12" xr3:uid="{DB483F21-1AFA-4294-95F2-1240FFBC9849}" name="situation_x000a_familiale" dataDxfId="1"/>
    <tableColumn id="13" xr3:uid="{A1D57F4B-BD7E-4F2E-877A-4D79145EE9D8}" name="nombre_x000a_enfan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9"/>
  <sheetViews>
    <sheetView workbookViewId="0">
      <selection activeCell="J2" sqref="J2:J59"/>
    </sheetView>
  </sheetViews>
  <sheetFormatPr baseColWidth="10" defaultColWidth="11.42578125" defaultRowHeight="14.25" x14ac:dyDescent="0.2"/>
  <cols>
    <col min="1" max="2" width="11.42578125" style="4"/>
    <col min="3" max="3" width="11.85546875" style="4" customWidth="1"/>
    <col min="4" max="4" width="18.28515625" style="4" customWidth="1"/>
    <col min="5" max="5" width="11.5703125" style="4" bestFit="1" customWidth="1"/>
    <col min="6" max="6" width="11.42578125" style="4"/>
    <col min="7" max="7" width="19.42578125" style="4" bestFit="1" customWidth="1"/>
    <col min="8" max="8" width="21" style="4" bestFit="1" customWidth="1"/>
    <col min="9" max="9" width="12" style="4" bestFit="1" customWidth="1"/>
    <col min="10" max="10" width="11.42578125" style="4"/>
    <col min="11" max="11" width="16.28515625" style="4" customWidth="1"/>
    <col min="12" max="12" width="11.42578125" style="4"/>
    <col min="13" max="13" width="11.5703125" style="4" bestFit="1" customWidth="1"/>
    <col min="14" max="16384" width="11.42578125" style="4"/>
  </cols>
  <sheetData>
    <row r="1" spans="1:13" ht="25.5" x14ac:dyDescent="0.2">
      <c r="A1" s="1" t="s">
        <v>180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3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">
      <c r="A2" s="4" t="s">
        <v>13</v>
      </c>
      <c r="B2" s="4" t="s">
        <v>14</v>
      </c>
      <c r="C2" s="4" t="s">
        <v>15</v>
      </c>
      <c r="D2" s="5">
        <v>22293</v>
      </c>
      <c r="E2" s="4">
        <v>60</v>
      </c>
      <c r="F2" s="5" t="s">
        <v>16</v>
      </c>
      <c r="G2" s="4" t="s">
        <v>17</v>
      </c>
      <c r="H2" s="4" t="s">
        <v>18</v>
      </c>
      <c r="I2" s="6">
        <v>2153.8461538461538</v>
      </c>
      <c r="J2" s="7" t="s">
        <v>19</v>
      </c>
      <c r="K2" s="5">
        <v>31758</v>
      </c>
      <c r="L2" s="7" t="s">
        <v>19</v>
      </c>
      <c r="M2" s="7">
        <v>1</v>
      </c>
    </row>
    <row r="3" spans="1:13" x14ac:dyDescent="0.2">
      <c r="A3" s="4" t="s">
        <v>13</v>
      </c>
      <c r="B3" s="4" t="s">
        <v>20</v>
      </c>
      <c r="C3" s="62" t="s">
        <v>21</v>
      </c>
      <c r="D3" s="5">
        <v>27946</v>
      </c>
      <c r="E3" s="4">
        <v>44</v>
      </c>
      <c r="F3" s="5" t="s">
        <v>22</v>
      </c>
      <c r="G3" s="4" t="s">
        <v>23</v>
      </c>
      <c r="H3" s="4" t="s">
        <v>18</v>
      </c>
      <c r="I3" s="6">
        <v>1215.3846153846155</v>
      </c>
      <c r="J3" s="7" t="s">
        <v>24</v>
      </c>
      <c r="K3" s="5">
        <v>35046</v>
      </c>
      <c r="L3" s="7" t="s">
        <v>19</v>
      </c>
      <c r="M3" s="7">
        <v>2</v>
      </c>
    </row>
    <row r="4" spans="1:13" x14ac:dyDescent="0.2">
      <c r="A4" s="4" t="s">
        <v>25</v>
      </c>
      <c r="B4" s="4" t="s">
        <v>26</v>
      </c>
      <c r="C4" s="4" t="s">
        <v>27</v>
      </c>
      <c r="D4" s="5">
        <v>20952</v>
      </c>
      <c r="E4" s="4">
        <v>63</v>
      </c>
      <c r="F4" s="5" t="s">
        <v>22</v>
      </c>
      <c r="G4" s="4" t="s">
        <v>23</v>
      </c>
      <c r="H4" s="4" t="s">
        <v>28</v>
      </c>
      <c r="I4" s="6">
        <v>1446.1538461538462</v>
      </c>
      <c r="J4" s="7" t="s">
        <v>24</v>
      </c>
      <c r="K4" s="5">
        <v>35192</v>
      </c>
      <c r="L4" s="7" t="s">
        <v>29</v>
      </c>
      <c r="M4" s="7">
        <v>0</v>
      </c>
    </row>
    <row r="5" spans="1:13" x14ac:dyDescent="0.2">
      <c r="A5" s="4" t="s">
        <v>25</v>
      </c>
      <c r="B5" s="4" t="s">
        <v>30</v>
      </c>
      <c r="C5" s="62" t="s">
        <v>31</v>
      </c>
      <c r="D5" s="5">
        <v>21371</v>
      </c>
      <c r="E5" s="4">
        <v>62</v>
      </c>
      <c r="F5" s="5" t="s">
        <v>22</v>
      </c>
      <c r="G5" s="4" t="s">
        <v>23</v>
      </c>
      <c r="H5" s="4" t="s">
        <v>32</v>
      </c>
      <c r="I5" s="6">
        <v>1507.6923076923076</v>
      </c>
      <c r="J5" s="7" t="s">
        <v>24</v>
      </c>
      <c r="K5" s="5">
        <v>35338</v>
      </c>
      <c r="L5" s="7" t="s">
        <v>33</v>
      </c>
      <c r="M5" s="7">
        <v>1</v>
      </c>
    </row>
    <row r="6" spans="1:13" x14ac:dyDescent="0.2">
      <c r="A6" s="4" t="s">
        <v>13</v>
      </c>
      <c r="B6" s="4" t="s">
        <v>34</v>
      </c>
      <c r="C6" s="4" t="s">
        <v>35</v>
      </c>
      <c r="D6" s="5">
        <v>22166</v>
      </c>
      <c r="E6" s="4">
        <v>60</v>
      </c>
      <c r="F6" s="5" t="s">
        <v>16</v>
      </c>
      <c r="G6" s="4" t="s">
        <v>36</v>
      </c>
      <c r="H6" s="4" t="s">
        <v>36</v>
      </c>
      <c r="I6" s="6">
        <v>2276.9230769230771</v>
      </c>
      <c r="J6" s="7" t="s">
        <v>19</v>
      </c>
      <c r="K6" s="5">
        <v>35484</v>
      </c>
      <c r="L6" s="7" t="s">
        <v>37</v>
      </c>
      <c r="M6" s="7">
        <v>3</v>
      </c>
    </row>
    <row r="7" spans="1:13" x14ac:dyDescent="0.2">
      <c r="A7" s="4" t="s">
        <v>13</v>
      </c>
      <c r="B7" s="4" t="s">
        <v>38</v>
      </c>
      <c r="C7" s="4" t="s">
        <v>39</v>
      </c>
      <c r="D7" s="5">
        <v>22167</v>
      </c>
      <c r="E7" s="4">
        <v>60</v>
      </c>
      <c r="F7" s="5" t="s">
        <v>16</v>
      </c>
      <c r="G7" s="4" t="s">
        <v>17</v>
      </c>
      <c r="H7" s="4" t="s">
        <v>18</v>
      </c>
      <c r="I7" s="6">
        <v>2769.2307692307691</v>
      </c>
      <c r="J7" s="7" t="s">
        <v>19</v>
      </c>
      <c r="K7" s="5">
        <v>35630</v>
      </c>
      <c r="L7" s="7" t="s">
        <v>19</v>
      </c>
      <c r="M7" s="7">
        <v>1</v>
      </c>
    </row>
    <row r="8" spans="1:13" x14ac:dyDescent="0.2">
      <c r="A8" s="4" t="s">
        <v>13</v>
      </c>
      <c r="B8" s="4" t="s">
        <v>40</v>
      </c>
      <c r="C8" s="4" t="s">
        <v>41</v>
      </c>
      <c r="D8" s="5">
        <v>22810</v>
      </c>
      <c r="E8" s="4">
        <v>58</v>
      </c>
      <c r="F8" s="5" t="s">
        <v>22</v>
      </c>
      <c r="G8" s="4" t="s">
        <v>42</v>
      </c>
      <c r="H8" s="4" t="s">
        <v>36</v>
      </c>
      <c r="I8" s="6">
        <v>1692.3076923076924</v>
      </c>
      <c r="J8" s="7" t="s">
        <v>24</v>
      </c>
      <c r="K8" s="5">
        <v>35922</v>
      </c>
      <c r="L8" s="7" t="s">
        <v>29</v>
      </c>
      <c r="M8" s="7">
        <v>0</v>
      </c>
    </row>
    <row r="9" spans="1:13" x14ac:dyDescent="0.2">
      <c r="A9" s="4" t="s">
        <v>25</v>
      </c>
      <c r="B9" s="4" t="s">
        <v>43</v>
      </c>
      <c r="C9" s="4" t="s">
        <v>44</v>
      </c>
      <c r="D9" s="5">
        <v>22500</v>
      </c>
      <c r="E9" s="4">
        <v>59</v>
      </c>
      <c r="F9" s="5" t="s">
        <v>22</v>
      </c>
      <c r="G9" s="4" t="s">
        <v>23</v>
      </c>
      <c r="H9" s="4" t="s">
        <v>32</v>
      </c>
      <c r="I9" s="6">
        <v>1538.4615384615386</v>
      </c>
      <c r="J9" s="7" t="s">
        <v>24</v>
      </c>
      <c r="K9" s="5">
        <v>36068</v>
      </c>
      <c r="L9" s="7" t="s">
        <v>29</v>
      </c>
      <c r="M9" s="7">
        <v>0</v>
      </c>
    </row>
    <row r="10" spans="1:13" x14ac:dyDescent="0.2">
      <c r="A10" s="4" t="s">
        <v>13</v>
      </c>
      <c r="B10" s="4" t="s">
        <v>45</v>
      </c>
      <c r="C10" s="62" t="s">
        <v>46</v>
      </c>
      <c r="D10" s="5">
        <v>22501</v>
      </c>
      <c r="E10" s="4">
        <v>59</v>
      </c>
      <c r="F10" s="5" t="s">
        <v>16</v>
      </c>
      <c r="G10" s="4" t="s">
        <v>17</v>
      </c>
      <c r="H10" s="4" t="s">
        <v>18</v>
      </c>
      <c r="I10" s="6">
        <v>2000</v>
      </c>
      <c r="J10" s="7" t="s">
        <v>19</v>
      </c>
      <c r="K10" s="5">
        <v>36214</v>
      </c>
      <c r="L10" s="7" t="s">
        <v>33</v>
      </c>
      <c r="M10" s="7">
        <v>0</v>
      </c>
    </row>
    <row r="11" spans="1:13" x14ac:dyDescent="0.2">
      <c r="A11" s="4" t="s">
        <v>13</v>
      </c>
      <c r="B11" s="4" t="s">
        <v>47</v>
      </c>
      <c r="C11" s="4" t="s">
        <v>48</v>
      </c>
      <c r="D11" s="5">
        <v>22502</v>
      </c>
      <c r="E11" s="4">
        <v>59</v>
      </c>
      <c r="F11" s="5" t="s">
        <v>22</v>
      </c>
      <c r="G11" s="4" t="s">
        <v>23</v>
      </c>
      <c r="H11" s="4" t="s">
        <v>18</v>
      </c>
      <c r="I11" s="6">
        <v>1846.1538461538462</v>
      </c>
      <c r="J11" s="7" t="s">
        <v>24</v>
      </c>
      <c r="K11" s="5">
        <v>36360</v>
      </c>
      <c r="L11" s="7" t="s">
        <v>29</v>
      </c>
      <c r="M11" s="7">
        <v>0</v>
      </c>
    </row>
    <row r="12" spans="1:13" x14ac:dyDescent="0.2">
      <c r="A12" s="4" t="s">
        <v>49</v>
      </c>
      <c r="B12" s="4" t="s">
        <v>50</v>
      </c>
      <c r="C12" s="4" t="s">
        <v>51</v>
      </c>
      <c r="D12" s="5">
        <v>24017</v>
      </c>
      <c r="E12" s="4">
        <v>55</v>
      </c>
      <c r="F12" s="5" t="s">
        <v>16</v>
      </c>
      <c r="G12" s="4" t="s">
        <v>17</v>
      </c>
      <c r="H12" s="4" t="s">
        <v>18</v>
      </c>
      <c r="I12" s="6">
        <v>2000</v>
      </c>
      <c r="J12" s="7" t="s">
        <v>19</v>
      </c>
      <c r="K12" s="5">
        <v>36506</v>
      </c>
      <c r="L12" s="7" t="s">
        <v>29</v>
      </c>
      <c r="M12" s="7">
        <v>0</v>
      </c>
    </row>
    <row r="13" spans="1:13" x14ac:dyDescent="0.2">
      <c r="A13" s="4" t="s">
        <v>49</v>
      </c>
      <c r="B13" s="4" t="s">
        <v>52</v>
      </c>
      <c r="C13" s="4" t="s">
        <v>53</v>
      </c>
      <c r="D13" s="5">
        <v>24118</v>
      </c>
      <c r="E13" s="4">
        <v>55</v>
      </c>
      <c r="F13" s="5" t="s">
        <v>22</v>
      </c>
      <c r="G13" s="4" t="s">
        <v>42</v>
      </c>
      <c r="H13" s="4" t="s">
        <v>36</v>
      </c>
      <c r="I13" s="6">
        <v>1692.3076923076924</v>
      </c>
      <c r="J13" s="7" t="s">
        <v>24</v>
      </c>
      <c r="K13" s="5">
        <v>36652</v>
      </c>
      <c r="L13" s="7" t="s">
        <v>19</v>
      </c>
      <c r="M13" s="7">
        <v>5</v>
      </c>
    </row>
    <row r="14" spans="1:13" x14ac:dyDescent="0.2">
      <c r="A14" s="4" t="s">
        <v>49</v>
      </c>
      <c r="B14" s="4" t="s">
        <v>54</v>
      </c>
      <c r="C14" s="4" t="s">
        <v>55</v>
      </c>
      <c r="D14" s="5">
        <v>24119</v>
      </c>
      <c r="E14" s="4">
        <v>55</v>
      </c>
      <c r="F14" s="5" t="s">
        <v>16</v>
      </c>
      <c r="G14" s="4" t="s">
        <v>36</v>
      </c>
      <c r="H14" s="4" t="s">
        <v>36</v>
      </c>
      <c r="I14" s="6">
        <v>2923.0769230769229</v>
      </c>
      <c r="J14" s="7" t="s">
        <v>19</v>
      </c>
      <c r="K14" s="5">
        <v>36798</v>
      </c>
      <c r="L14" s="7" t="s">
        <v>19</v>
      </c>
      <c r="M14" s="7">
        <v>2</v>
      </c>
    </row>
    <row r="15" spans="1:13" x14ac:dyDescent="0.2">
      <c r="A15" s="4" t="s">
        <v>13</v>
      </c>
      <c r="B15" s="8" t="s">
        <v>56</v>
      </c>
      <c r="C15" s="62" t="s">
        <v>57</v>
      </c>
      <c r="D15" s="5">
        <v>27406</v>
      </c>
      <c r="E15" s="4">
        <v>46</v>
      </c>
      <c r="F15" s="5" t="s">
        <v>16</v>
      </c>
      <c r="G15" s="4" t="s">
        <v>17</v>
      </c>
      <c r="H15" s="4" t="s">
        <v>18</v>
      </c>
      <c r="I15" s="6">
        <v>2153.8461538461538</v>
      </c>
      <c r="J15" s="7" t="s">
        <v>19</v>
      </c>
      <c r="K15" s="5">
        <v>36871</v>
      </c>
      <c r="L15" s="7" t="s">
        <v>19</v>
      </c>
      <c r="M15" s="7">
        <v>1</v>
      </c>
    </row>
    <row r="16" spans="1:13" x14ac:dyDescent="0.2">
      <c r="A16" s="4" t="s">
        <v>49</v>
      </c>
      <c r="B16" s="4" t="s">
        <v>58</v>
      </c>
      <c r="C16" s="4" t="s">
        <v>59</v>
      </c>
      <c r="D16" s="5">
        <v>24484</v>
      </c>
      <c r="E16" s="4">
        <v>54</v>
      </c>
      <c r="F16" s="5" t="s">
        <v>22</v>
      </c>
      <c r="G16" s="4" t="s">
        <v>36</v>
      </c>
      <c r="H16" s="4" t="s">
        <v>36</v>
      </c>
      <c r="I16" s="6">
        <v>2615.3846153846152</v>
      </c>
      <c r="J16" s="7" t="s">
        <v>24</v>
      </c>
      <c r="K16" s="5">
        <v>36944</v>
      </c>
      <c r="L16" s="7" t="s">
        <v>19</v>
      </c>
      <c r="M16" s="7">
        <v>1</v>
      </c>
    </row>
    <row r="17" spans="1:13" x14ac:dyDescent="0.2">
      <c r="A17" s="4" t="s">
        <v>25</v>
      </c>
      <c r="B17" s="4" t="s">
        <v>60</v>
      </c>
      <c r="C17" s="4" t="s">
        <v>61</v>
      </c>
      <c r="D17" s="5">
        <v>24935</v>
      </c>
      <c r="E17" s="4">
        <v>52</v>
      </c>
      <c r="F17" s="5" t="s">
        <v>22</v>
      </c>
      <c r="G17" s="4" t="s">
        <v>23</v>
      </c>
      <c r="H17" s="4" t="s">
        <v>28</v>
      </c>
      <c r="I17" s="6">
        <v>1846.1538461538462</v>
      </c>
      <c r="J17" s="7" t="s">
        <v>24</v>
      </c>
      <c r="K17" s="5">
        <v>37090</v>
      </c>
      <c r="L17" s="7" t="s">
        <v>37</v>
      </c>
      <c r="M17" s="7">
        <v>0</v>
      </c>
    </row>
    <row r="18" spans="1:13" x14ac:dyDescent="0.2">
      <c r="A18" s="4" t="s">
        <v>49</v>
      </c>
      <c r="B18" s="4" t="s">
        <v>62</v>
      </c>
      <c r="C18" s="4" t="s">
        <v>63</v>
      </c>
      <c r="D18" s="5">
        <v>24936</v>
      </c>
      <c r="E18" s="4">
        <v>52</v>
      </c>
      <c r="F18" s="5" t="s">
        <v>16</v>
      </c>
      <c r="G18" s="4" t="s">
        <v>36</v>
      </c>
      <c r="H18" s="4" t="s">
        <v>36</v>
      </c>
      <c r="I18" s="6">
        <v>2538.4615384615386</v>
      </c>
      <c r="J18" s="7" t="s">
        <v>19</v>
      </c>
      <c r="K18" s="5">
        <v>37236</v>
      </c>
      <c r="L18" s="7" t="s">
        <v>33</v>
      </c>
      <c r="M18" s="7">
        <v>1</v>
      </c>
    </row>
    <row r="19" spans="1:13" x14ac:dyDescent="0.2">
      <c r="A19" s="4" t="s">
        <v>64</v>
      </c>
      <c r="B19" s="4" t="s">
        <v>65</v>
      </c>
      <c r="C19" s="62" t="s">
        <v>66</v>
      </c>
      <c r="D19" s="5">
        <v>24936</v>
      </c>
      <c r="E19" s="4">
        <v>52</v>
      </c>
      <c r="F19" s="5" t="s">
        <v>22</v>
      </c>
      <c r="G19" s="4" t="s">
        <v>42</v>
      </c>
      <c r="H19" s="4" t="s">
        <v>36</v>
      </c>
      <c r="I19" s="6">
        <v>1461.5384615384614</v>
      </c>
      <c r="J19" s="7" t="s">
        <v>24</v>
      </c>
      <c r="K19" s="5">
        <v>37382</v>
      </c>
      <c r="L19" s="7" t="s">
        <v>37</v>
      </c>
      <c r="M19" s="7">
        <v>1</v>
      </c>
    </row>
    <row r="20" spans="1:13" x14ac:dyDescent="0.2">
      <c r="A20" s="4" t="s">
        <v>13</v>
      </c>
      <c r="B20" s="4" t="s">
        <v>67</v>
      </c>
      <c r="C20" s="4" t="s">
        <v>68</v>
      </c>
      <c r="D20" s="5">
        <v>25300</v>
      </c>
      <c r="E20" s="4">
        <v>51</v>
      </c>
      <c r="F20" s="5" t="s">
        <v>16</v>
      </c>
      <c r="G20" s="4" t="s">
        <v>17</v>
      </c>
      <c r="H20" s="4" t="s">
        <v>18</v>
      </c>
      <c r="I20" s="6">
        <v>2461.5384615384614</v>
      </c>
      <c r="J20" s="7" t="s">
        <v>19</v>
      </c>
      <c r="K20" s="5">
        <v>37674</v>
      </c>
      <c r="L20" s="7" t="s">
        <v>19</v>
      </c>
      <c r="M20" s="7">
        <v>2</v>
      </c>
    </row>
    <row r="21" spans="1:13" x14ac:dyDescent="0.2">
      <c r="A21" s="4" t="s">
        <v>13</v>
      </c>
      <c r="B21" s="4" t="s">
        <v>69</v>
      </c>
      <c r="C21" s="4" t="s">
        <v>70</v>
      </c>
      <c r="D21" s="5">
        <v>26153</v>
      </c>
      <c r="E21" s="4">
        <v>49</v>
      </c>
      <c r="F21" s="5" t="s">
        <v>22</v>
      </c>
      <c r="G21" s="4" t="s">
        <v>36</v>
      </c>
      <c r="H21" s="4" t="s">
        <v>36</v>
      </c>
      <c r="I21" s="6">
        <v>2923.0769230769229</v>
      </c>
      <c r="J21" s="7" t="s">
        <v>24</v>
      </c>
      <c r="K21" s="5">
        <v>37820</v>
      </c>
      <c r="L21" s="7" t="s">
        <v>19</v>
      </c>
      <c r="M21" s="7">
        <v>2</v>
      </c>
    </row>
    <row r="22" spans="1:13" x14ac:dyDescent="0.2">
      <c r="A22" s="4" t="s">
        <v>49</v>
      </c>
      <c r="B22" s="4" t="s">
        <v>71</v>
      </c>
      <c r="C22" s="62" t="s">
        <v>72</v>
      </c>
      <c r="D22" s="5">
        <v>26322</v>
      </c>
      <c r="E22" s="4">
        <v>49</v>
      </c>
      <c r="F22" s="5" t="s">
        <v>16</v>
      </c>
      <c r="G22" s="4" t="s">
        <v>17</v>
      </c>
      <c r="H22" s="4" t="s">
        <v>18</v>
      </c>
      <c r="I22" s="6">
        <v>2307.6923076923076</v>
      </c>
      <c r="J22" s="7" t="s">
        <v>19</v>
      </c>
      <c r="K22" s="5">
        <v>38258</v>
      </c>
      <c r="L22" s="7" t="s">
        <v>29</v>
      </c>
      <c r="M22" s="7">
        <v>0</v>
      </c>
    </row>
    <row r="23" spans="1:13" x14ac:dyDescent="0.2">
      <c r="A23" s="4" t="s">
        <v>49</v>
      </c>
      <c r="B23" s="4" t="s">
        <v>73</v>
      </c>
      <c r="C23" s="4" t="s">
        <v>74</v>
      </c>
      <c r="D23" s="5">
        <v>26735</v>
      </c>
      <c r="E23" s="4">
        <v>47</v>
      </c>
      <c r="F23" s="5" t="s">
        <v>16</v>
      </c>
      <c r="G23" s="4" t="s">
        <v>17</v>
      </c>
      <c r="H23" s="4" t="s">
        <v>18</v>
      </c>
      <c r="I23" s="6">
        <v>2692.3076923076924</v>
      </c>
      <c r="J23" s="7" t="s">
        <v>19</v>
      </c>
      <c r="K23" s="5">
        <v>38404</v>
      </c>
      <c r="L23" s="7" t="s">
        <v>29</v>
      </c>
      <c r="M23" s="7">
        <v>0</v>
      </c>
    </row>
    <row r="24" spans="1:13" x14ac:dyDescent="0.2">
      <c r="A24" s="4" t="s">
        <v>64</v>
      </c>
      <c r="B24" s="4" t="s">
        <v>75</v>
      </c>
      <c r="C24" s="4" t="s">
        <v>76</v>
      </c>
      <c r="D24" s="5">
        <v>27438</v>
      </c>
      <c r="E24" s="4">
        <v>45</v>
      </c>
      <c r="F24" s="5" t="s">
        <v>16</v>
      </c>
      <c r="G24" s="4" t="s">
        <v>36</v>
      </c>
      <c r="H24" s="4" t="s">
        <v>36</v>
      </c>
      <c r="I24" s="6">
        <v>2769.2307692307691</v>
      </c>
      <c r="J24" s="7" t="s">
        <v>19</v>
      </c>
      <c r="K24" s="5">
        <v>38550</v>
      </c>
      <c r="L24" s="7" t="s">
        <v>19</v>
      </c>
      <c r="M24" s="7">
        <v>0</v>
      </c>
    </row>
    <row r="25" spans="1:13" x14ac:dyDescent="0.2">
      <c r="A25" s="4" t="s">
        <v>64</v>
      </c>
      <c r="B25" s="4" t="s">
        <v>77</v>
      </c>
      <c r="C25" s="4" t="s">
        <v>78</v>
      </c>
      <c r="D25" s="5">
        <v>27010</v>
      </c>
      <c r="E25" s="4">
        <v>47</v>
      </c>
      <c r="F25" s="5" t="s">
        <v>22</v>
      </c>
      <c r="G25" s="4" t="s">
        <v>42</v>
      </c>
      <c r="H25" s="4" t="s">
        <v>36</v>
      </c>
      <c r="I25" s="6">
        <v>1692.3076923076924</v>
      </c>
      <c r="J25" s="7" t="s">
        <v>24</v>
      </c>
      <c r="K25" s="5">
        <v>38696</v>
      </c>
      <c r="L25" s="7" t="s">
        <v>19</v>
      </c>
      <c r="M25" s="7">
        <v>0</v>
      </c>
    </row>
    <row r="26" spans="1:13" x14ac:dyDescent="0.2">
      <c r="A26" s="4" t="s">
        <v>13</v>
      </c>
      <c r="B26" s="4" t="s">
        <v>79</v>
      </c>
      <c r="C26" s="4" t="s">
        <v>80</v>
      </c>
      <c r="D26" s="5">
        <v>28370</v>
      </c>
      <c r="E26" s="4">
        <v>43</v>
      </c>
      <c r="F26" s="5" t="s">
        <v>22</v>
      </c>
      <c r="G26" s="4" t="s">
        <v>36</v>
      </c>
      <c r="H26" s="4" t="s">
        <v>36</v>
      </c>
      <c r="I26" s="6">
        <v>2769.2307692307691</v>
      </c>
      <c r="J26" s="7" t="s">
        <v>24</v>
      </c>
      <c r="K26" s="5">
        <v>38842</v>
      </c>
      <c r="L26" s="7" t="s">
        <v>33</v>
      </c>
      <c r="M26" s="7">
        <v>0</v>
      </c>
    </row>
    <row r="27" spans="1:13" x14ac:dyDescent="0.2">
      <c r="A27" s="4" t="s">
        <v>13</v>
      </c>
      <c r="B27" s="4" t="s">
        <v>81</v>
      </c>
      <c r="C27" s="4" t="s">
        <v>82</v>
      </c>
      <c r="D27" s="5">
        <v>28858</v>
      </c>
      <c r="E27" s="4">
        <v>42</v>
      </c>
      <c r="F27" s="5" t="s">
        <v>16</v>
      </c>
      <c r="G27" s="4" t="s">
        <v>42</v>
      </c>
      <c r="H27" s="4" t="s">
        <v>36</v>
      </c>
      <c r="I27" s="6">
        <v>1538.4615384615386</v>
      </c>
      <c r="J27" s="7" t="s">
        <v>19</v>
      </c>
      <c r="K27" s="5">
        <v>38988</v>
      </c>
      <c r="L27" s="7" t="s">
        <v>19</v>
      </c>
      <c r="M27" s="7">
        <v>0</v>
      </c>
    </row>
    <row r="28" spans="1:13" x14ac:dyDescent="0.2">
      <c r="A28" s="4" t="s">
        <v>49</v>
      </c>
      <c r="B28" s="4" t="s">
        <v>83</v>
      </c>
      <c r="C28" s="4" t="s">
        <v>84</v>
      </c>
      <c r="D28" s="5">
        <v>29202</v>
      </c>
      <c r="E28" s="4">
        <v>41</v>
      </c>
      <c r="F28" s="5" t="s">
        <v>22</v>
      </c>
      <c r="G28" s="4" t="s">
        <v>23</v>
      </c>
      <c r="H28" s="4" t="s">
        <v>18</v>
      </c>
      <c r="I28" s="6">
        <v>1384.6153846153845</v>
      </c>
      <c r="J28" s="7" t="s">
        <v>24</v>
      </c>
      <c r="K28" s="5">
        <v>39134</v>
      </c>
      <c r="L28" s="7" t="s">
        <v>19</v>
      </c>
      <c r="M28" s="7">
        <v>2</v>
      </c>
    </row>
    <row r="29" spans="1:13" x14ac:dyDescent="0.2">
      <c r="A29" s="4" t="s">
        <v>13</v>
      </c>
      <c r="B29" s="8" t="s">
        <v>85</v>
      </c>
      <c r="C29" s="4" t="s">
        <v>86</v>
      </c>
      <c r="D29" s="5">
        <v>33059</v>
      </c>
      <c r="E29" s="4">
        <v>30</v>
      </c>
      <c r="F29" s="5" t="s">
        <v>16</v>
      </c>
      <c r="G29" s="4" t="s">
        <v>23</v>
      </c>
      <c r="H29" s="4" t="s">
        <v>18</v>
      </c>
      <c r="I29" s="6">
        <v>1215.3846153846155</v>
      </c>
      <c r="J29" s="9" t="s">
        <v>19</v>
      </c>
      <c r="K29" s="5">
        <v>40159</v>
      </c>
      <c r="L29" s="7" t="s">
        <v>19</v>
      </c>
      <c r="M29" s="7">
        <v>2</v>
      </c>
    </row>
    <row r="30" spans="1:13" x14ac:dyDescent="0.2">
      <c r="A30" s="4" t="s">
        <v>25</v>
      </c>
      <c r="B30" s="8" t="s">
        <v>87</v>
      </c>
      <c r="C30" s="4" t="s">
        <v>88</v>
      </c>
      <c r="D30" s="5">
        <v>26065</v>
      </c>
      <c r="E30" s="4">
        <v>49</v>
      </c>
      <c r="F30" s="5" t="s">
        <v>16</v>
      </c>
      <c r="G30" s="4" t="s">
        <v>23</v>
      </c>
      <c r="H30" s="4" t="s">
        <v>28</v>
      </c>
      <c r="I30" s="6">
        <v>1446.1538461538462</v>
      </c>
      <c r="J30" s="9" t="s">
        <v>19</v>
      </c>
      <c r="K30" s="5">
        <v>40306</v>
      </c>
      <c r="L30" s="7" t="s">
        <v>29</v>
      </c>
      <c r="M30" s="7">
        <v>0</v>
      </c>
    </row>
    <row r="31" spans="1:13" x14ac:dyDescent="0.2">
      <c r="A31" s="4" t="s">
        <v>25</v>
      </c>
      <c r="B31" s="8" t="s">
        <v>89</v>
      </c>
      <c r="C31" s="4" t="s">
        <v>90</v>
      </c>
      <c r="D31" s="5">
        <v>26485</v>
      </c>
      <c r="E31" s="4">
        <v>48</v>
      </c>
      <c r="F31" s="5" t="s">
        <v>16</v>
      </c>
      <c r="G31" s="4" t="s">
        <v>23</v>
      </c>
      <c r="H31" s="4" t="s">
        <v>32</v>
      </c>
      <c r="I31" s="6">
        <v>1507.6923076923076</v>
      </c>
      <c r="J31" s="9" t="s">
        <v>19</v>
      </c>
      <c r="K31" s="5">
        <v>40452</v>
      </c>
      <c r="L31" s="7" t="s">
        <v>33</v>
      </c>
      <c r="M31" s="7">
        <v>1</v>
      </c>
    </row>
    <row r="32" spans="1:13" x14ac:dyDescent="0.2">
      <c r="A32" s="4" t="s">
        <v>13</v>
      </c>
      <c r="B32" s="8" t="s">
        <v>91</v>
      </c>
      <c r="C32" s="4" t="s">
        <v>92</v>
      </c>
      <c r="D32" s="5">
        <v>27279</v>
      </c>
      <c r="E32" s="4">
        <v>46</v>
      </c>
      <c r="F32" s="5" t="s">
        <v>16</v>
      </c>
      <c r="G32" s="4" t="s">
        <v>36</v>
      </c>
      <c r="H32" s="4" t="s">
        <v>36</v>
      </c>
      <c r="I32" s="6">
        <v>2276.9230769230771</v>
      </c>
      <c r="J32" s="7" t="s">
        <v>19</v>
      </c>
      <c r="K32" s="5">
        <v>40598</v>
      </c>
      <c r="L32" s="7" t="s">
        <v>37</v>
      </c>
      <c r="M32" s="7">
        <v>3</v>
      </c>
    </row>
    <row r="33" spans="1:13" ht="15" customHeight="1" x14ac:dyDescent="0.2">
      <c r="A33" s="4" t="s">
        <v>13</v>
      </c>
      <c r="B33" s="8" t="s">
        <v>93</v>
      </c>
      <c r="C33" s="4" t="s">
        <v>94</v>
      </c>
      <c r="D33" s="5">
        <v>27280</v>
      </c>
      <c r="E33" s="4">
        <v>46</v>
      </c>
      <c r="F33" s="5" t="s">
        <v>22</v>
      </c>
      <c r="G33" s="4" t="s">
        <v>17</v>
      </c>
      <c r="H33" s="4" t="s">
        <v>18</v>
      </c>
      <c r="I33" s="6">
        <v>2769.2307692307691</v>
      </c>
      <c r="J33" s="9" t="s">
        <v>24</v>
      </c>
      <c r="K33" s="5">
        <v>40744</v>
      </c>
      <c r="L33" s="7" t="s">
        <v>19</v>
      </c>
      <c r="M33" s="7">
        <v>1</v>
      </c>
    </row>
    <row r="34" spans="1:13" ht="15" customHeight="1" x14ac:dyDescent="0.2">
      <c r="A34" s="4" t="s">
        <v>13</v>
      </c>
      <c r="B34" s="8" t="s">
        <v>95</v>
      </c>
      <c r="C34" s="4" t="s">
        <v>96</v>
      </c>
      <c r="D34" s="5">
        <v>27924</v>
      </c>
      <c r="E34" s="4">
        <v>44</v>
      </c>
      <c r="F34" s="5" t="s">
        <v>22</v>
      </c>
      <c r="G34" s="4" t="s">
        <v>42</v>
      </c>
      <c r="H34" s="4" t="s">
        <v>36</v>
      </c>
      <c r="I34" s="6">
        <v>1692.3076923076924</v>
      </c>
      <c r="J34" s="7" t="s">
        <v>24</v>
      </c>
      <c r="K34" s="5">
        <v>41035</v>
      </c>
      <c r="L34" s="7" t="s">
        <v>29</v>
      </c>
      <c r="M34" s="7">
        <v>0</v>
      </c>
    </row>
    <row r="35" spans="1:13" x14ac:dyDescent="0.2">
      <c r="A35" s="4" t="s">
        <v>25</v>
      </c>
      <c r="B35" s="8" t="s">
        <v>97</v>
      </c>
      <c r="C35" s="4" t="s">
        <v>98</v>
      </c>
      <c r="D35" s="5">
        <v>27613</v>
      </c>
      <c r="E35" s="4">
        <v>45</v>
      </c>
      <c r="F35" s="5" t="s">
        <v>22</v>
      </c>
      <c r="G35" s="4" t="s">
        <v>23</v>
      </c>
      <c r="H35" s="4" t="s">
        <v>32</v>
      </c>
      <c r="I35" s="6">
        <v>1538.4615384615386</v>
      </c>
      <c r="J35" s="7" t="s">
        <v>24</v>
      </c>
      <c r="K35" s="5">
        <v>41181</v>
      </c>
      <c r="L35" s="7" t="s">
        <v>29</v>
      </c>
      <c r="M35" s="7">
        <v>0</v>
      </c>
    </row>
    <row r="36" spans="1:13" x14ac:dyDescent="0.2">
      <c r="A36" s="4" t="s">
        <v>13</v>
      </c>
      <c r="B36" s="8" t="s">
        <v>99</v>
      </c>
      <c r="C36" s="4" t="s">
        <v>100</v>
      </c>
      <c r="D36" s="5">
        <v>27614</v>
      </c>
      <c r="E36" s="4">
        <v>45</v>
      </c>
      <c r="F36" s="5" t="s">
        <v>22</v>
      </c>
      <c r="G36" s="4" t="s">
        <v>17</v>
      </c>
      <c r="H36" s="4" t="s">
        <v>18</v>
      </c>
      <c r="I36" s="6">
        <v>2000</v>
      </c>
      <c r="J36" s="9" t="s">
        <v>24</v>
      </c>
      <c r="K36" s="5">
        <v>41327</v>
      </c>
      <c r="L36" s="7" t="s">
        <v>33</v>
      </c>
      <c r="M36" s="7">
        <v>0</v>
      </c>
    </row>
    <row r="37" spans="1:13" x14ac:dyDescent="0.2">
      <c r="A37" s="4" t="s">
        <v>13</v>
      </c>
      <c r="B37" s="8" t="s">
        <v>101</v>
      </c>
      <c r="C37" s="4" t="s">
        <v>102</v>
      </c>
      <c r="D37" s="5">
        <v>27615</v>
      </c>
      <c r="E37" s="4">
        <v>45</v>
      </c>
      <c r="F37" s="5" t="s">
        <v>16</v>
      </c>
      <c r="G37" s="4" t="s">
        <v>23</v>
      </c>
      <c r="H37" s="4" t="s">
        <v>18</v>
      </c>
      <c r="I37" s="6">
        <v>1846.1538461538462</v>
      </c>
      <c r="J37" s="9" t="s">
        <v>19</v>
      </c>
      <c r="K37" s="5">
        <v>41473</v>
      </c>
      <c r="L37" s="7" t="s">
        <v>29</v>
      </c>
      <c r="M37" s="7">
        <v>0</v>
      </c>
    </row>
    <row r="38" spans="1:13" x14ac:dyDescent="0.2">
      <c r="A38" s="4" t="s">
        <v>49</v>
      </c>
      <c r="B38" s="8" t="s">
        <v>103</v>
      </c>
      <c r="C38" s="4" t="s">
        <v>104</v>
      </c>
      <c r="D38" s="5">
        <v>29130</v>
      </c>
      <c r="E38" s="4">
        <v>41</v>
      </c>
      <c r="F38" s="5" t="s">
        <v>16</v>
      </c>
      <c r="G38" s="4" t="s">
        <v>17</v>
      </c>
      <c r="H38" s="4" t="s">
        <v>18</v>
      </c>
      <c r="I38" s="6">
        <v>2000</v>
      </c>
      <c r="J38" s="7" t="s">
        <v>19</v>
      </c>
      <c r="K38" s="5">
        <v>41619</v>
      </c>
      <c r="L38" s="7" t="s">
        <v>29</v>
      </c>
      <c r="M38" s="7">
        <v>0</v>
      </c>
    </row>
    <row r="39" spans="1:13" x14ac:dyDescent="0.2">
      <c r="A39" s="4" t="s">
        <v>49</v>
      </c>
      <c r="B39" s="8" t="s">
        <v>105</v>
      </c>
      <c r="C39" s="4" t="s">
        <v>106</v>
      </c>
      <c r="D39" s="5">
        <v>29231</v>
      </c>
      <c r="E39" s="4">
        <v>41</v>
      </c>
      <c r="F39" s="5" t="s">
        <v>16</v>
      </c>
      <c r="G39" s="4" t="s">
        <v>42</v>
      </c>
      <c r="H39" s="4" t="s">
        <v>36</v>
      </c>
      <c r="I39" s="6">
        <v>1692.3076923076924</v>
      </c>
      <c r="J39" s="9" t="s">
        <v>19</v>
      </c>
      <c r="K39" s="5">
        <v>41766</v>
      </c>
      <c r="L39" s="7" t="s">
        <v>19</v>
      </c>
      <c r="M39" s="7">
        <v>5</v>
      </c>
    </row>
    <row r="40" spans="1:13" x14ac:dyDescent="0.2">
      <c r="A40" s="4" t="s">
        <v>49</v>
      </c>
      <c r="B40" s="8" t="s">
        <v>107</v>
      </c>
      <c r="C40" s="4" t="s">
        <v>108</v>
      </c>
      <c r="D40" s="5">
        <v>29232</v>
      </c>
      <c r="E40" s="4">
        <v>41</v>
      </c>
      <c r="F40" s="5" t="s">
        <v>22</v>
      </c>
      <c r="G40" s="4" t="s">
        <v>36</v>
      </c>
      <c r="H40" s="4" t="s">
        <v>36</v>
      </c>
      <c r="I40" s="6">
        <v>2923.0769230769229</v>
      </c>
      <c r="J40" s="9" t="s">
        <v>24</v>
      </c>
      <c r="K40" s="5">
        <v>41912</v>
      </c>
      <c r="L40" s="7" t="s">
        <v>19</v>
      </c>
      <c r="M40" s="7">
        <v>2</v>
      </c>
    </row>
    <row r="41" spans="1:13" x14ac:dyDescent="0.2">
      <c r="A41" s="4" t="s">
        <v>49</v>
      </c>
      <c r="B41" s="8" t="s">
        <v>109</v>
      </c>
      <c r="C41" s="4" t="s">
        <v>110</v>
      </c>
      <c r="D41" s="5">
        <v>29598</v>
      </c>
      <c r="E41" s="4">
        <v>40</v>
      </c>
      <c r="F41" s="5" t="s">
        <v>16</v>
      </c>
      <c r="G41" s="4" t="s">
        <v>36</v>
      </c>
      <c r="H41" s="4" t="s">
        <v>36</v>
      </c>
      <c r="I41" s="6">
        <v>2615.3846153846152</v>
      </c>
      <c r="J41" s="9" t="s">
        <v>19</v>
      </c>
      <c r="K41" s="5">
        <v>42058</v>
      </c>
      <c r="L41" s="7" t="s">
        <v>19</v>
      </c>
      <c r="M41" s="7">
        <v>1</v>
      </c>
    </row>
    <row r="42" spans="1:13" x14ac:dyDescent="0.2">
      <c r="A42" s="4" t="s">
        <v>25</v>
      </c>
      <c r="B42" s="8" t="s">
        <v>111</v>
      </c>
      <c r="C42" s="62" t="s">
        <v>112</v>
      </c>
      <c r="D42" s="5">
        <v>30048</v>
      </c>
      <c r="E42" s="4">
        <v>38</v>
      </c>
      <c r="F42" s="5" t="s">
        <v>22</v>
      </c>
      <c r="G42" s="4" t="s">
        <v>23</v>
      </c>
      <c r="H42" s="4" t="s">
        <v>28</v>
      </c>
      <c r="I42" s="6">
        <v>1846.1538461538462</v>
      </c>
      <c r="J42" s="7" t="s">
        <v>24</v>
      </c>
      <c r="K42" s="5">
        <v>42204</v>
      </c>
      <c r="L42" s="7" t="s">
        <v>37</v>
      </c>
      <c r="M42" s="7">
        <v>0</v>
      </c>
    </row>
    <row r="43" spans="1:13" x14ac:dyDescent="0.2">
      <c r="A43" s="4" t="s">
        <v>49</v>
      </c>
      <c r="B43" s="8" t="s">
        <v>113</v>
      </c>
      <c r="C43" s="4" t="s">
        <v>114</v>
      </c>
      <c r="D43" s="5">
        <v>30049</v>
      </c>
      <c r="E43" s="4">
        <v>38</v>
      </c>
      <c r="F43" s="5" t="s">
        <v>22</v>
      </c>
      <c r="G43" s="4" t="s">
        <v>36</v>
      </c>
      <c r="H43" s="4" t="s">
        <v>36</v>
      </c>
      <c r="I43" s="6">
        <v>2538.4615384615386</v>
      </c>
      <c r="J43" s="9" t="s">
        <v>24</v>
      </c>
      <c r="K43" s="5">
        <v>42350</v>
      </c>
      <c r="L43" s="7" t="s">
        <v>33</v>
      </c>
      <c r="M43" s="7">
        <v>1</v>
      </c>
    </row>
    <row r="44" spans="1:13" x14ac:dyDescent="0.2">
      <c r="A44" s="4" t="s">
        <v>64</v>
      </c>
      <c r="B44" s="8" t="s">
        <v>115</v>
      </c>
      <c r="C44" s="4" t="s">
        <v>116</v>
      </c>
      <c r="D44" s="5">
        <v>30049</v>
      </c>
      <c r="E44" s="4">
        <v>38</v>
      </c>
      <c r="F44" s="5" t="s">
        <v>16</v>
      </c>
      <c r="G44" s="4" t="s">
        <v>42</v>
      </c>
      <c r="H44" s="4" t="s">
        <v>36</v>
      </c>
      <c r="I44" s="6">
        <v>1461.5384615384614</v>
      </c>
      <c r="J44" s="9" t="s">
        <v>19</v>
      </c>
      <c r="K44" s="5">
        <v>42495</v>
      </c>
      <c r="L44" s="7" t="s">
        <v>37</v>
      </c>
      <c r="M44" s="7">
        <v>1</v>
      </c>
    </row>
    <row r="45" spans="1:13" x14ac:dyDescent="0.2">
      <c r="A45" s="4" t="s">
        <v>64</v>
      </c>
      <c r="B45" s="4" t="s">
        <v>117</v>
      </c>
      <c r="C45" s="4" t="s">
        <v>118</v>
      </c>
      <c r="D45" s="5">
        <v>32711</v>
      </c>
      <c r="E45" s="4">
        <v>31</v>
      </c>
      <c r="F45" s="5" t="s">
        <v>16</v>
      </c>
      <c r="G45" s="4" t="s">
        <v>119</v>
      </c>
      <c r="H45" s="4" t="s">
        <v>36</v>
      </c>
      <c r="I45" s="6">
        <v>4615.3846153846152</v>
      </c>
      <c r="J45" s="7" t="s">
        <v>19</v>
      </c>
      <c r="K45" s="5">
        <v>42641</v>
      </c>
      <c r="L45" s="7" t="s">
        <v>33</v>
      </c>
      <c r="M45" s="7">
        <v>3</v>
      </c>
    </row>
    <row r="46" spans="1:13" x14ac:dyDescent="0.2">
      <c r="A46" s="4" t="s">
        <v>64</v>
      </c>
      <c r="B46" s="8" t="s">
        <v>120</v>
      </c>
      <c r="C46" s="4" t="s">
        <v>121</v>
      </c>
      <c r="D46" s="5">
        <v>32711</v>
      </c>
      <c r="E46" s="4">
        <v>31</v>
      </c>
      <c r="F46" s="5" t="s">
        <v>16</v>
      </c>
      <c r="G46" s="4" t="s">
        <v>119</v>
      </c>
      <c r="H46" s="4" t="s">
        <v>36</v>
      </c>
      <c r="I46" s="6">
        <v>4615.3846153846152</v>
      </c>
      <c r="J46" s="7" t="s">
        <v>19</v>
      </c>
      <c r="K46" s="5">
        <v>42641</v>
      </c>
      <c r="L46" s="7" t="s">
        <v>33</v>
      </c>
      <c r="M46" s="7">
        <v>3</v>
      </c>
    </row>
    <row r="47" spans="1:13" x14ac:dyDescent="0.2">
      <c r="A47" s="4" t="s">
        <v>13</v>
      </c>
      <c r="B47" s="8" t="s">
        <v>122</v>
      </c>
      <c r="C47" s="4" t="s">
        <v>35</v>
      </c>
      <c r="D47" s="5">
        <v>30413</v>
      </c>
      <c r="E47" s="4">
        <v>37</v>
      </c>
      <c r="F47" s="5" t="s">
        <v>16</v>
      </c>
      <c r="G47" s="4" t="s">
        <v>17</v>
      </c>
      <c r="H47" s="4" t="s">
        <v>18</v>
      </c>
      <c r="I47" s="6">
        <v>2461.5384615384614</v>
      </c>
      <c r="J47" s="7" t="s">
        <v>19</v>
      </c>
      <c r="K47" s="5">
        <v>42787</v>
      </c>
      <c r="L47" s="7" t="s">
        <v>19</v>
      </c>
      <c r="M47" s="7">
        <v>2</v>
      </c>
    </row>
    <row r="48" spans="1:13" x14ac:dyDescent="0.2">
      <c r="A48" s="4" t="s">
        <v>13</v>
      </c>
      <c r="B48" s="8" t="s">
        <v>123</v>
      </c>
      <c r="C48" s="4" t="s">
        <v>124</v>
      </c>
      <c r="D48" s="5">
        <v>31267</v>
      </c>
      <c r="E48" s="4">
        <v>35</v>
      </c>
      <c r="F48" s="5" t="s">
        <v>22</v>
      </c>
      <c r="G48" s="4" t="s">
        <v>36</v>
      </c>
      <c r="H48" s="4" t="s">
        <v>36</v>
      </c>
      <c r="I48" s="6">
        <v>2923.0769230769229</v>
      </c>
      <c r="J48" s="7" t="s">
        <v>24</v>
      </c>
      <c r="K48" s="5">
        <v>42933</v>
      </c>
      <c r="L48" s="7" t="s">
        <v>19</v>
      </c>
      <c r="M48" s="7">
        <v>2</v>
      </c>
    </row>
    <row r="49" spans="1:13" x14ac:dyDescent="0.2">
      <c r="A49" s="4" t="s">
        <v>13</v>
      </c>
      <c r="B49" s="4" t="s">
        <v>55</v>
      </c>
      <c r="C49" s="62" t="s">
        <v>57</v>
      </c>
      <c r="D49" s="5">
        <v>31594</v>
      </c>
      <c r="E49" s="4">
        <v>34</v>
      </c>
      <c r="F49" s="5" t="s">
        <v>16</v>
      </c>
      <c r="G49" s="4" t="s">
        <v>36</v>
      </c>
      <c r="H49" s="4" t="s">
        <v>36</v>
      </c>
      <c r="I49" s="6">
        <v>3230.7692307692309</v>
      </c>
      <c r="J49" s="7" t="s">
        <v>19</v>
      </c>
      <c r="K49" s="5">
        <v>43079</v>
      </c>
      <c r="L49" s="7" t="s">
        <v>19</v>
      </c>
      <c r="M49" s="7">
        <v>1</v>
      </c>
    </row>
    <row r="50" spans="1:13" x14ac:dyDescent="0.2">
      <c r="A50" s="4" t="s">
        <v>13</v>
      </c>
      <c r="B50" s="8" t="s">
        <v>125</v>
      </c>
      <c r="C50" s="4" t="s">
        <v>126</v>
      </c>
      <c r="D50" s="5">
        <v>31594</v>
      </c>
      <c r="E50" s="4">
        <v>34</v>
      </c>
      <c r="F50" s="5" t="s">
        <v>16</v>
      </c>
      <c r="G50" s="4" t="s">
        <v>36</v>
      </c>
      <c r="H50" s="4" t="s">
        <v>36</v>
      </c>
      <c r="I50" s="6">
        <v>3230.7692307692309</v>
      </c>
      <c r="J50" s="7" t="s">
        <v>19</v>
      </c>
      <c r="K50" s="5">
        <v>43079</v>
      </c>
      <c r="L50" s="7" t="s">
        <v>19</v>
      </c>
      <c r="M50" s="7">
        <v>1</v>
      </c>
    </row>
    <row r="51" spans="1:13" x14ac:dyDescent="0.2">
      <c r="A51" s="4" t="s">
        <v>64</v>
      </c>
      <c r="B51" s="4" t="s">
        <v>127</v>
      </c>
      <c r="C51" s="4" t="s">
        <v>128</v>
      </c>
      <c r="D51" s="5">
        <v>31426</v>
      </c>
      <c r="E51" s="4">
        <v>35</v>
      </c>
      <c r="F51" s="5" t="s">
        <v>16</v>
      </c>
      <c r="G51" s="4" t="s">
        <v>36</v>
      </c>
      <c r="H51" s="4" t="s">
        <v>36</v>
      </c>
      <c r="I51" s="6">
        <v>3538.4615384615386</v>
      </c>
      <c r="J51" s="7" t="s">
        <v>19</v>
      </c>
      <c r="K51" s="5">
        <v>43226</v>
      </c>
      <c r="L51" s="7" t="s">
        <v>29</v>
      </c>
      <c r="M51" s="7">
        <v>1</v>
      </c>
    </row>
    <row r="52" spans="1:13" x14ac:dyDescent="0.2">
      <c r="A52" s="4" t="s">
        <v>64</v>
      </c>
      <c r="B52" s="8" t="s">
        <v>129</v>
      </c>
      <c r="C52" s="4" t="s">
        <v>130</v>
      </c>
      <c r="D52" s="5">
        <v>31426</v>
      </c>
      <c r="E52" s="4">
        <v>35</v>
      </c>
      <c r="F52" s="5" t="s">
        <v>22</v>
      </c>
      <c r="G52" s="4" t="s">
        <v>36</v>
      </c>
      <c r="H52" s="4" t="s">
        <v>36</v>
      </c>
      <c r="I52" s="6">
        <v>3538.4615384615386</v>
      </c>
      <c r="J52" s="9" t="s">
        <v>24</v>
      </c>
      <c r="K52" s="5">
        <v>43226</v>
      </c>
      <c r="L52" s="7" t="s">
        <v>29</v>
      </c>
      <c r="M52" s="7">
        <v>1</v>
      </c>
    </row>
    <row r="53" spans="1:13" x14ac:dyDescent="0.2">
      <c r="A53" s="4" t="s">
        <v>49</v>
      </c>
      <c r="B53" s="8" t="s">
        <v>131</v>
      </c>
      <c r="C53" s="4" t="s">
        <v>132</v>
      </c>
      <c r="D53" s="5">
        <v>31436</v>
      </c>
      <c r="E53" s="4">
        <v>35</v>
      </c>
      <c r="F53" s="5" t="s">
        <v>22</v>
      </c>
      <c r="G53" s="4" t="s">
        <v>17</v>
      </c>
      <c r="H53" s="4" t="s">
        <v>18</v>
      </c>
      <c r="I53" s="6">
        <v>2307.6923076923076</v>
      </c>
      <c r="J53" s="9" t="s">
        <v>24</v>
      </c>
      <c r="K53" s="5">
        <v>43372</v>
      </c>
      <c r="L53" s="7" t="s">
        <v>29</v>
      </c>
      <c r="M53" s="7">
        <v>0</v>
      </c>
    </row>
    <row r="54" spans="1:13" x14ac:dyDescent="0.2">
      <c r="A54" s="4" t="s">
        <v>49</v>
      </c>
      <c r="B54" s="8" t="s">
        <v>133</v>
      </c>
      <c r="C54" s="4" t="s">
        <v>134</v>
      </c>
      <c r="D54" s="5">
        <v>31848</v>
      </c>
      <c r="E54" s="4">
        <v>33</v>
      </c>
      <c r="F54" s="5" t="s">
        <v>16</v>
      </c>
      <c r="G54" s="4" t="s">
        <v>17</v>
      </c>
      <c r="H54" s="4" t="s">
        <v>18</v>
      </c>
      <c r="I54" s="6">
        <v>2692.3076923076924</v>
      </c>
      <c r="J54" s="7" t="s">
        <v>19</v>
      </c>
      <c r="K54" s="5">
        <v>43518</v>
      </c>
      <c r="L54" s="7" t="s">
        <v>29</v>
      </c>
      <c r="M54" s="7">
        <v>0</v>
      </c>
    </row>
    <row r="55" spans="1:13" x14ac:dyDescent="0.2">
      <c r="A55" s="4" t="s">
        <v>64</v>
      </c>
      <c r="B55" s="8" t="s">
        <v>135</v>
      </c>
      <c r="C55" s="63" t="s">
        <v>136</v>
      </c>
      <c r="D55" s="5">
        <v>32552</v>
      </c>
      <c r="E55" s="4">
        <v>31</v>
      </c>
      <c r="F55" s="5" t="s">
        <v>22</v>
      </c>
      <c r="G55" s="4" t="s">
        <v>36</v>
      </c>
      <c r="H55" s="4" t="s">
        <v>36</v>
      </c>
      <c r="I55" s="6">
        <v>2769.2307692307691</v>
      </c>
      <c r="J55" s="9" t="s">
        <v>24</v>
      </c>
      <c r="K55" s="5">
        <v>43664</v>
      </c>
      <c r="L55" s="7" t="s">
        <v>19</v>
      </c>
      <c r="M55" s="7">
        <v>0</v>
      </c>
    </row>
    <row r="56" spans="1:13" x14ac:dyDescent="0.2">
      <c r="A56" s="4" t="s">
        <v>64</v>
      </c>
      <c r="B56" s="8" t="s">
        <v>137</v>
      </c>
      <c r="C56" s="4" t="s">
        <v>138</v>
      </c>
      <c r="D56" s="5">
        <v>32123</v>
      </c>
      <c r="E56" s="4">
        <v>33</v>
      </c>
      <c r="F56" s="5" t="s">
        <v>16</v>
      </c>
      <c r="G56" s="4" t="s">
        <v>42</v>
      </c>
      <c r="H56" s="4" t="s">
        <v>36</v>
      </c>
      <c r="I56" s="6">
        <v>1692.3076923076924</v>
      </c>
      <c r="J56" s="9" t="s">
        <v>19</v>
      </c>
      <c r="K56" s="5">
        <v>43810</v>
      </c>
      <c r="L56" s="7" t="s">
        <v>19</v>
      </c>
      <c r="M56" s="7">
        <v>0</v>
      </c>
    </row>
    <row r="57" spans="1:13" x14ac:dyDescent="0.2">
      <c r="A57" s="4" t="s">
        <v>49</v>
      </c>
      <c r="B57" s="8" t="s">
        <v>139</v>
      </c>
      <c r="C57" s="4" t="s">
        <v>140</v>
      </c>
      <c r="D57" s="5">
        <v>33951</v>
      </c>
      <c r="E57" s="4">
        <v>28</v>
      </c>
      <c r="F57" s="5" t="s">
        <v>16</v>
      </c>
      <c r="G57" s="4" t="s">
        <v>23</v>
      </c>
      <c r="H57" s="4" t="s">
        <v>18</v>
      </c>
      <c r="I57" s="6">
        <v>1384.6153846153845</v>
      </c>
      <c r="J57" s="9" t="s">
        <v>19</v>
      </c>
      <c r="K57" s="5">
        <v>43882</v>
      </c>
      <c r="L57" s="7" t="s">
        <v>19</v>
      </c>
      <c r="M57" s="7">
        <v>2</v>
      </c>
    </row>
    <row r="58" spans="1:13" x14ac:dyDescent="0.2">
      <c r="A58" s="4" t="s">
        <v>13</v>
      </c>
      <c r="B58" s="8" t="s">
        <v>141</v>
      </c>
      <c r="C58" s="4" t="s">
        <v>142</v>
      </c>
      <c r="D58" s="5">
        <v>33483</v>
      </c>
      <c r="E58" s="4">
        <v>29</v>
      </c>
      <c r="F58" s="5" t="s">
        <v>16</v>
      </c>
      <c r="G58" s="4" t="s">
        <v>36</v>
      </c>
      <c r="H58" s="4" t="s">
        <v>36</v>
      </c>
      <c r="I58" s="6">
        <v>2769.2307692307691</v>
      </c>
      <c r="J58" s="9" t="s">
        <v>19</v>
      </c>
      <c r="K58" s="5">
        <v>43955</v>
      </c>
      <c r="L58" s="7" t="s">
        <v>33</v>
      </c>
      <c r="M58" s="7">
        <v>0</v>
      </c>
    </row>
    <row r="59" spans="1:13" x14ac:dyDescent="0.2">
      <c r="A59" s="4" t="s">
        <v>13</v>
      </c>
      <c r="B59" s="8" t="s">
        <v>143</v>
      </c>
      <c r="C59" s="4" t="s">
        <v>102</v>
      </c>
      <c r="D59" s="5">
        <v>33972</v>
      </c>
      <c r="E59" s="4">
        <v>28</v>
      </c>
      <c r="F59" s="5" t="s">
        <v>16</v>
      </c>
      <c r="G59" s="4" t="s">
        <v>42</v>
      </c>
      <c r="H59" s="4" t="s">
        <v>36</v>
      </c>
      <c r="I59" s="6">
        <v>1538.4615384615386</v>
      </c>
      <c r="J59" s="7" t="s">
        <v>19</v>
      </c>
      <c r="K59" s="5">
        <v>44101</v>
      </c>
      <c r="L59" s="7" t="s">
        <v>19</v>
      </c>
      <c r="M59" s="7">
        <v>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9"/>
  <sheetViews>
    <sheetView workbookViewId="0">
      <selection activeCell="B3" sqref="B3"/>
    </sheetView>
  </sheetViews>
  <sheetFormatPr baseColWidth="10" defaultColWidth="11.42578125" defaultRowHeight="14.25" x14ac:dyDescent="0.2"/>
  <cols>
    <col min="1" max="1" width="35.85546875" style="4" customWidth="1"/>
    <col min="2" max="2" width="12.5703125" style="4" bestFit="1" customWidth="1"/>
    <col min="3" max="6" width="11.42578125" style="4"/>
    <col min="7" max="7" width="19.42578125" style="4" bestFit="1" customWidth="1"/>
    <col min="8" max="16384" width="11.42578125" style="4"/>
  </cols>
  <sheetData>
    <row r="1" spans="1:2" x14ac:dyDescent="0.2">
      <c r="B1" s="10" t="s">
        <v>163</v>
      </c>
    </row>
    <row r="2" spans="1:2" ht="39.950000000000003" customHeight="1" x14ac:dyDescent="0.2">
      <c r="A2" s="11" t="s">
        <v>171</v>
      </c>
      <c r="B2" s="64" cm="1">
        <f t="array" ref="B2">COUNTIF(situ,"M")</f>
        <v>26</v>
      </c>
    </row>
    <row r="3" spans="1:2" ht="39.950000000000003" customHeight="1" x14ac:dyDescent="0.2">
      <c r="A3" s="12" t="s">
        <v>172</v>
      </c>
      <c r="B3" s="65" cm="1">
        <f t="array" ref="B3">COUNTIF(fonction,"Secrétaire")</f>
        <v>14</v>
      </c>
    </row>
    <row r="4" spans="1:2" ht="39.950000000000003" customHeight="1" x14ac:dyDescent="0.2">
      <c r="A4" s="13" t="s">
        <v>173</v>
      </c>
      <c r="B4" s="64" cm="1">
        <f t="array" ref="B4">SUMPRODUCT((age&lt;40)*(fonction="Ingénieur"))</f>
        <v>3</v>
      </c>
    </row>
    <row r="5" spans="1:2" ht="39.950000000000003" customHeight="1" x14ac:dyDescent="0.2">
      <c r="A5" s="14" t="s">
        <v>174</v>
      </c>
      <c r="B5" s="65" cm="1">
        <f t="array" ref="B5">SUMPRODUCT(--(YEAR(entrée)&gt;2000))</f>
        <v>44</v>
      </c>
    </row>
    <row r="6" spans="1:2" ht="39.950000000000003" customHeight="1" x14ac:dyDescent="0.2">
      <c r="A6" s="13" t="s">
        <v>175</v>
      </c>
      <c r="B6" s="64" cm="1">
        <f t="array" ref="B6">SUMPRODUCT((salaire&gt;=1700)*(civilité="Madame"))</f>
        <v>14</v>
      </c>
    </row>
    <row r="7" spans="1:2" ht="39.950000000000003" customHeight="1" x14ac:dyDescent="0.2">
      <c r="A7" s="14" t="s">
        <v>176</v>
      </c>
      <c r="B7" s="66" cm="1">
        <f t="array" ref="B7">SUMPRODUCT((fonction="Ingénieur")*(salaire&gt;AVERAGEIFS(salaire,fonction,"ingénieur")))</f>
        <v>6</v>
      </c>
    </row>
    <row r="8" spans="1:2" ht="39.950000000000003" customHeight="1" x14ac:dyDescent="0.2">
      <c r="A8" s="13" t="s">
        <v>177</v>
      </c>
      <c r="B8" s="64" cm="1">
        <f t="array" ref="B8">SUMPRODUCT(--(RIGHT(prenom)="e")*(ISNUMBER(SEARCH("s",prenom))))</f>
        <v>9</v>
      </c>
    </row>
    <row r="9" spans="1:2" x14ac:dyDescent="0.2">
      <c r="A9" s="1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43"/>
  <sheetViews>
    <sheetView tabSelected="1" zoomScale="115" zoomScaleNormal="115" workbookViewId="0">
      <selection activeCell="E28" sqref="E28"/>
    </sheetView>
  </sheetViews>
  <sheetFormatPr baseColWidth="10" defaultColWidth="11.42578125" defaultRowHeight="14.25" x14ac:dyDescent="0.2"/>
  <cols>
    <col min="1" max="1" width="22.85546875" style="4" customWidth="1"/>
    <col min="2" max="2" width="12" style="4" bestFit="1" customWidth="1"/>
    <col min="3" max="16384" width="11.42578125" style="4"/>
  </cols>
  <sheetData>
    <row r="1" spans="1:13" ht="9" customHeight="1" x14ac:dyDescent="0.2">
      <c r="A1" s="15"/>
      <c r="B1" s="8"/>
      <c r="D1" s="5"/>
      <c r="E1" s="16"/>
      <c r="F1" s="5"/>
      <c r="I1" s="6"/>
      <c r="J1" s="7"/>
      <c r="K1" s="5"/>
      <c r="L1" s="7"/>
      <c r="M1" s="7"/>
    </row>
    <row r="2" spans="1:13" ht="16.5" customHeight="1" x14ac:dyDescent="0.2">
      <c r="A2" s="67" t="s">
        <v>145</v>
      </c>
      <c r="B2" s="67"/>
      <c r="D2" s="5"/>
      <c r="E2" s="16"/>
      <c r="F2" s="5"/>
      <c r="I2" s="6"/>
      <c r="J2" s="7"/>
      <c r="K2" s="5"/>
      <c r="L2" s="7"/>
      <c r="M2" s="7"/>
    </row>
    <row r="3" spans="1:13" ht="15" customHeight="1" x14ac:dyDescent="0.2">
      <c r="A3" s="17" t="s">
        <v>157</v>
      </c>
      <c r="B3" s="18" cm="1">
        <f t="array" ref="B3">SUMIF(fonction,A3,salaire)</f>
        <v>16153.846153846152</v>
      </c>
      <c r="D3" s="5"/>
      <c r="E3" s="16"/>
      <c r="F3" s="5"/>
      <c r="I3" s="6"/>
      <c r="J3" s="7"/>
      <c r="K3" s="5"/>
      <c r="L3" s="7"/>
      <c r="M3" s="7"/>
    </row>
    <row r="4" spans="1:13" ht="15" customHeight="1" x14ac:dyDescent="0.2">
      <c r="A4" s="17" t="s">
        <v>36</v>
      </c>
      <c r="B4" s="18" cm="1">
        <f t="array" ref="B4">SUMIF(fonction,A4,salaire)</f>
        <v>51169.230769230773</v>
      </c>
      <c r="D4" s="5"/>
      <c r="E4" s="16"/>
      <c r="F4" s="5"/>
      <c r="I4" s="6"/>
      <c r="J4" s="7"/>
      <c r="K4" s="5"/>
      <c r="L4" s="7"/>
      <c r="M4" s="7"/>
    </row>
    <row r="5" spans="1:13" ht="15" customHeight="1" x14ac:dyDescent="0.2">
      <c r="A5" s="17" t="s">
        <v>158</v>
      </c>
      <c r="B5" s="18" cm="1">
        <f t="array" ref="B5">SUMIF(fonction,A5,salaire)</f>
        <v>9230.7692307692305</v>
      </c>
      <c r="D5" s="5"/>
      <c r="E5" s="16"/>
      <c r="F5" s="5"/>
      <c r="I5" s="6"/>
      <c r="J5" s="7"/>
      <c r="K5" s="5"/>
      <c r="L5" s="7"/>
      <c r="M5" s="7"/>
    </row>
    <row r="6" spans="1:13" ht="15" customHeight="1" x14ac:dyDescent="0.2">
      <c r="A6" s="17" t="s">
        <v>17</v>
      </c>
      <c r="B6" s="18" cm="1">
        <f t="array" ref="B6">SUMIF(fonction,A6,salaire)</f>
        <v>32769.230769230766</v>
      </c>
      <c r="D6" s="5"/>
      <c r="E6" s="16"/>
      <c r="F6" s="5"/>
      <c r="I6" s="6"/>
      <c r="J6" s="7"/>
      <c r="K6" s="5"/>
      <c r="L6" s="7"/>
      <c r="M6" s="7"/>
    </row>
    <row r="7" spans="1:13" ht="15" customHeight="1" x14ac:dyDescent="0.2">
      <c r="A7" s="17" t="s">
        <v>23</v>
      </c>
      <c r="B7" s="18" cm="1">
        <f t="array" ref="B7">SUMIF(fonction,A7,salaire)</f>
        <v>21569.23076923077</v>
      </c>
      <c r="D7" s="5"/>
      <c r="E7" s="16"/>
      <c r="F7" s="5"/>
      <c r="I7" s="6"/>
      <c r="J7" s="7"/>
      <c r="K7" s="5"/>
      <c r="L7" s="7"/>
      <c r="M7" s="7"/>
    </row>
    <row r="8" spans="1:13" ht="15" customHeight="1" x14ac:dyDescent="0.2">
      <c r="A8" s="19"/>
      <c r="D8" s="5"/>
      <c r="E8" s="16"/>
      <c r="F8" s="5"/>
      <c r="I8" s="20"/>
      <c r="J8" s="7"/>
      <c r="K8" s="5"/>
      <c r="L8" s="7"/>
      <c r="M8" s="7"/>
    </row>
    <row r="9" spans="1:13" ht="25.5" customHeight="1" x14ac:dyDescent="0.2">
      <c r="A9" s="68" t="s">
        <v>159</v>
      </c>
      <c r="B9" s="69"/>
      <c r="D9" s="5"/>
      <c r="E9" s="16"/>
      <c r="F9" s="5"/>
      <c r="I9" s="6"/>
      <c r="J9" s="7"/>
      <c r="K9" s="5"/>
      <c r="L9" s="7"/>
      <c r="M9" s="7"/>
    </row>
    <row r="10" spans="1:13" ht="15" customHeight="1" x14ac:dyDescent="0.2">
      <c r="A10" s="17" t="s">
        <v>49</v>
      </c>
      <c r="B10" s="21" cm="1">
        <f t="array" ref="B10">AVERAGEIF(filiale,A10,age)</f>
        <v>44.0625</v>
      </c>
      <c r="D10" s="5"/>
      <c r="E10" s="16"/>
      <c r="F10" s="5"/>
      <c r="I10" s="6"/>
      <c r="J10" s="7"/>
      <c r="K10" s="5"/>
      <c r="L10" s="7"/>
      <c r="M10" s="7"/>
    </row>
    <row r="11" spans="1:13" ht="15" customHeight="1" x14ac:dyDescent="0.2">
      <c r="A11" s="17" t="s">
        <v>13</v>
      </c>
      <c r="B11" s="21" cm="1">
        <f t="array" ref="B11">AVERAGEIF(filiale,A11,age)</f>
        <v>45.166666666666664</v>
      </c>
      <c r="D11" s="5"/>
      <c r="E11" s="16"/>
      <c r="F11" s="5"/>
      <c r="I11" s="6"/>
      <c r="J11" s="7"/>
      <c r="K11" s="5"/>
      <c r="L11" s="7"/>
      <c r="M11" s="7"/>
    </row>
    <row r="12" spans="1:13" ht="15" customHeight="1" x14ac:dyDescent="0.2">
      <c r="A12" s="17" t="s">
        <v>25</v>
      </c>
      <c r="B12" s="21" cm="1">
        <f t="array" ref="B12">AVERAGEIF(filiale,A12,age)</f>
        <v>52</v>
      </c>
      <c r="D12" s="5"/>
      <c r="E12" s="16"/>
      <c r="F12" s="5"/>
      <c r="I12" s="6"/>
      <c r="J12" s="7"/>
      <c r="K12" s="5"/>
      <c r="L12" s="7"/>
      <c r="M12" s="7"/>
    </row>
    <row r="13" spans="1:13" ht="15" customHeight="1" x14ac:dyDescent="0.2">
      <c r="A13" s="17" t="s">
        <v>64</v>
      </c>
      <c r="B13" s="21" cm="1">
        <f t="array" ref="B13">AVERAGEIF(filiale,A13,age)</f>
        <v>37.799999999999997</v>
      </c>
      <c r="D13" s="5"/>
      <c r="E13" s="16"/>
      <c r="F13" s="5"/>
      <c r="I13" s="6"/>
      <c r="J13" s="7"/>
      <c r="K13" s="5"/>
      <c r="L13" s="7"/>
      <c r="M13" s="7"/>
    </row>
    <row r="14" spans="1:13" ht="15" customHeight="1" x14ac:dyDescent="0.2">
      <c r="A14" s="19"/>
      <c r="B14" s="16"/>
      <c r="D14" s="5"/>
      <c r="E14" s="16"/>
      <c r="F14" s="5"/>
      <c r="I14" s="6"/>
      <c r="J14" s="7"/>
      <c r="K14" s="5"/>
      <c r="L14" s="7"/>
      <c r="M14" s="7"/>
    </row>
    <row r="15" spans="1:13" ht="30" customHeight="1" x14ac:dyDescent="0.2">
      <c r="A15" s="70" t="s">
        <v>146</v>
      </c>
      <c r="B15" s="71"/>
      <c r="D15" s="5"/>
      <c r="E15" s="16"/>
      <c r="F15" s="5"/>
      <c r="I15" s="6"/>
      <c r="J15" s="7"/>
      <c r="K15" s="5"/>
      <c r="L15" s="7"/>
      <c r="M15" s="7"/>
    </row>
    <row r="16" spans="1:13" ht="15" customHeight="1" x14ac:dyDescent="0.2">
      <c r="A16" s="17" t="s">
        <v>36</v>
      </c>
      <c r="B16" s="22" cm="1">
        <f t="array" ref="B16">SUMIF(secteur,A16,enfants)</f>
        <v>40</v>
      </c>
      <c r="D16" s="5"/>
      <c r="E16" s="16"/>
      <c r="F16" s="5"/>
      <c r="I16" s="6"/>
      <c r="J16" s="7"/>
      <c r="K16" s="5"/>
      <c r="L16" s="7"/>
      <c r="M16" s="7"/>
    </row>
    <row r="17" spans="1:13" ht="15" customHeight="1" x14ac:dyDescent="0.2">
      <c r="A17" s="17" t="s">
        <v>28</v>
      </c>
      <c r="B17" s="22" cm="1">
        <f t="array" ref="B17">SUMIF(secteur,A17,enfants)</f>
        <v>0</v>
      </c>
      <c r="D17" s="5"/>
      <c r="E17" s="16"/>
      <c r="F17" s="5"/>
      <c r="I17" s="6"/>
      <c r="J17" s="7"/>
      <c r="K17" s="5"/>
      <c r="L17" s="7"/>
      <c r="M17" s="7"/>
    </row>
    <row r="18" spans="1:13" ht="15" customHeight="1" x14ac:dyDescent="0.2">
      <c r="A18" s="17" t="s">
        <v>18</v>
      </c>
      <c r="B18" s="22" cm="1">
        <f t="array" ref="B18">SUMIF(secteur,A18,enfants)</f>
        <v>16</v>
      </c>
      <c r="D18" s="5"/>
      <c r="E18" s="16"/>
      <c r="F18" s="5"/>
      <c r="I18" s="6"/>
      <c r="J18" s="7"/>
      <c r="K18" s="5"/>
      <c r="L18" s="7"/>
      <c r="M18" s="7"/>
    </row>
    <row r="19" spans="1:13" ht="15" customHeight="1" x14ac:dyDescent="0.2">
      <c r="A19" s="17" t="s">
        <v>32</v>
      </c>
      <c r="B19" s="22" cm="1">
        <f t="array" ref="B19">SUMIF(secteur,A19,enfants)</f>
        <v>2</v>
      </c>
      <c r="D19" s="5"/>
      <c r="E19" s="16"/>
      <c r="F19" s="5"/>
      <c r="I19" s="6"/>
      <c r="J19" s="7"/>
      <c r="K19" s="5"/>
      <c r="L19" s="7"/>
      <c r="M19" s="7"/>
    </row>
    <row r="20" spans="1:13" x14ac:dyDescent="0.2">
      <c r="A20" s="24"/>
      <c r="D20" s="5"/>
      <c r="E20" s="16"/>
      <c r="F20" s="5"/>
      <c r="I20" s="6"/>
      <c r="J20" s="7"/>
      <c r="K20" s="5"/>
      <c r="L20" s="7"/>
      <c r="M20" s="7"/>
    </row>
    <row r="21" spans="1:13" ht="30.75" customHeight="1" x14ac:dyDescent="0.2">
      <c r="A21" s="68" t="s">
        <v>147</v>
      </c>
      <c r="B21" s="72"/>
      <c r="C21" s="72"/>
      <c r="D21" s="72"/>
      <c r="E21" s="69"/>
      <c r="F21" s="5"/>
      <c r="I21" s="6"/>
      <c r="J21" s="7"/>
      <c r="K21" s="5"/>
      <c r="L21" s="7"/>
      <c r="M21" s="7"/>
    </row>
    <row r="22" spans="1:13" ht="25.5" x14ac:dyDescent="0.2">
      <c r="A22" s="17"/>
      <c r="B22" s="25" t="s">
        <v>144</v>
      </c>
      <c r="C22" s="26" t="s">
        <v>160</v>
      </c>
      <c r="D22" s="26" t="s">
        <v>161</v>
      </c>
      <c r="E22" s="26" t="s">
        <v>160</v>
      </c>
      <c r="F22" s="5"/>
      <c r="I22" s="6"/>
      <c r="J22" s="7"/>
      <c r="K22" s="5"/>
      <c r="L22" s="7"/>
      <c r="M22" s="7"/>
    </row>
    <row r="23" spans="1:13" x14ac:dyDescent="0.2">
      <c r="A23" s="17" t="s">
        <v>36</v>
      </c>
      <c r="B23" s="22">
        <f>COUNTIFS(Tableau1[sexe],"F",Tableau1[Secteur],A23)</f>
        <v>13</v>
      </c>
      <c r="C23" s="22">
        <f>AVERAGEIFS(Tableau1[Salaire],Tableau1[sexe],"F",Tableau1[Secteur],A23)</f>
        <v>2402.3668639053253</v>
      </c>
      <c r="D23" s="22">
        <f>COUNTIFS(Tableau1[sexe],"M",Tableau1[Secteur],A23)</f>
        <v>17</v>
      </c>
      <c r="E23" s="22">
        <f>AVERAGEIFS(Tableau1[Salaire],Tableau1[sexe],"M",Tableau1[Secteur],A23)</f>
        <v>2666.06334841629</v>
      </c>
      <c r="F23" s="5"/>
      <c r="I23" s="6"/>
      <c r="J23" s="7"/>
      <c r="K23" s="5"/>
      <c r="L23" s="7"/>
      <c r="M23" s="7"/>
    </row>
    <row r="24" spans="1:13" x14ac:dyDescent="0.2">
      <c r="A24" s="17" t="s">
        <v>28</v>
      </c>
      <c r="B24" s="22">
        <f>COUNTIFS(Tableau1[sexe],"F",Tableau1[Secteur],A24)</f>
        <v>3</v>
      </c>
      <c r="C24" s="22">
        <f>AVERAGEIFS(Tableau1[Salaire],Tableau1[sexe],"F",Tableau1[Secteur],A24)</f>
        <v>1712.8205128205129</v>
      </c>
      <c r="D24" s="22">
        <f>COUNTIFS(Tableau1[sexe],"M",Tableau1[Secteur],A24)</f>
        <v>1</v>
      </c>
      <c r="E24" s="22">
        <f>AVERAGEIFS(Tableau1[Salaire],Tableau1[sexe],"M",Tableau1[Secteur],A24)</f>
        <v>1446.1538461538462</v>
      </c>
      <c r="F24" s="5"/>
      <c r="I24" s="6"/>
      <c r="J24" s="7"/>
      <c r="K24" s="5"/>
      <c r="L24" s="7"/>
      <c r="M24" s="7"/>
    </row>
    <row r="25" spans="1:13" x14ac:dyDescent="0.2">
      <c r="A25" s="17" t="s">
        <v>18</v>
      </c>
      <c r="B25" s="22">
        <f>COUNTIFS(Tableau1[sexe],"F",Tableau1[Secteur],A25)</f>
        <v>6</v>
      </c>
      <c r="C25" s="22">
        <f>AVERAGEIFS(Tableau1[Salaire],Tableau1[sexe],"F",Tableau1[Secteur],A25)</f>
        <v>1920.5128205128203</v>
      </c>
      <c r="D25" s="22">
        <f>COUNTIFS(Tableau1[sexe],"M",Tableau1[Secteur],A25)</f>
        <v>14</v>
      </c>
      <c r="E25" s="22">
        <f>AVERAGEIFS(Tableau1[Salaire],Tableau1[sexe],"M",Tableau1[Secteur],A25)</f>
        <v>2152.7472527472523</v>
      </c>
      <c r="F25" s="5"/>
      <c r="I25" s="6"/>
      <c r="J25" s="7"/>
      <c r="K25" s="5"/>
      <c r="L25" s="7"/>
      <c r="M25" s="7"/>
    </row>
    <row r="26" spans="1:13" x14ac:dyDescent="0.2">
      <c r="A26" s="17" t="s">
        <v>32</v>
      </c>
      <c r="B26" s="22">
        <f>COUNTIFS(Tableau1[sexe],"F",Tableau1[Secteur],A26)</f>
        <v>3</v>
      </c>
      <c r="C26" s="22">
        <f>AVERAGEIFS(Tableau1[Salaire],Tableau1[sexe],"F",Tableau1[Secteur],A26)</f>
        <v>1528.2051282051282</v>
      </c>
      <c r="D26" s="22">
        <f>COUNTIFS(Tableau1[sexe],"M",Tableau1[Secteur],A26)</f>
        <v>1</v>
      </c>
      <c r="E26" s="22">
        <f>AVERAGEIFS(Tableau1[Salaire],Tableau1[sexe],"M",Tableau1[Secteur],A26)</f>
        <v>1507.6923076923076</v>
      </c>
      <c r="F26" s="5"/>
      <c r="I26" s="6"/>
      <c r="J26" s="7"/>
      <c r="K26" s="5"/>
      <c r="L26" s="7"/>
      <c r="M26" s="7"/>
    </row>
    <row r="27" spans="1:13" x14ac:dyDescent="0.2">
      <c r="D27" s="5"/>
      <c r="E27" s="16"/>
      <c r="F27" s="5"/>
      <c r="I27" s="6"/>
      <c r="J27" s="7"/>
      <c r="K27" s="5"/>
      <c r="L27" s="7"/>
      <c r="M27" s="7"/>
    </row>
    <row r="28" spans="1:13" x14ac:dyDescent="0.2">
      <c r="D28" s="5"/>
      <c r="E28" s="16"/>
      <c r="F28" s="5"/>
      <c r="I28" s="6"/>
      <c r="J28" s="7"/>
      <c r="K28" s="5"/>
      <c r="L28" s="7"/>
      <c r="M28" s="7"/>
    </row>
    <row r="29" spans="1:13" x14ac:dyDescent="0.2">
      <c r="D29" s="5"/>
      <c r="E29" s="16"/>
      <c r="F29" s="5"/>
      <c r="I29" s="6"/>
      <c r="J29" s="7"/>
      <c r="K29" s="5"/>
      <c r="L29" s="7"/>
      <c r="M29" s="7"/>
    </row>
    <row r="30" spans="1:13" x14ac:dyDescent="0.2">
      <c r="D30" s="5"/>
      <c r="E30" s="16"/>
      <c r="F30" s="5"/>
      <c r="I30" s="6"/>
      <c r="J30" s="7"/>
      <c r="K30" s="5"/>
      <c r="L30" s="7"/>
      <c r="M30" s="7"/>
    </row>
    <row r="31" spans="1:13" x14ac:dyDescent="0.2">
      <c r="D31" s="5"/>
      <c r="E31" s="16"/>
      <c r="F31" s="5"/>
      <c r="I31" s="6"/>
      <c r="J31" s="7"/>
      <c r="K31" s="5"/>
      <c r="L31" s="7"/>
      <c r="M31" s="7"/>
    </row>
    <row r="32" spans="1:13" x14ac:dyDescent="0.2">
      <c r="D32" s="5"/>
      <c r="E32" s="16"/>
      <c r="F32" s="5"/>
      <c r="I32" s="6"/>
      <c r="J32" s="7"/>
      <c r="K32" s="5"/>
      <c r="L32" s="7"/>
      <c r="M32" s="7"/>
    </row>
    <row r="33" spans="4:13" x14ac:dyDescent="0.2">
      <c r="D33" s="5"/>
      <c r="E33" s="16"/>
      <c r="F33" s="5"/>
      <c r="I33" s="6"/>
      <c r="J33" s="7"/>
      <c r="K33" s="5"/>
      <c r="L33" s="7"/>
      <c r="M33" s="7"/>
    </row>
    <row r="34" spans="4:13" x14ac:dyDescent="0.2">
      <c r="D34" s="5"/>
      <c r="E34" s="16"/>
      <c r="F34" s="5"/>
      <c r="I34" s="6"/>
      <c r="J34" s="7"/>
      <c r="K34" s="5"/>
      <c r="L34" s="7"/>
      <c r="M34" s="7"/>
    </row>
    <row r="35" spans="4:13" x14ac:dyDescent="0.2">
      <c r="D35" s="5"/>
      <c r="E35" s="16"/>
      <c r="F35" s="5"/>
      <c r="I35" s="6"/>
      <c r="J35" s="7"/>
      <c r="K35" s="5"/>
      <c r="L35" s="7"/>
      <c r="M35" s="7"/>
    </row>
    <row r="36" spans="4:13" x14ac:dyDescent="0.2">
      <c r="D36" s="5"/>
      <c r="E36" s="16"/>
      <c r="F36" s="5"/>
      <c r="I36" s="6"/>
      <c r="J36" s="7"/>
      <c r="K36" s="5"/>
      <c r="L36" s="7"/>
      <c r="M36" s="7"/>
    </row>
    <row r="37" spans="4:13" x14ac:dyDescent="0.2">
      <c r="D37" s="5"/>
      <c r="E37" s="16"/>
      <c r="F37" s="5"/>
      <c r="I37" s="6"/>
      <c r="J37" s="7"/>
      <c r="K37" s="5"/>
      <c r="L37" s="7"/>
      <c r="M37" s="7"/>
    </row>
    <row r="38" spans="4:13" x14ac:dyDescent="0.2">
      <c r="D38" s="5"/>
      <c r="E38" s="16"/>
      <c r="F38" s="5"/>
      <c r="I38" s="6"/>
      <c r="J38" s="7"/>
      <c r="K38" s="5"/>
      <c r="L38" s="7"/>
      <c r="M38" s="7"/>
    </row>
    <row r="39" spans="4:13" x14ac:dyDescent="0.2">
      <c r="D39" s="5"/>
      <c r="E39" s="16"/>
      <c r="F39" s="5"/>
      <c r="I39" s="6"/>
      <c r="J39" s="7"/>
      <c r="K39" s="5"/>
      <c r="L39" s="7"/>
      <c r="M39" s="7"/>
    </row>
    <row r="40" spans="4:13" x14ac:dyDescent="0.2">
      <c r="D40" s="5"/>
      <c r="E40" s="16"/>
      <c r="F40" s="5"/>
      <c r="I40" s="6"/>
      <c r="J40" s="7"/>
      <c r="K40" s="5"/>
      <c r="L40" s="7"/>
      <c r="M40" s="7"/>
    </row>
    <row r="41" spans="4:13" x14ac:dyDescent="0.2">
      <c r="D41" s="5"/>
      <c r="E41" s="16"/>
      <c r="F41" s="5"/>
      <c r="I41" s="6"/>
      <c r="J41" s="7"/>
      <c r="K41" s="5"/>
      <c r="L41" s="7"/>
      <c r="M41" s="7"/>
    </row>
    <row r="42" spans="4:13" x14ac:dyDescent="0.2">
      <c r="D42" s="5"/>
      <c r="E42" s="16"/>
      <c r="F42" s="5"/>
      <c r="I42" s="6"/>
      <c r="J42" s="7"/>
      <c r="K42" s="5"/>
      <c r="L42" s="7"/>
      <c r="M42" s="7"/>
    </row>
    <row r="43" spans="4:13" x14ac:dyDescent="0.2">
      <c r="D43" s="5"/>
      <c r="E43" s="16"/>
      <c r="F43" s="5"/>
      <c r="I43" s="6"/>
      <c r="J43" s="7"/>
      <c r="K43" s="5"/>
      <c r="L43" s="7"/>
      <c r="M43" s="7"/>
    </row>
  </sheetData>
  <mergeCells count="4">
    <mergeCell ref="A2:B2"/>
    <mergeCell ref="A9:B9"/>
    <mergeCell ref="A15:B15"/>
    <mergeCell ref="A21:E2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8"/>
  <sheetViews>
    <sheetView zoomScaleNormal="100" workbookViewId="0">
      <selection activeCell="G16" sqref="G16"/>
    </sheetView>
  </sheetViews>
  <sheetFormatPr baseColWidth="10" defaultColWidth="11.42578125" defaultRowHeight="14.25" x14ac:dyDescent="0.2"/>
  <cols>
    <col min="1" max="1" width="14.5703125" style="4" customWidth="1"/>
    <col min="2" max="2" width="17.42578125" style="4" customWidth="1"/>
    <col min="3" max="3" width="13.28515625" style="4" customWidth="1"/>
    <col min="4" max="4" width="14" style="4" customWidth="1"/>
    <col min="5" max="5" width="11.7109375" style="4" customWidth="1"/>
    <col min="6" max="6" width="13.140625" style="4" bestFit="1" customWidth="1"/>
    <col min="7" max="7" width="11.42578125" style="4"/>
    <col min="8" max="8" width="17.140625" style="4" customWidth="1"/>
    <col min="9" max="9" width="13.5703125" style="4" customWidth="1"/>
    <col min="10" max="10" width="11.42578125" style="4"/>
    <col min="11" max="11" width="14.28515625" style="4" customWidth="1"/>
    <col min="12" max="16384" width="11.42578125" style="4"/>
  </cols>
  <sheetData>
    <row r="1" spans="1:13" s="40" customFormat="1" ht="15" x14ac:dyDescent="0.2">
      <c r="A1" s="38" t="s">
        <v>164</v>
      </c>
      <c r="B1" s="39"/>
      <c r="C1" s="39"/>
      <c r="D1" s="39"/>
      <c r="E1" s="39"/>
      <c r="F1" s="39"/>
      <c r="G1" s="39"/>
      <c r="H1" s="39"/>
      <c r="J1" s="41"/>
      <c r="K1" s="41"/>
      <c r="M1" s="42"/>
    </row>
    <row r="2" spans="1:13" ht="15" thickBot="1" x14ac:dyDescent="0.25">
      <c r="A2" s="30"/>
      <c r="M2" s="5"/>
    </row>
    <row r="3" spans="1:13" ht="30" customHeight="1" thickBot="1" x14ac:dyDescent="0.25">
      <c r="B3" s="52" t="s">
        <v>148</v>
      </c>
      <c r="C3" s="53"/>
      <c r="D3" s="53"/>
      <c r="E3" s="53"/>
      <c r="F3" s="53"/>
      <c r="G3" s="53"/>
      <c r="H3" s="53"/>
      <c r="I3" s="53"/>
      <c r="J3" s="54"/>
      <c r="M3" s="5"/>
    </row>
    <row r="4" spans="1:13" ht="30" customHeight="1" thickBot="1" x14ac:dyDescent="0.25">
      <c r="B4" s="52" t="s">
        <v>149</v>
      </c>
      <c r="C4" s="55"/>
      <c r="D4" s="53"/>
      <c r="E4" s="53"/>
      <c r="F4" s="53"/>
      <c r="G4" s="53"/>
      <c r="H4" s="53"/>
      <c r="I4" s="53"/>
      <c r="J4" s="54"/>
      <c r="M4" s="5"/>
    </row>
    <row r="5" spans="1:13" ht="30" customHeight="1" thickBot="1" x14ac:dyDescent="0.25">
      <c r="B5" s="52" t="s">
        <v>150</v>
      </c>
      <c r="C5" s="53"/>
      <c r="D5" s="53"/>
      <c r="E5" s="53"/>
      <c r="F5" s="53"/>
      <c r="G5" s="53"/>
      <c r="H5" s="53"/>
      <c r="I5" s="53"/>
      <c r="J5" s="54"/>
      <c r="M5" s="5"/>
    </row>
    <row r="6" spans="1:13" ht="30" customHeight="1" thickBot="1" x14ac:dyDescent="0.25">
      <c r="B6" s="52" t="s">
        <v>151</v>
      </c>
      <c r="C6" s="53"/>
      <c r="D6" s="53"/>
      <c r="E6" s="53"/>
      <c r="F6" s="53"/>
      <c r="G6" s="53"/>
      <c r="H6" s="53"/>
      <c r="I6" s="53"/>
      <c r="J6" s="54"/>
      <c r="M6" s="5"/>
    </row>
    <row r="7" spans="1:13" ht="30" customHeight="1" x14ac:dyDescent="0.2">
      <c r="B7" s="43" t="s">
        <v>167</v>
      </c>
      <c r="C7" s="44"/>
      <c r="D7" s="44"/>
      <c r="E7" s="44"/>
      <c r="F7" s="44"/>
      <c r="G7" s="44"/>
      <c r="H7" s="44"/>
      <c r="I7" s="44"/>
      <c r="J7" s="45"/>
      <c r="M7" s="5"/>
    </row>
    <row r="8" spans="1:13" ht="30" customHeight="1" thickBot="1" x14ac:dyDescent="0.25">
      <c r="B8" s="49"/>
      <c r="C8" s="56" t="s">
        <v>168</v>
      </c>
      <c r="D8" s="50"/>
      <c r="E8" s="50"/>
      <c r="F8" s="50"/>
      <c r="G8" s="50"/>
      <c r="H8" s="50"/>
      <c r="I8" s="50"/>
      <c r="J8" s="51"/>
      <c r="M8" s="5"/>
    </row>
    <row r="9" spans="1:13" ht="30" customHeight="1" x14ac:dyDescent="0.2">
      <c r="B9" s="43" t="s">
        <v>152</v>
      </c>
      <c r="C9" s="44"/>
      <c r="D9" s="44"/>
      <c r="E9" s="44"/>
      <c r="F9" s="44"/>
      <c r="G9" s="44"/>
      <c r="H9" s="44"/>
      <c r="I9" s="44"/>
      <c r="J9" s="45"/>
      <c r="M9" s="5"/>
    </row>
    <row r="10" spans="1:13" ht="30" customHeight="1" thickBot="1" x14ac:dyDescent="0.25">
      <c r="B10" s="49"/>
      <c r="C10" s="50" t="s">
        <v>153</v>
      </c>
      <c r="D10" s="50"/>
      <c r="E10" s="50"/>
      <c r="F10" s="50"/>
      <c r="G10" s="50"/>
      <c r="H10" s="50"/>
      <c r="I10" s="50"/>
      <c r="J10" s="51"/>
      <c r="M10" s="5"/>
    </row>
    <row r="11" spans="1:13" ht="30" customHeight="1" x14ac:dyDescent="0.2">
      <c r="B11" s="43" t="s">
        <v>162</v>
      </c>
      <c r="C11" s="44"/>
      <c r="D11" s="44"/>
      <c r="E11" s="44"/>
      <c r="F11" s="44"/>
      <c r="G11" s="44"/>
      <c r="H11" s="44"/>
      <c r="I11" s="44"/>
      <c r="J11" s="45"/>
      <c r="M11" s="5"/>
    </row>
    <row r="12" spans="1:13" ht="30" customHeight="1" x14ac:dyDescent="0.2">
      <c r="B12" s="46"/>
      <c r="C12" s="47" t="s">
        <v>165</v>
      </c>
      <c r="D12" s="47"/>
      <c r="E12" s="47"/>
      <c r="F12" s="47"/>
      <c r="G12" s="47"/>
      <c r="H12" s="47"/>
      <c r="I12" s="47"/>
      <c r="J12" s="48"/>
      <c r="M12" s="5"/>
    </row>
    <row r="13" spans="1:13" ht="30" customHeight="1" thickBot="1" x14ac:dyDescent="0.25">
      <c r="B13" s="49"/>
      <c r="C13" s="50" t="s">
        <v>166</v>
      </c>
      <c r="D13" s="50"/>
      <c r="E13" s="50"/>
      <c r="F13" s="50"/>
      <c r="G13" s="50"/>
      <c r="H13" s="50"/>
      <c r="I13" s="50"/>
      <c r="J13" s="51"/>
      <c r="M13" s="5"/>
    </row>
    <row r="14" spans="1:13" x14ac:dyDescent="0.2">
      <c r="A14" s="30"/>
      <c r="M14" s="5"/>
    </row>
    <row r="15" spans="1:13" ht="25.5" x14ac:dyDescent="0.2">
      <c r="A15" s="1" t="s">
        <v>0</v>
      </c>
      <c r="B15" s="1" t="s">
        <v>1</v>
      </c>
      <c r="C15" s="1" t="s">
        <v>2</v>
      </c>
      <c r="D15" s="1" t="s">
        <v>3</v>
      </c>
      <c r="E15" s="2" t="s">
        <v>4</v>
      </c>
      <c r="F15" s="1" t="s">
        <v>5</v>
      </c>
      <c r="G15" s="1" t="s">
        <v>6</v>
      </c>
      <c r="H15" s="1" t="s">
        <v>7</v>
      </c>
      <c r="I15" s="3" t="s">
        <v>8</v>
      </c>
      <c r="J15" s="1" t="s">
        <v>9</v>
      </c>
      <c r="K15" s="1" t="s">
        <v>10</v>
      </c>
      <c r="L15" s="1" t="s">
        <v>11</v>
      </c>
      <c r="M15" s="1" t="s">
        <v>12</v>
      </c>
    </row>
    <row r="16" spans="1:13" x14ac:dyDescent="0.2">
      <c r="A16" s="23" t="s">
        <v>64</v>
      </c>
      <c r="B16" s="57" t="s">
        <v>154</v>
      </c>
      <c r="C16" s="57" t="s">
        <v>155</v>
      </c>
      <c r="D16" s="58">
        <v>30375</v>
      </c>
      <c r="E16" s="23">
        <v>33</v>
      </c>
      <c r="F16" s="58" t="s">
        <v>22</v>
      </c>
      <c r="G16" s="23" t="s">
        <v>23</v>
      </c>
      <c r="H16" s="23" t="s">
        <v>18</v>
      </c>
      <c r="I16" s="59">
        <v>1292.3076923076901</v>
      </c>
      <c r="J16" s="60" t="s">
        <v>24</v>
      </c>
      <c r="K16" s="58">
        <v>44197</v>
      </c>
      <c r="L16" s="60" t="s">
        <v>19</v>
      </c>
      <c r="M16" s="60">
        <v>1</v>
      </c>
    </row>
    <row r="17" spans="1:13" x14ac:dyDescent="0.2">
      <c r="A17" s="23" t="s">
        <v>49</v>
      </c>
      <c r="B17" s="57" t="s">
        <v>139</v>
      </c>
      <c r="C17" s="23" t="s">
        <v>140</v>
      </c>
      <c r="D17" s="58">
        <v>33781</v>
      </c>
      <c r="E17" s="23">
        <v>28</v>
      </c>
      <c r="F17" s="61" t="s">
        <v>16</v>
      </c>
      <c r="G17" s="23" t="s">
        <v>42</v>
      </c>
      <c r="H17" s="23" t="s">
        <v>36</v>
      </c>
      <c r="I17" s="59">
        <v>1884.61538461538</v>
      </c>
      <c r="J17" s="60" t="s">
        <v>170</v>
      </c>
      <c r="K17" s="58">
        <v>44198</v>
      </c>
      <c r="L17" s="60" t="s">
        <v>19</v>
      </c>
      <c r="M17" s="60">
        <v>2</v>
      </c>
    </row>
    <row r="18" spans="1:13" x14ac:dyDescent="0.2">
      <c r="A18" s="23" t="s">
        <v>13</v>
      </c>
      <c r="B18" s="57" t="s">
        <v>141</v>
      </c>
      <c r="C18" s="23" t="s">
        <v>142</v>
      </c>
      <c r="D18" s="58">
        <v>69947</v>
      </c>
      <c r="E18" s="23">
        <v>29</v>
      </c>
      <c r="F18" s="58" t="s">
        <v>16</v>
      </c>
      <c r="G18" s="23" t="s">
        <v>36</v>
      </c>
      <c r="H18" s="23" t="s">
        <v>36</v>
      </c>
      <c r="I18" s="59">
        <v>2521.23076923077</v>
      </c>
      <c r="J18" s="60" t="s">
        <v>170</v>
      </c>
      <c r="K18" s="58">
        <v>44199</v>
      </c>
      <c r="L18" s="60" t="s">
        <v>33</v>
      </c>
      <c r="M18" s="60">
        <v>0</v>
      </c>
    </row>
    <row r="19" spans="1:13" x14ac:dyDescent="0.2">
      <c r="A19" s="30"/>
    </row>
    <row r="20" spans="1:13" x14ac:dyDescent="0.2">
      <c r="A20" s="30"/>
    </row>
    <row r="21" spans="1:13" x14ac:dyDescent="0.2">
      <c r="A21" s="30"/>
    </row>
    <row r="22" spans="1:13" x14ac:dyDescent="0.2">
      <c r="A22" s="30"/>
    </row>
    <row r="23" spans="1:13" x14ac:dyDescent="0.2">
      <c r="A23" s="30"/>
    </row>
    <row r="24" spans="1:13" x14ac:dyDescent="0.2">
      <c r="A24" s="30"/>
    </row>
    <row r="25" spans="1:13" x14ac:dyDescent="0.2">
      <c r="A25" s="30"/>
    </row>
    <row r="26" spans="1:13" x14ac:dyDescent="0.2">
      <c r="A26" s="30"/>
    </row>
    <row r="27" spans="1:13" x14ac:dyDescent="0.2">
      <c r="A27" s="30"/>
    </row>
    <row r="28" spans="1:13" x14ac:dyDescent="0.2">
      <c r="A28" s="30"/>
    </row>
    <row r="29" spans="1:13" x14ac:dyDescent="0.2">
      <c r="A29" s="30"/>
    </row>
    <row r="30" spans="1:13" x14ac:dyDescent="0.2">
      <c r="A30" s="30"/>
    </row>
    <row r="31" spans="1:13" x14ac:dyDescent="0.2">
      <c r="A31" s="30"/>
    </row>
    <row r="32" spans="1:13" x14ac:dyDescent="0.2">
      <c r="A32" s="30"/>
    </row>
    <row r="33" spans="1:1" x14ac:dyDescent="0.2">
      <c r="A33" s="30"/>
    </row>
    <row r="34" spans="1:1" x14ac:dyDescent="0.2">
      <c r="A34" s="30"/>
    </row>
    <row r="35" spans="1:1" x14ac:dyDescent="0.2">
      <c r="A35" s="30"/>
    </row>
    <row r="36" spans="1:1" x14ac:dyDescent="0.2">
      <c r="A36" s="30"/>
    </row>
    <row r="37" spans="1:1" x14ac:dyDescent="0.2">
      <c r="A37" s="30"/>
    </row>
    <row r="38" spans="1:1" x14ac:dyDescent="0.2">
      <c r="A38" s="30"/>
    </row>
    <row r="39" spans="1:1" x14ac:dyDescent="0.2">
      <c r="A39" s="30"/>
    </row>
    <row r="40" spans="1:1" x14ac:dyDescent="0.2">
      <c r="A40" s="30"/>
    </row>
    <row r="41" spans="1:1" x14ac:dyDescent="0.2">
      <c r="A41" s="30"/>
    </row>
    <row r="42" spans="1:1" x14ac:dyDescent="0.2">
      <c r="A42" s="30"/>
    </row>
    <row r="43" spans="1:1" x14ac:dyDescent="0.2">
      <c r="A43" s="30"/>
    </row>
    <row r="44" spans="1:1" x14ac:dyDescent="0.2">
      <c r="A44" s="30"/>
    </row>
    <row r="45" spans="1:1" x14ac:dyDescent="0.2">
      <c r="A45" s="30"/>
    </row>
    <row r="46" spans="1:1" x14ac:dyDescent="0.2">
      <c r="A46" s="30"/>
    </row>
    <row r="47" spans="1:1" x14ac:dyDescent="0.2">
      <c r="A47" s="30"/>
    </row>
    <row r="48" spans="1:1" x14ac:dyDescent="0.2">
      <c r="A48" s="3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K13"/>
  <sheetViews>
    <sheetView workbookViewId="0"/>
  </sheetViews>
  <sheetFormatPr baseColWidth="10" defaultColWidth="11.42578125" defaultRowHeight="14.25" x14ac:dyDescent="0.2"/>
  <cols>
    <col min="1" max="9" width="11.42578125" style="4"/>
    <col min="10" max="10" width="13" style="4" customWidth="1"/>
    <col min="11" max="16384" width="11.42578125" style="4"/>
  </cols>
  <sheetData>
    <row r="1" spans="1:11" x14ac:dyDescent="0.2">
      <c r="A1" s="28"/>
      <c r="B1" s="28"/>
      <c r="C1" s="28"/>
      <c r="D1" s="28"/>
      <c r="E1" s="28"/>
      <c r="F1" s="28"/>
      <c r="G1" s="28"/>
      <c r="H1" s="28"/>
      <c r="I1" s="28"/>
      <c r="J1" s="28"/>
    </row>
    <row r="2" spans="1:11" ht="15" x14ac:dyDescent="0.2">
      <c r="A2" s="35" t="s">
        <v>156</v>
      </c>
      <c r="B2" s="36"/>
      <c r="C2" s="36"/>
      <c r="D2" s="36"/>
      <c r="E2" s="36"/>
      <c r="F2" s="36"/>
      <c r="G2" s="36"/>
      <c r="H2" s="36"/>
      <c r="I2" s="37"/>
      <c r="J2" s="37"/>
      <c r="K2" s="37"/>
    </row>
    <row r="3" spans="1:11" x14ac:dyDescent="0.2">
      <c r="A3" s="27"/>
      <c r="B3" s="28"/>
      <c r="C3" s="28"/>
      <c r="D3" s="28"/>
      <c r="E3" s="28"/>
      <c r="F3" s="28"/>
      <c r="G3" s="28"/>
      <c r="H3" s="28"/>
      <c r="I3" s="28"/>
      <c r="J3" s="28"/>
      <c r="K3" s="28"/>
    </row>
    <row r="4" spans="1:11" x14ac:dyDescent="0.2">
      <c r="A4" s="28"/>
      <c r="B4" s="31"/>
      <c r="C4" s="32"/>
      <c r="D4" s="32"/>
      <c r="E4" s="32"/>
      <c r="F4" s="32"/>
      <c r="G4" s="28"/>
      <c r="H4" s="28"/>
      <c r="I4" s="28"/>
      <c r="J4" s="28"/>
      <c r="K4" s="28"/>
    </row>
    <row r="5" spans="1:11" ht="15" x14ac:dyDescent="0.2">
      <c r="A5" s="28"/>
      <c r="B5" s="29" t="s">
        <v>178</v>
      </c>
      <c r="C5" s="33"/>
      <c r="D5" s="33"/>
      <c r="E5" s="33"/>
      <c r="F5" s="33"/>
      <c r="G5" s="28"/>
      <c r="H5" s="28"/>
      <c r="I5" s="28"/>
      <c r="J5" s="28"/>
      <c r="K5" s="28"/>
    </row>
    <row r="6" spans="1:11" ht="15" x14ac:dyDescent="0.2">
      <c r="A6" s="28"/>
      <c r="B6" s="29"/>
      <c r="C6" s="34"/>
      <c r="D6" s="33"/>
      <c r="E6" s="33"/>
      <c r="F6" s="33"/>
      <c r="G6" s="28"/>
      <c r="H6" s="28"/>
      <c r="I6" s="28"/>
      <c r="J6" s="28"/>
      <c r="K6" s="28"/>
    </row>
    <row r="7" spans="1:11" ht="15" x14ac:dyDescent="0.2">
      <c r="A7" s="28"/>
      <c r="B7" s="29" t="s">
        <v>179</v>
      </c>
      <c r="C7" s="33"/>
      <c r="D7" s="33"/>
      <c r="E7" s="33"/>
      <c r="F7" s="33"/>
      <c r="G7" s="28"/>
      <c r="H7" s="28"/>
      <c r="I7" s="28"/>
      <c r="J7" s="28"/>
      <c r="K7" s="28"/>
    </row>
    <row r="8" spans="1:11" ht="15" x14ac:dyDescent="0.2">
      <c r="A8" s="28"/>
      <c r="B8" s="29"/>
      <c r="C8" s="33"/>
      <c r="D8" s="33"/>
      <c r="E8" s="33"/>
      <c r="F8" s="33"/>
      <c r="G8" s="28"/>
      <c r="H8" s="28"/>
      <c r="I8" s="28"/>
      <c r="J8" s="28"/>
      <c r="K8" s="28"/>
    </row>
    <row r="9" spans="1:11" ht="15" x14ac:dyDescent="0.2">
      <c r="A9" s="28"/>
      <c r="B9" s="29" t="s">
        <v>169</v>
      </c>
      <c r="C9" s="33"/>
      <c r="D9" s="33"/>
      <c r="E9" s="33"/>
      <c r="F9" s="33"/>
      <c r="G9" s="28"/>
      <c r="H9" s="28"/>
      <c r="I9" s="28"/>
      <c r="J9" s="28"/>
      <c r="K9" s="28"/>
    </row>
    <row r="10" spans="1:11" ht="15" x14ac:dyDescent="0.2">
      <c r="A10" s="28"/>
      <c r="B10" s="33"/>
      <c r="C10" s="33"/>
      <c r="D10" s="33"/>
      <c r="E10" s="33"/>
      <c r="F10" s="33"/>
      <c r="G10" s="28"/>
      <c r="H10" s="28"/>
      <c r="I10" s="28"/>
      <c r="J10" s="28"/>
      <c r="K10" s="28"/>
    </row>
    <row r="11" spans="1:11" ht="15" x14ac:dyDescent="0.2">
      <c r="A11" s="28"/>
      <c r="B11" s="33"/>
      <c r="C11" s="33"/>
      <c r="D11" s="33"/>
      <c r="E11" s="33"/>
      <c r="F11" s="33"/>
      <c r="G11" s="28"/>
      <c r="H11" s="28"/>
      <c r="I11" s="28"/>
      <c r="J11" s="28"/>
      <c r="K11" s="28"/>
    </row>
    <row r="12" spans="1:11" x14ac:dyDescent="0.2">
      <c r="A12" s="28"/>
      <c r="B12" s="32"/>
      <c r="C12" s="32"/>
      <c r="D12" s="32"/>
      <c r="E12" s="32"/>
      <c r="F12" s="32"/>
      <c r="G12" s="28"/>
      <c r="H12" s="28"/>
      <c r="I12" s="28"/>
      <c r="J12" s="28"/>
      <c r="K12" s="28"/>
    </row>
    <row r="13" spans="1:11" x14ac:dyDescent="0.2">
      <c r="K13" s="2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Données</vt:lpstr>
      <vt:lpstr>Filtres</vt:lpstr>
      <vt:lpstr>Sous-totaux</vt:lpstr>
      <vt:lpstr>TCD</vt:lpstr>
      <vt:lpstr>GCD</vt:lpstr>
      <vt:lpstr>age</vt:lpstr>
      <vt:lpstr>civilité</vt:lpstr>
      <vt:lpstr>enfants</vt:lpstr>
      <vt:lpstr>entrée</vt:lpstr>
      <vt:lpstr>filiale</vt:lpstr>
      <vt:lpstr>fonction</vt:lpstr>
      <vt:lpstr>prenom</vt:lpstr>
      <vt:lpstr>salaire</vt:lpstr>
      <vt:lpstr>secteur</vt:lpstr>
      <vt:lpstr>situ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juliette carpentier</dc:creator>
  <cp:lastModifiedBy>Chris_W10</cp:lastModifiedBy>
  <dcterms:created xsi:type="dcterms:W3CDTF">2018-11-19T14:11:11Z</dcterms:created>
  <dcterms:modified xsi:type="dcterms:W3CDTF">2022-12-31T16:01:13Z</dcterms:modified>
</cp:coreProperties>
</file>