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D108B87C-B152-4ABB-B2C5-3FC3EA951E5D}" xr6:coauthVersionLast="47" xr6:coauthVersionMax="47" xr10:uidLastSave="{00000000-0000-0000-0000-000000000000}"/>
  <bookViews>
    <workbookView xWindow="-120" yWindow="-120" windowWidth="29040" windowHeight="15990" xr2:uid="{7AC42813-FA5C-4858-9752-366971E81493}"/>
  </bookViews>
  <sheets>
    <sheet name="PAR DOMICILE" sheetId="3" r:id="rId1"/>
    <sheet name="PAR AGES ET GENRES PQ" sheetId="9" r:id="rId2"/>
    <sheet name="Parametres" sheetId="7" r:id="rId3"/>
  </sheets>
  <definedNames>
    <definedName name="DateMAJ1">'PAR AGES ET GENRES PQ'!$O$4</definedName>
    <definedName name="DateMAJ2">'PAR DOMICILE'!$B$3</definedName>
    <definedName name="DonnéesExternes_1" localSheetId="1" hidden="1">'PAR AGES ET GENRES PQ'!$A$7:$T$40</definedName>
    <definedName name="DonnéesExternes_1" localSheetId="0" hidden="1">'PAR DOMICILE'!$A$5:$J$38</definedName>
    <definedName name="Fichier">Parametres!$Q$1</definedName>
    <definedName name="_xlnm.Print_Area" localSheetId="0">'PAR DOMICILE'!$A$1:$K$4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1" i="9" l="1"/>
  <c r="C41" i="9"/>
  <c r="D41" i="9"/>
  <c r="E41" i="9"/>
  <c r="F41" i="9"/>
  <c r="G41" i="9"/>
  <c r="H41" i="9"/>
  <c r="I41" i="9"/>
  <c r="J41" i="9"/>
  <c r="K41" i="9"/>
  <c r="L41" i="9"/>
  <c r="M41" i="9"/>
  <c r="N41" i="9"/>
  <c r="O41" i="9"/>
  <c r="P41" i="9"/>
  <c r="Q41" i="9"/>
  <c r="R41" i="9"/>
  <c r="S41" i="9"/>
  <c r="T41" i="9"/>
  <c r="B39" i="3"/>
  <c r="C39" i="3"/>
  <c r="D39" i="3"/>
  <c r="E39" i="3"/>
  <c r="F39" i="3"/>
  <c r="G39" i="3"/>
  <c r="H39" i="3"/>
  <c r="I39" i="3"/>
  <c r="J39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49A3F2-E6EF-4C07-8EFA-C713C45ADE57}" keepAlive="1" name="Requête - Age_Genres" description="Connexion à la requête « Age_Genres » dans le classeur." type="5" refreshedVersion="8" saveData="1">
    <dbPr connection="Provider=Microsoft.Mashup.OleDb.1;Data Source=$Workbook$;Location=Age_Genres;Extended Properties=&quot;&quot;" command="SELECT * FROM [Age_Genres]"/>
  </connection>
  <connection id="2" xr16:uid="{C76B7483-8B23-4B6F-B1D9-35DE10EFD3BB}" keepAlive="1" name="Requête - Ages" description="Connexion à la requête « Ages » dans le classeur." type="5" refreshedVersion="0" background="1" saveData="1">
    <dbPr connection="Provider=Microsoft.Mashup.OleDb.1;Data Source=$Workbook$;Location=Ages;Extended Properties=&quot;&quot;" command="SELECT * FROM [Ages]"/>
    <extLst>
      <ext xmlns:x15="http://schemas.microsoft.com/office/spreadsheetml/2010/11/main" uri="{DE250136-89BD-433C-8126-D09CA5730AF9}">
        <x15:connection id="" excludeFromRefreshAll="1"/>
      </ext>
    </extLst>
  </connection>
  <connection id="3" xr16:uid="{88C71EF0-9EA9-4E05-8E1E-66EE1DCA40A4}" keepAlive="1" name="Requête - Data" description="Connexion à la requête « Data » dans le classeur." type="5" refreshedVersion="0" saveData="1">
    <dbPr connection="Provider=Microsoft.Mashup.OleDb.1;Data Source=$Workbook$;Location=Data;Extended Properties=&quot;&quot;" command="SELECT * FROM [Data]"/>
  </connection>
  <connection id="4" xr16:uid="{93BF525D-3429-46AB-B921-D7277C900649}" keepAlive="1" name="Requête - Data2" description="Connexion à la requête « Data2 » dans le classeur." type="5" refreshedVersion="0" saveData="1">
    <dbPr connection="Provider=Microsoft.Mashup.OleDb.1;Data Source=$Workbook$;Location=Data2;Extended Properties=&quot;&quot;" command="SELECT * FROM [Data2]"/>
  </connection>
  <connection id="5" xr16:uid="{67D64398-2768-42A7-A56E-1540C2036A65}" keepAlive="1" name="Requête - Domiciles" description="Connexion à la requête « Domiciles » dans le classeur." type="5" refreshedVersion="8" saveData="1">
    <dbPr connection="Provider=Microsoft.Mashup.OleDb.1;Data Source=$Workbook$;Location=Domiciles;Extended Properties=&quot;&quot;" command="SELECT * FROM [Domiciles]"/>
  </connection>
  <connection id="6" xr16:uid="{20163202-B773-45EE-8441-47DA6F27E1F6}" keepAlive="1" name="Requête - Genres" description="Connexion à la requête « Genres » dans le classeur." type="5" refreshedVersion="0" saveData="1">
    <dbPr connection="Provider=Microsoft.Mashup.OleDb.1;Data Source=$Workbook$;Location=Genres;Extended Properties=&quot;&quot;" command="SELECT * FROM [Genres]"/>
  </connection>
  <connection id="7" xr16:uid="{BDAF692E-112C-4AB4-BBF8-DA7BEE7EF843}" keepAlive="1" name="Requête - Lieux" description="Connexion à la requête « Lieux » dans le classeur." type="5" refreshedVersion="0" saveData="1">
    <dbPr connection="Provider=Microsoft.Mashup.OleDb.1;Data Source=$Workbook$;Location=Lieux;Extended Properties=&quot;&quot;" command="SELECT * FROM [Lieux]"/>
  </connection>
  <connection id="8" xr16:uid="{FF9DE926-BF8B-43C0-9D9F-6C1F998598B3}" keepAlive="1" name="Requête - Sections" description="Connexion à la requête « Sections » dans le classeur." type="5" refreshedVersion="0" saveData="1">
    <dbPr connection="Provider=Microsoft.Mashup.OleDb.1;Data Source=$Workbook$;Location=Sections;Extended Properties=&quot;&quot;" command="SELECT * FROM [Sections]"/>
  </connection>
</connections>
</file>

<file path=xl/sharedStrings.xml><?xml version="1.0" encoding="utf-8"?>
<sst xmlns="http://schemas.openxmlformats.org/spreadsheetml/2006/main" count="215" uniqueCount="123">
  <si>
    <t>Paris</t>
  </si>
  <si>
    <r>
      <t>mise à jour</t>
    </r>
    <r>
      <rPr>
        <sz val="11"/>
        <color theme="1"/>
        <rFont val="Calibri"/>
        <family val="2"/>
        <scheme val="minor"/>
      </rPr>
      <t xml:space="preserve"> :</t>
    </r>
  </si>
  <si>
    <t>Masculin</t>
  </si>
  <si>
    <t>Féminin</t>
  </si>
  <si>
    <t>Total</t>
  </si>
  <si>
    <t>14/15 ans</t>
  </si>
  <si>
    <t>18 ans et +</t>
  </si>
  <si>
    <t>Athlétisme</t>
  </si>
  <si>
    <t>Aviron</t>
  </si>
  <si>
    <t>Badminton</t>
  </si>
  <si>
    <t>Boules</t>
  </si>
  <si>
    <t>Canoë Kayak</t>
  </si>
  <si>
    <t>Cyclisme</t>
  </si>
  <si>
    <t>Cyclotourisme</t>
  </si>
  <si>
    <t>Education Physique</t>
  </si>
  <si>
    <t>Escrime</t>
  </si>
  <si>
    <t>Danse Sportive</t>
  </si>
  <si>
    <t>Football</t>
  </si>
  <si>
    <t>Gymnastique</t>
  </si>
  <si>
    <t>Handball</t>
  </si>
  <si>
    <t>Judo</t>
  </si>
  <si>
    <t>Karaté</t>
  </si>
  <si>
    <t>Natation</t>
  </si>
  <si>
    <t>Pêches Sportives</t>
  </si>
  <si>
    <t>Pétanque</t>
  </si>
  <si>
    <t>Plongée</t>
  </si>
  <si>
    <t>Musculation / Wellness</t>
  </si>
  <si>
    <t>Poneys</t>
  </si>
  <si>
    <t>Rugby</t>
  </si>
  <si>
    <t>Savate</t>
  </si>
  <si>
    <t>Equitation</t>
  </si>
  <si>
    <t>Sports de Glace</t>
  </si>
  <si>
    <t>Tennis de Table</t>
  </si>
  <si>
    <t>Tir à l'Arc</t>
  </si>
  <si>
    <t>Triathlon</t>
  </si>
  <si>
    <t>Volley</t>
  </si>
  <si>
    <t>Yoga</t>
  </si>
  <si>
    <r>
      <rPr>
        <i/>
        <u/>
        <sz val="10"/>
        <rFont val="Arial"/>
        <family val="2"/>
        <charset val="1"/>
      </rPr>
      <t>mise à jour</t>
    </r>
    <r>
      <rPr>
        <i/>
        <sz val="10"/>
        <rFont val="Arial"/>
        <family val="2"/>
        <charset val="1"/>
      </rPr>
      <t>:</t>
    </r>
  </si>
  <si>
    <t>Section</t>
  </si>
  <si>
    <t>Boulogne</t>
  </si>
  <si>
    <t>Autres GPSO *</t>
  </si>
  <si>
    <t>Autres 92</t>
  </si>
  <si>
    <t>Autres Idf</t>
  </si>
  <si>
    <t>Hors IdF</t>
  </si>
  <si>
    <t>AVIRON</t>
  </si>
  <si>
    <t>BADMINTON</t>
  </si>
  <si>
    <t>CYCLISME</t>
  </si>
  <si>
    <t>CYCLOTOURISME</t>
  </si>
  <si>
    <t>EQUITATION</t>
  </si>
  <si>
    <t>ESCRIME</t>
  </si>
  <si>
    <t>DANSE SPORTIVE</t>
  </si>
  <si>
    <t>FOOTBALL</t>
  </si>
  <si>
    <t>GYMNASTIQUE</t>
  </si>
  <si>
    <t>HANDBALL</t>
  </si>
  <si>
    <t>HOCKEY SUR GAZON</t>
  </si>
  <si>
    <t>HOCKEY SUR GLACE</t>
  </si>
  <si>
    <t>NATATION</t>
  </si>
  <si>
    <t>PONEYS</t>
  </si>
  <si>
    <t>RUGBY</t>
  </si>
  <si>
    <t>SPORTS DE GLACE</t>
  </si>
  <si>
    <t>TENNIS DE TABLE</t>
  </si>
  <si>
    <t>YOGA</t>
  </si>
  <si>
    <t>Saison 2020 / 2021</t>
  </si>
  <si>
    <r>
      <t xml:space="preserve">Nombre  d'adhérents  </t>
    </r>
    <r>
      <rPr>
        <b/>
        <sz val="14"/>
        <rFont val="Arial Black"/>
        <family val="2"/>
        <charset val="1"/>
      </rPr>
      <t>(au 30.06.2021)</t>
    </r>
  </si>
  <si>
    <r>
      <t xml:space="preserve">Suivi adhérents  </t>
    </r>
    <r>
      <rPr>
        <b/>
        <sz val="16"/>
        <rFont val="Arial"/>
        <family val="2"/>
      </rPr>
      <t xml:space="preserve"> (30.06.21)</t>
    </r>
  </si>
  <si>
    <t>Basketball</t>
  </si>
  <si>
    <t>Sans adresse / Etranger</t>
  </si>
  <si>
    <t>Genre</t>
  </si>
  <si>
    <t>Pays</t>
  </si>
  <si>
    <t>A</t>
  </si>
  <si>
    <t>F</t>
  </si>
  <si>
    <t>FR</t>
  </si>
  <si>
    <t>M</t>
  </si>
  <si>
    <t>CP</t>
  </si>
  <si>
    <t>Dpt</t>
  </si>
  <si>
    <t>Lieu</t>
  </si>
  <si>
    <t>Libellé</t>
  </si>
  <si>
    <t>De</t>
  </si>
  <si>
    <t>16/17 ans</t>
  </si>
  <si>
    <t>Tranche</t>
  </si>
  <si>
    <t>Classeur</t>
  </si>
  <si>
    <t>ATHLÉTISME</t>
  </si>
  <si>
    <t>BOXE FRANÇAISE - SAVATE</t>
  </si>
  <si>
    <t>CANOE KAYAK</t>
  </si>
  <si>
    <t>EDUCFITNESS</t>
  </si>
  <si>
    <t>JUDO &amp; DA</t>
  </si>
  <si>
    <t>KARATÉ</t>
  </si>
  <si>
    <t>MUSCULATION/WELLNESS</t>
  </si>
  <si>
    <t>PÊCHES SPORTIVES</t>
  </si>
  <si>
    <t>PÉTANQUE</t>
  </si>
  <si>
    <t>TIR À L'ARC</t>
  </si>
  <si>
    <t>VOLLEY-BALL</t>
  </si>
  <si>
    <t>SPORT BOULES</t>
  </si>
  <si>
    <t>PLONGÉE SOUS MARINE</t>
  </si>
  <si>
    <t>Hockey sur Gazon</t>
  </si>
  <si>
    <t>Hockey sur Glace</t>
  </si>
  <si>
    <t>Section2</t>
  </si>
  <si>
    <t>- de 6 ans</t>
  </si>
  <si>
    <t>6/7 ans</t>
  </si>
  <si>
    <t>8/9 ans</t>
  </si>
  <si>
    <t>10/11 ans</t>
  </si>
  <si>
    <t>12/13 ans</t>
  </si>
  <si>
    <t>Autre</t>
  </si>
  <si>
    <t>Dont GPSO</t>
  </si>
  <si>
    <t>Masculin
- de 6 ans</t>
  </si>
  <si>
    <t>Masculin
6/7 ans</t>
  </si>
  <si>
    <t>Masculin
8/9 ans</t>
  </si>
  <si>
    <t>Masculin
10/11 ans</t>
  </si>
  <si>
    <t>Masculin
12/13 ans</t>
  </si>
  <si>
    <t>Masculin
14/15 ans</t>
  </si>
  <si>
    <t>Masculin
16/17 ans</t>
  </si>
  <si>
    <t>Masculin
18 ans et +</t>
  </si>
  <si>
    <t>Total Masculin</t>
  </si>
  <si>
    <t>Féminin
- de 6 ans</t>
  </si>
  <si>
    <t>Féminin
6/7 ans</t>
  </si>
  <si>
    <t>Féminin
8/9 ans</t>
  </si>
  <si>
    <t>Féminin
10/11 ans</t>
  </si>
  <si>
    <t>Féminin
12/13 ans</t>
  </si>
  <si>
    <t>Féminin
14/15 ans</t>
  </si>
  <si>
    <t>Féminin
16/17 ans</t>
  </si>
  <si>
    <t>Féminin
18 ans et +</t>
  </si>
  <si>
    <t>Total Féminin</t>
  </si>
  <si>
    <t>E:\ZZ_Echanges\Forums\07-07-22-forum.xlsx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</si>
</sst>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-1]_-;\-* #,##0.00\ [$€-1]_-;_-* &quot;-&quot;??\ [$€-1]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6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b/>
      <sz val="18"/>
      <name val="Arial Black"/>
      <family val="2"/>
      <charset val="1"/>
    </font>
    <font>
      <b/>
      <sz val="14"/>
      <name val="Arial Black"/>
      <family val="2"/>
      <charset val="1"/>
    </font>
    <font>
      <sz val="16"/>
      <name val="Bahnschrift SemiBold Condensed"/>
      <family val="2"/>
      <charset val="1"/>
    </font>
    <font>
      <i/>
      <u/>
      <sz val="10"/>
      <name val="Arial"/>
      <family val="2"/>
      <charset val="1"/>
    </font>
    <font>
      <i/>
      <sz val="10"/>
      <name val="Arial"/>
      <family val="2"/>
      <charset val="1"/>
    </font>
    <font>
      <sz val="8"/>
      <name val="Calibri"/>
      <family val="2"/>
      <scheme val="minor"/>
    </font>
    <font>
      <sz val="10"/>
      <color theme="0"/>
      <name val="Arial"/>
      <family val="2"/>
    </font>
    <font>
      <i/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D9D9D9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3" fillId="0" borderId="0"/>
    <xf numFmtId="0" fontId="1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0" fillId="0" borderId="0" xfId="0" applyFont="1"/>
    <xf numFmtId="14" fontId="21" fillId="0" borderId="0" xfId="0" applyNumberFormat="1" applyFont="1"/>
    <xf numFmtId="0" fontId="23" fillId="0" borderId="0" xfId="44"/>
    <xf numFmtId="0" fontId="28" fillId="0" borderId="0" xfId="44" applyFont="1" applyAlignment="1">
      <alignment horizontal="right"/>
    </xf>
    <xf numFmtId="14" fontId="29" fillId="0" borderId="0" xfId="44" applyNumberFormat="1" applyFont="1"/>
    <xf numFmtId="0" fontId="0" fillId="34" borderId="0" xfId="0" applyFill="1"/>
    <xf numFmtId="0" fontId="0" fillId="36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49" fontId="0" fillId="0" borderId="0" xfId="0" applyNumberFormat="1"/>
    <xf numFmtId="0" fontId="0" fillId="0" borderId="0" xfId="0" applyNumberFormat="1" applyFill="1"/>
    <xf numFmtId="0" fontId="0" fillId="0" borderId="0" xfId="0" applyFill="1"/>
    <xf numFmtId="0" fontId="0" fillId="38" borderId="0" xfId="0" applyFill="1"/>
    <xf numFmtId="0" fontId="13" fillId="37" borderId="13" xfId="0" applyFont="1" applyFill="1" applyBorder="1"/>
    <xf numFmtId="0" fontId="0" fillId="0" borderId="13" xfId="0" applyNumberFormat="1" applyFont="1" applyBorder="1"/>
    <xf numFmtId="0" fontId="0" fillId="38" borderId="13" xfId="0" applyNumberFormat="1" applyFont="1" applyFill="1" applyBorder="1"/>
    <xf numFmtId="0" fontId="0" fillId="0" borderId="12" xfId="0" applyNumberFormat="1" applyFont="1" applyBorder="1"/>
    <xf numFmtId="0" fontId="0" fillId="36" borderId="13" xfId="0" applyNumberFormat="1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/>
    <xf numFmtId="0" fontId="27" fillId="0" borderId="0" xfId="44" applyFont="1" applyBorder="1" applyAlignment="1">
      <alignment horizontal="center" vertical="center"/>
    </xf>
    <xf numFmtId="0" fontId="18" fillId="33" borderId="10" xfId="0" applyFont="1" applyFill="1" applyBorder="1" applyAlignment="1">
      <alignment horizontal="center"/>
    </xf>
    <xf numFmtId="0" fontId="0" fillId="0" borderId="0" xfId="0"/>
    <xf numFmtId="0" fontId="0" fillId="39" borderId="0" xfId="0" applyFill="1" applyAlignment="1">
      <alignment horizontal="center" vertical="center" wrapText="1"/>
    </xf>
    <xf numFmtId="0" fontId="31" fillId="0" borderId="0" xfId="44" applyFont="1" applyFill="1" applyAlignment="1">
      <alignment horizontal="center" vertical="center" wrapText="1"/>
    </xf>
    <xf numFmtId="0" fontId="31" fillId="39" borderId="0" xfId="44" applyFont="1" applyFill="1" applyAlignment="1">
      <alignment horizontal="center" vertical="center" wrapText="1"/>
    </xf>
    <xf numFmtId="0" fontId="25" fillId="35" borderId="11" xfId="44" applyFont="1" applyFill="1" applyBorder="1" applyAlignment="1">
      <alignment horizontal="centerContinuous" vertical="center"/>
    </xf>
    <xf numFmtId="0" fontId="0" fillId="0" borderId="14" xfId="0" applyNumberFormat="1" applyBorder="1"/>
    <xf numFmtId="0" fontId="0" fillId="0" borderId="14" xfId="0" applyBorder="1"/>
    <xf numFmtId="0" fontId="23" fillId="0" borderId="14" xfId="44" applyNumberFormat="1" applyBorder="1"/>
    <xf numFmtId="0" fontId="32" fillId="0" borderId="14" xfId="0" applyFont="1" applyBorder="1"/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Euro" xfId="42" xr:uid="{47E40DE0-B088-466B-9156-AD274EF7B8F8}"/>
    <cellStyle name="Insatisfaisant" xfId="7" builtinId="27" customBuiltin="1"/>
    <cellStyle name="Milliers 2" xfId="46" xr:uid="{72ED1C63-C396-494F-8C5C-93AE4628BDBB}"/>
    <cellStyle name="Neutre" xfId="8" builtinId="28" customBuiltin="1"/>
    <cellStyle name="Normal" xfId="0" builtinId="0"/>
    <cellStyle name="Normal 2" xfId="43" xr:uid="{604F7146-BF3E-4DED-AEA6-24C927C7798F}"/>
    <cellStyle name="Normal 2 2" xfId="45" xr:uid="{CD1CA2CD-F39E-4FF0-8254-0E476419C611}"/>
    <cellStyle name="Normal 3" xfId="44" xr:uid="{3C2BB31D-B6AB-41AE-BCDF-4DAC88873392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4">
    <dxf>
      <font>
        <i/>
      </font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numFmt numFmtId="0" formatCode="General"/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numFmt numFmtId="0" formatCode="General"/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/>
        <vertical/>
        <horizontal/>
      </border>
    </dxf>
    <dxf>
      <numFmt numFmtId="30" formatCode="@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438150</xdr:colOff>
      <xdr:row>0</xdr:row>
      <xdr:rowOff>28575</xdr:rowOff>
    </xdr:from>
    <xdr:to>
      <xdr:col>10</xdr:col>
      <xdr:colOff>1457326</xdr:colOff>
      <xdr:row>0</xdr:row>
      <xdr:rowOff>295275</xdr:rowOff>
    </xdr:to>
    <xdr:sp macro="[0]!Module1.Actualiser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36F3E162-1093-4D43-8B28-C516033C8087}"/>
            </a:ext>
          </a:extLst>
        </xdr:cNvPr>
        <xdr:cNvSpPr/>
      </xdr:nvSpPr>
      <xdr:spPr>
        <a:xfrm>
          <a:off x="9010650" y="28575"/>
          <a:ext cx="1019176" cy="2667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Actualiser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2</xdr:row>
      <xdr:rowOff>0</xdr:rowOff>
    </xdr:from>
    <xdr:to>
      <xdr:col>0</xdr:col>
      <xdr:colOff>1104900</xdr:colOff>
      <xdr:row>3</xdr:row>
      <xdr:rowOff>9525</xdr:rowOff>
    </xdr:to>
    <xdr:sp macro="[0]!Module1.Actualiser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5724" y="485775"/>
          <a:ext cx="1019176" cy="2667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Actualiser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5" xr16:uid="{E981D1C5-30E3-4E48-87E8-4C945D53AC70}" autoFormatId="16" applyNumberFormats="0" applyBorderFormats="0" applyFontFormats="0" applyPatternFormats="0" applyAlignmentFormats="0" applyWidthHeightFormats="0">
  <queryTableRefresh nextId="13">
    <queryTableFields count="10">
      <queryTableField id="1" name="Section" tableColumnId="1"/>
      <queryTableField id="2" name="Boulogne" tableColumnId="2"/>
      <queryTableField id="3" name="Autres GPSO *" tableColumnId="3"/>
      <queryTableField id="4" name="Autres 92" tableColumnId="4"/>
      <queryTableField id="5" name="Paris" tableColumnId="5"/>
      <queryTableField id="6" name="Autres Idf" tableColumnId="6"/>
      <queryTableField id="8" name="Hors IdF" tableColumnId="8"/>
      <queryTableField id="7" name="Sans adresse / Etranger" tableColumnId="7"/>
      <queryTableField id="10" name="Total" tableColumnId="9"/>
      <queryTableField id="12" name="Dont GPSO" tableColumnId="1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D032AF85-6BC5-4ABF-B1EC-FC99CF4DE3BD}" autoFormatId="16" applyNumberFormats="0" applyBorderFormats="0" applyFontFormats="0" applyPatternFormats="0" applyAlignmentFormats="0" applyWidthHeightFormats="0">
  <queryTableRefresh nextId="39">
    <queryTableFields count="20">
      <queryTableField id="1" name="Section" tableColumnId="1"/>
      <queryTableField id="2" name="Masculin_x000a_- de 6 ans" tableColumnId="2"/>
      <queryTableField id="3" name="Masculin_x000a_6/7 ans" tableColumnId="3"/>
      <queryTableField id="4" name="Masculin_x000a_8/9 ans" tableColumnId="4"/>
      <queryTableField id="5" name="Masculin_x000a_10/11 ans" tableColumnId="5"/>
      <queryTableField id="6" name="Masculin_x000a_12/13 ans" tableColumnId="6"/>
      <queryTableField id="7" name="Masculin_x000a_14/15 ans" tableColumnId="7"/>
      <queryTableField id="8" name="Masculin_x000a_16/17 ans" tableColumnId="8"/>
      <queryTableField id="9" name="Masculin_x000a_18 ans et +" tableColumnId="9"/>
      <queryTableField id="10" name="Total Masculin" tableColumnId="10"/>
      <queryTableField id="20" name="Féminin_x000a_- de 6 ans" tableColumnId="20"/>
      <queryTableField id="21" name="Féminin_x000a_6/7 ans" tableColumnId="21"/>
      <queryTableField id="22" name="Féminin_x000a_8/9 ans" tableColumnId="22"/>
      <queryTableField id="23" name="Féminin_x000a_10/11 ans" tableColumnId="23"/>
      <queryTableField id="24" name="Féminin_x000a_12/13 ans" tableColumnId="24"/>
      <queryTableField id="25" name="Féminin_x000a_14/15 ans" tableColumnId="25"/>
      <queryTableField id="26" name="Féminin_x000a_16/17 ans" tableColumnId="26"/>
      <queryTableField id="27" name="Féminin_x000a_18 ans et +" tableColumnId="27"/>
      <queryTableField id="28" name="Total Féminin" tableColumnId="28"/>
      <queryTableField id="29" name="Total" tableColumnId="2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E1391C2-7029-461A-9D32-0255FBDCF170}" name="Domiciles" displayName="Domiciles" ref="A5:J39" tableType="queryTable" totalsRowCount="1" headerRowDxfId="30" headerRowCellStyle="Normal 3">
  <tableColumns count="10">
    <tableColumn id="1" xr3:uid="{7FF16D0B-997E-4323-923B-46577048D115}" uniqueName="1" name="Section" totalsRowLabel="Total" queryTableFieldId="1" dataDxfId="9"/>
    <tableColumn id="2" xr3:uid="{D2CA0138-5969-46DE-94EB-E154B9A75FEA}" uniqueName="2" name="Boulogne" totalsRowFunction="sum" queryTableFieldId="2" dataDxfId="8"/>
    <tableColumn id="3" xr3:uid="{8FAED107-B950-4E66-8927-F880399C1ECA}" uniqueName="3" name="Autres GPSO *" totalsRowFunction="sum" queryTableFieldId="3" dataDxfId="7"/>
    <tableColumn id="4" xr3:uid="{1295F34D-3819-46D5-BA9C-5C5C47749157}" uniqueName="4" name="Autres 92" totalsRowFunction="sum" queryTableFieldId="4" dataDxfId="6"/>
    <tableColumn id="5" xr3:uid="{5D3BBE44-96A4-4E18-AE95-E15245638B98}" uniqueName="5" name="Paris" totalsRowFunction="sum" queryTableFieldId="5" dataDxfId="5"/>
    <tableColumn id="6" xr3:uid="{76C46C8C-5063-4EF1-ACC6-C7CFFC8D2E67}" uniqueName="6" name="Autres Idf" totalsRowFunction="sum" queryTableFieldId="6" dataDxfId="4"/>
    <tableColumn id="8" xr3:uid="{D568A304-6AE4-47CC-AC86-A85C27A6120E}" uniqueName="8" name="Hors IdF" totalsRowFunction="sum" queryTableFieldId="8" dataDxfId="3"/>
    <tableColumn id="7" xr3:uid="{35F9074E-90F6-456B-A7E9-851674827B5F}" uniqueName="7" name="Sans adresse / Etranger" totalsRowFunction="sum" queryTableFieldId="7" dataDxfId="2"/>
    <tableColumn id="9" xr3:uid="{1194778B-2727-4AC6-A65E-4BF2F6F7EC46}" uniqueName="9" name="Total" totalsRowFunction="sum" queryTableFieldId="10" dataDxfId="1"/>
    <tableColumn id="11" xr3:uid="{1C3A2E2C-52AD-4C36-8F85-F1A2E98E6092}" uniqueName="11" name="Dont GPSO" totalsRowFunction="sum" queryTableFieldId="1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F5F8BFB-D2A6-427F-85E5-C2C619747D07}" name="Age_Genres" displayName="Age_Genres" ref="A7:T41" tableType="queryTable" totalsRowCount="1" headerRowDxfId="33">
  <tableColumns count="20">
    <tableColumn id="1" xr3:uid="{FEDFDEE6-2D74-4376-8CC9-FF96B69A0977}" uniqueName="1" name="Section" totalsRowLabel="Total" queryTableFieldId="1" dataDxfId="29"/>
    <tableColumn id="2" xr3:uid="{20A60783-6A17-4D3D-9D3F-18648482E39A}" uniqueName="2" name="Masculin_x000a_- de 6 ans" totalsRowFunction="sum" queryTableFieldId="2" dataDxfId="28"/>
    <tableColumn id="3" xr3:uid="{E3C3F5D5-FC40-4CF9-8761-BE84CA49F9E8}" uniqueName="3" name="Masculin_x000a_6/7 ans" totalsRowFunction="sum" queryTableFieldId="3" dataDxfId="27"/>
    <tableColumn id="4" xr3:uid="{66435490-FC3E-4CD5-8F22-F819BFF37C93}" uniqueName="4" name="Masculin_x000a_8/9 ans" totalsRowFunction="sum" queryTableFieldId="4" dataDxfId="26"/>
    <tableColumn id="5" xr3:uid="{7A3E3C75-6968-4205-89E5-A91E89FE8910}" uniqueName="5" name="Masculin_x000a_10/11 ans" totalsRowFunction="sum" queryTableFieldId="5" dataDxfId="25"/>
    <tableColumn id="6" xr3:uid="{B3463BA2-DBED-47E3-85CA-86C8B5BD8B52}" uniqueName="6" name="Masculin_x000a_12/13 ans" totalsRowFunction="sum" queryTableFieldId="6" dataDxfId="24"/>
    <tableColumn id="7" xr3:uid="{F7BC2D33-38BC-4F6C-AD80-65AB7B668597}" uniqueName="7" name="Masculin_x000a_14/15 ans" totalsRowFunction="sum" queryTableFieldId="7" dataDxfId="23"/>
    <tableColumn id="8" xr3:uid="{408F45EA-223C-4578-8EA4-6872A9DE72EB}" uniqueName="8" name="Masculin_x000a_16/17 ans" totalsRowFunction="sum" queryTableFieldId="8" dataDxfId="22"/>
    <tableColumn id="9" xr3:uid="{84E71878-CF43-4B8F-BFD9-F46B50FBF57F}" uniqueName="9" name="Masculin_x000a_18 ans et +" totalsRowFunction="sum" queryTableFieldId="9" dataDxfId="21"/>
    <tableColumn id="10" xr3:uid="{9E53C7A9-A2E4-4F0B-A36F-54F8B3D7A5AF}" uniqueName="10" name="Total Masculin" totalsRowFunction="sum" queryTableFieldId="10" dataDxfId="20"/>
    <tableColumn id="20" xr3:uid="{0FEFE4B7-1FE3-402C-9F20-CA1E164968F3}" uniqueName="20" name="Féminin_x000a_- de 6 ans" totalsRowFunction="sum" queryTableFieldId="20" dataDxfId="19"/>
    <tableColumn id="21" xr3:uid="{EB379856-2F64-4BBB-BCC5-E95001BCB715}" uniqueName="21" name="Féminin_x000a_6/7 ans" totalsRowFunction="sum" queryTableFieldId="21" dataDxfId="18"/>
    <tableColumn id="22" xr3:uid="{75BCCAF0-39A2-4A9C-944F-0E5B7C865F7F}" uniqueName="22" name="Féminin_x000a_8/9 ans" totalsRowFunction="sum" queryTableFieldId="22" dataDxfId="17"/>
    <tableColumn id="23" xr3:uid="{1C78B2D3-C1E8-4D48-B3D2-B73DE98AAF70}" uniqueName="23" name="Féminin_x000a_10/11 ans" totalsRowFunction="sum" queryTableFieldId="23" dataDxfId="16"/>
    <tableColumn id="24" xr3:uid="{74C254CD-8FBB-4E0D-8D22-BBD9169F1C3E}" uniqueName="24" name="Féminin_x000a_12/13 ans" totalsRowFunction="sum" queryTableFieldId="24" dataDxfId="15"/>
    <tableColumn id="25" xr3:uid="{6B2E9DA5-6CDE-45B0-A6D2-166CF3265047}" uniqueName="25" name="Féminin_x000a_14/15 ans" totalsRowFunction="sum" queryTableFieldId="25" dataDxfId="14"/>
    <tableColumn id="26" xr3:uid="{32D35870-54A5-4FEA-8FD2-A1FF8175B31F}" uniqueName="26" name="Féminin_x000a_16/17 ans" totalsRowFunction="sum" queryTableFieldId="26" dataDxfId="13"/>
    <tableColumn id="27" xr3:uid="{9F791458-EB44-4656-A0B8-7DCDA1B21132}" uniqueName="27" name="Féminin_x000a_18 ans et +" totalsRowFunction="sum" queryTableFieldId="27" dataDxfId="12"/>
    <tableColumn id="28" xr3:uid="{51AFAFE0-8B20-48FB-9890-35DD7091A346}" uniqueName="28" name="Total Féminin" totalsRowFunction="sum" queryTableFieldId="28" dataDxfId="11"/>
    <tableColumn id="29" xr3:uid="{09536738-73D9-40E2-9E05-2996AE269DF4}" uniqueName="29" name="Total" totalsRowFunction="sum" queryTableFieldId="29" dataDxf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DA1DFB-243A-423E-85A0-095805A38634}" name="Lieux" displayName="Lieux" ref="A1:D20" totalsRowShown="0">
  <autoFilter ref="A1:D20" xr:uid="{79DA1DFB-243A-423E-85A0-095805A38634}"/>
  <tableColumns count="4">
    <tableColumn id="1" xr3:uid="{C87A15E2-C62A-44C2-9083-06B493DFED98}" name="CP"/>
    <tableColumn id="3" xr3:uid="{7DCD4D89-17DE-46E2-9DAC-81EEF39FE7D6}" name="Dpt"/>
    <tableColumn id="4" xr3:uid="{7DB9E860-4E25-4599-BE9F-50ADBBA240B9}" name="Pays"/>
    <tableColumn id="2" xr3:uid="{97B21595-6E10-4D1A-B4BA-701453224091}" name="Lieu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AC2410-2CCD-437F-9987-B98D540988BE}" name="Genres" displayName="Genres" ref="F1:G3" totalsRowShown="0">
  <autoFilter ref="F1:G3" xr:uid="{B6AC2410-2CCD-437F-9987-B98D540988BE}"/>
  <tableColumns count="2">
    <tableColumn id="1" xr3:uid="{A43D163D-82A3-45F4-AA3B-8F6BEFA7013C}" name="Genre"/>
    <tableColumn id="2" xr3:uid="{3FEB12A8-3CBE-4958-895E-40AF7F581218}" name="Libellé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B9A1F1-4C4A-4482-84AC-2FC8DC67AEC8}" name="Ages" displayName="Ages" ref="I1:K9" totalsRowShown="0">
  <autoFilter ref="I1:K9" xr:uid="{79B9A1F1-4C4A-4482-84AC-2FC8DC67AEC8}"/>
  <tableColumns count="3">
    <tableColumn id="1" xr3:uid="{3E8B7984-D726-4311-849D-3A1C7F8AC459}" name="Tranche" dataDxfId="32"/>
    <tableColumn id="2" xr3:uid="{62B6E4E4-9AEA-47BA-A05C-5C1E6889D1FE}" name="De"/>
    <tableColumn id="3" xr3:uid="{D68E1F6A-8007-4C3F-8462-EDB03F31F1D7}" name="A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3951056-2436-4D16-9FD7-35B8616F9F7D}" name="Sections" displayName="Sections" ref="M1:N34" totalsRowShown="0">
  <autoFilter ref="M1:N34" xr:uid="{43951056-2436-4D16-9FD7-35B8616F9F7D}"/>
  <sortState xmlns:xlrd2="http://schemas.microsoft.com/office/spreadsheetml/2017/richdata2" ref="M2:N34">
    <sortCondition ref="M1:M34"/>
  </sortState>
  <tableColumns count="2">
    <tableColumn id="1" xr3:uid="{BB4F3077-95B6-41F0-B303-7CE498E106AA}" name="Section"/>
    <tableColumn id="3" xr3:uid="{33274B0F-29FB-4FD9-BA2D-72E64DCB687A}" name="Section2" dataDxfId="3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AC47E-3728-4129-A869-78BAD7FA69AA}">
  <sheetPr codeName="Feuil1"/>
  <dimension ref="A1:P39"/>
  <sheetViews>
    <sheetView tabSelected="1" workbookViewId="0">
      <selection activeCell="K8" sqref="K8"/>
    </sheetView>
  </sheetViews>
  <sheetFormatPr baseColWidth="10" defaultRowHeight="15" x14ac:dyDescent="0.25"/>
  <cols>
    <col min="1" max="1" width="20.140625" bestFit="1" customWidth="1"/>
    <col min="2" max="2" width="13.85546875" bestFit="1" customWidth="1"/>
    <col min="3" max="3" width="12.28515625" bestFit="1" customWidth="1"/>
    <col min="4" max="4" width="13.85546875" bestFit="1" customWidth="1"/>
    <col min="5" max="5" width="10" bestFit="1" customWidth="1"/>
    <col min="6" max="6" width="14" bestFit="1" customWidth="1"/>
    <col min="7" max="7" width="10.140625" bestFit="1" customWidth="1"/>
    <col min="8" max="8" width="13.140625" style="9" customWidth="1"/>
    <col min="9" max="10" width="11.42578125" style="9" customWidth="1"/>
    <col min="11" max="11" width="31.85546875" customWidth="1"/>
  </cols>
  <sheetData>
    <row r="1" spans="1:16" ht="28.5" thickTop="1" thickBot="1" x14ac:dyDescent="0.3">
      <c r="A1" s="31" t="s">
        <v>63</v>
      </c>
      <c r="B1" s="31"/>
      <c r="C1" s="31"/>
      <c r="D1" s="31"/>
      <c r="E1" s="31"/>
      <c r="F1" s="31"/>
      <c r="G1" s="31"/>
      <c r="H1" s="31"/>
      <c r="I1" s="31"/>
      <c r="J1" s="31"/>
      <c r="K1" s="3"/>
      <c r="P1" s="8"/>
    </row>
    <row r="2" spans="1:16" ht="20.25" thickTop="1" x14ac:dyDescent="0.25">
      <c r="A2" s="25" t="s">
        <v>62</v>
      </c>
      <c r="B2" s="25"/>
      <c r="C2" s="25"/>
      <c r="D2" s="25"/>
      <c r="E2" s="25"/>
      <c r="F2" s="25"/>
      <c r="G2" s="25"/>
      <c r="H2" s="25"/>
      <c r="I2" s="25"/>
      <c r="J2" s="25"/>
      <c r="K2" s="3"/>
      <c r="P2" s="8"/>
    </row>
    <row r="3" spans="1:16" x14ac:dyDescent="0.25">
      <c r="A3" s="4" t="s">
        <v>37</v>
      </c>
      <c r="B3" s="5">
        <v>44755</v>
      </c>
      <c r="C3" s="3"/>
      <c r="D3" s="3"/>
      <c r="E3" s="3"/>
      <c r="F3" s="3"/>
      <c r="G3" s="3"/>
      <c r="H3" s="3"/>
      <c r="I3" s="3"/>
      <c r="K3" s="3"/>
      <c r="P3" s="8"/>
    </row>
    <row r="4" spans="1:16" x14ac:dyDescent="0.25">
      <c r="A4" s="3"/>
      <c r="B4" s="3"/>
      <c r="C4" s="3"/>
      <c r="E4" s="3"/>
      <c r="F4" s="3"/>
      <c r="G4" s="3"/>
      <c r="H4" s="3"/>
      <c r="I4" s="3"/>
      <c r="J4" s="3"/>
      <c r="K4" s="3"/>
      <c r="P4" s="8"/>
    </row>
    <row r="5" spans="1:16" s="22" customFormat="1" ht="38.25" x14ac:dyDescent="0.25">
      <c r="A5" s="29" t="s">
        <v>38</v>
      </c>
      <c r="B5" s="29" t="s">
        <v>39</v>
      </c>
      <c r="C5" s="29" t="s">
        <v>40</v>
      </c>
      <c r="D5" s="29" t="s">
        <v>41</v>
      </c>
      <c r="E5" s="29" t="s">
        <v>0</v>
      </c>
      <c r="F5" s="29" t="s">
        <v>42</v>
      </c>
      <c r="G5" s="29" t="s">
        <v>43</v>
      </c>
      <c r="H5" s="29" t="s">
        <v>66</v>
      </c>
      <c r="I5" s="30" t="s">
        <v>4</v>
      </c>
      <c r="J5" s="30" t="s">
        <v>103</v>
      </c>
    </row>
    <row r="6" spans="1:16" x14ac:dyDescent="0.25">
      <c r="A6" s="34" t="s">
        <v>7</v>
      </c>
      <c r="B6" s="33">
        <v>1</v>
      </c>
      <c r="C6" s="33">
        <v>0</v>
      </c>
      <c r="D6" s="33">
        <v>0</v>
      </c>
      <c r="E6" s="33">
        <v>0</v>
      </c>
      <c r="F6" s="33">
        <v>0</v>
      </c>
      <c r="G6" s="33">
        <v>0</v>
      </c>
      <c r="H6" s="33">
        <v>0</v>
      </c>
      <c r="I6" s="33">
        <v>1</v>
      </c>
      <c r="J6" s="35">
        <v>1</v>
      </c>
    </row>
    <row r="7" spans="1:16" x14ac:dyDescent="0.25">
      <c r="A7" s="34" t="s">
        <v>8</v>
      </c>
      <c r="B7" s="33">
        <v>0</v>
      </c>
      <c r="C7" s="33">
        <v>1</v>
      </c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1</v>
      </c>
      <c r="J7" s="35">
        <v>1</v>
      </c>
    </row>
    <row r="8" spans="1:16" x14ac:dyDescent="0.25">
      <c r="A8" s="34" t="s">
        <v>9</v>
      </c>
      <c r="B8" s="33">
        <v>1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1</v>
      </c>
      <c r="J8" s="35">
        <v>1</v>
      </c>
    </row>
    <row r="9" spans="1:16" x14ac:dyDescent="0.25">
      <c r="A9" s="34" t="s">
        <v>65</v>
      </c>
      <c r="B9" s="33">
        <v>1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1</v>
      </c>
      <c r="J9" s="35">
        <v>1</v>
      </c>
    </row>
    <row r="10" spans="1:16" x14ac:dyDescent="0.25">
      <c r="A10" s="32" t="s">
        <v>10</v>
      </c>
      <c r="B10" s="33">
        <v>0</v>
      </c>
      <c r="C10" s="33">
        <v>0</v>
      </c>
      <c r="D10" s="33">
        <v>1</v>
      </c>
      <c r="E10" s="33">
        <v>0</v>
      </c>
      <c r="F10" s="33">
        <v>0</v>
      </c>
      <c r="G10" s="33">
        <v>0</v>
      </c>
      <c r="H10" s="33">
        <v>0</v>
      </c>
      <c r="I10" s="33">
        <v>1</v>
      </c>
      <c r="J10" s="35">
        <v>0</v>
      </c>
    </row>
    <row r="11" spans="1:16" x14ac:dyDescent="0.25">
      <c r="A11" s="32" t="s">
        <v>11</v>
      </c>
      <c r="B11" s="33">
        <v>0</v>
      </c>
      <c r="C11" s="33">
        <v>0</v>
      </c>
      <c r="D11" s="33">
        <v>1</v>
      </c>
      <c r="E11" s="33">
        <v>0</v>
      </c>
      <c r="F11" s="33">
        <v>0</v>
      </c>
      <c r="G11" s="33">
        <v>0</v>
      </c>
      <c r="H11" s="33">
        <v>0</v>
      </c>
      <c r="I11" s="33">
        <v>1</v>
      </c>
      <c r="J11" s="35">
        <v>0</v>
      </c>
    </row>
    <row r="12" spans="1:16" x14ac:dyDescent="0.25">
      <c r="A12" s="32" t="s">
        <v>12</v>
      </c>
      <c r="B12" s="33">
        <v>0</v>
      </c>
      <c r="C12" s="33">
        <v>1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1</v>
      </c>
      <c r="J12" s="35">
        <v>1</v>
      </c>
    </row>
    <row r="13" spans="1:16" x14ac:dyDescent="0.25">
      <c r="A13" s="32" t="s">
        <v>13</v>
      </c>
      <c r="B13" s="33">
        <v>0</v>
      </c>
      <c r="C13" s="33">
        <v>0</v>
      </c>
      <c r="D13" s="33">
        <v>1</v>
      </c>
      <c r="E13" s="33">
        <v>0</v>
      </c>
      <c r="F13" s="33">
        <v>0</v>
      </c>
      <c r="G13" s="33">
        <v>0</v>
      </c>
      <c r="H13" s="33">
        <v>0</v>
      </c>
      <c r="I13" s="33">
        <v>1</v>
      </c>
      <c r="J13" s="35">
        <v>0</v>
      </c>
    </row>
    <row r="14" spans="1:16" x14ac:dyDescent="0.25">
      <c r="A14" s="32" t="s">
        <v>16</v>
      </c>
      <c r="B14" s="33">
        <v>1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1</v>
      </c>
      <c r="J14" s="35">
        <v>1</v>
      </c>
    </row>
    <row r="15" spans="1:16" x14ac:dyDescent="0.25">
      <c r="A15" s="32" t="s">
        <v>14</v>
      </c>
      <c r="B15" s="33">
        <v>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  <c r="H15" s="33">
        <v>1</v>
      </c>
      <c r="I15" s="33">
        <v>1</v>
      </c>
      <c r="J15" s="35">
        <v>0</v>
      </c>
    </row>
    <row r="16" spans="1:16" x14ac:dyDescent="0.25">
      <c r="A16" s="32" t="s">
        <v>30</v>
      </c>
      <c r="B16" s="33">
        <v>1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1</v>
      </c>
      <c r="J16" s="35">
        <v>1</v>
      </c>
    </row>
    <row r="17" spans="1:10" x14ac:dyDescent="0.25">
      <c r="A17" s="32" t="s">
        <v>15</v>
      </c>
      <c r="B17" s="33">
        <v>0</v>
      </c>
      <c r="C17" s="33">
        <v>0</v>
      </c>
      <c r="D17" s="33">
        <v>0</v>
      </c>
      <c r="E17" s="33">
        <v>0</v>
      </c>
      <c r="F17" s="33">
        <v>1</v>
      </c>
      <c r="G17" s="33">
        <v>0</v>
      </c>
      <c r="H17" s="33">
        <v>0</v>
      </c>
      <c r="I17" s="33">
        <v>1</v>
      </c>
      <c r="J17" s="35">
        <v>0</v>
      </c>
    </row>
    <row r="18" spans="1:10" x14ac:dyDescent="0.25">
      <c r="A18" s="32" t="s">
        <v>17</v>
      </c>
      <c r="B18" s="33">
        <v>0</v>
      </c>
      <c r="C18" s="33">
        <v>0</v>
      </c>
      <c r="D18" s="33">
        <v>0</v>
      </c>
      <c r="E18" s="33">
        <v>1</v>
      </c>
      <c r="F18" s="33">
        <v>0</v>
      </c>
      <c r="G18" s="33">
        <v>0</v>
      </c>
      <c r="H18" s="33">
        <v>0</v>
      </c>
      <c r="I18" s="33">
        <v>1</v>
      </c>
      <c r="J18" s="35">
        <v>0</v>
      </c>
    </row>
    <row r="19" spans="1:10" x14ac:dyDescent="0.25">
      <c r="A19" s="32" t="s">
        <v>18</v>
      </c>
      <c r="B19" s="33">
        <v>1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1</v>
      </c>
      <c r="J19" s="35">
        <v>1</v>
      </c>
    </row>
    <row r="20" spans="1:10" x14ac:dyDescent="0.25">
      <c r="A20" s="32" t="s">
        <v>19</v>
      </c>
      <c r="B20" s="33">
        <v>1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1</v>
      </c>
      <c r="J20" s="35">
        <v>1</v>
      </c>
    </row>
    <row r="21" spans="1:10" x14ac:dyDescent="0.25">
      <c r="A21" s="32" t="s">
        <v>94</v>
      </c>
      <c r="B21" s="33">
        <v>1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1</v>
      </c>
      <c r="J21" s="35">
        <v>1</v>
      </c>
    </row>
    <row r="22" spans="1:10" x14ac:dyDescent="0.25">
      <c r="A22" s="32" t="s">
        <v>95</v>
      </c>
      <c r="B22" s="33">
        <v>1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1</v>
      </c>
      <c r="J22" s="35">
        <v>1</v>
      </c>
    </row>
    <row r="23" spans="1:10" x14ac:dyDescent="0.25">
      <c r="A23" s="32" t="s">
        <v>20</v>
      </c>
      <c r="B23" s="33">
        <v>0</v>
      </c>
      <c r="C23" s="33">
        <v>0</v>
      </c>
      <c r="D23" s="33">
        <v>0</v>
      </c>
      <c r="E23" s="33">
        <v>1</v>
      </c>
      <c r="F23" s="33">
        <v>0</v>
      </c>
      <c r="G23" s="33">
        <v>0</v>
      </c>
      <c r="H23" s="33">
        <v>0</v>
      </c>
      <c r="I23" s="33">
        <v>1</v>
      </c>
      <c r="J23" s="35">
        <v>0</v>
      </c>
    </row>
    <row r="24" spans="1:10" x14ac:dyDescent="0.25">
      <c r="A24" s="32" t="s">
        <v>21</v>
      </c>
      <c r="B24" s="33">
        <v>0</v>
      </c>
      <c r="C24" s="33">
        <v>0</v>
      </c>
      <c r="D24" s="33">
        <v>0</v>
      </c>
      <c r="E24" s="33">
        <v>1</v>
      </c>
      <c r="F24" s="33">
        <v>0</v>
      </c>
      <c r="G24" s="33">
        <v>0</v>
      </c>
      <c r="H24" s="33">
        <v>0</v>
      </c>
      <c r="I24" s="33">
        <v>1</v>
      </c>
      <c r="J24" s="35">
        <v>0</v>
      </c>
    </row>
    <row r="25" spans="1:10" x14ac:dyDescent="0.25">
      <c r="A25" s="32" t="s">
        <v>26</v>
      </c>
      <c r="B25" s="33">
        <v>1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1</v>
      </c>
      <c r="J25" s="35">
        <v>1</v>
      </c>
    </row>
    <row r="26" spans="1:10" x14ac:dyDescent="0.25">
      <c r="A26" s="32" t="s">
        <v>22</v>
      </c>
      <c r="B26" s="33">
        <v>1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1</v>
      </c>
      <c r="J26" s="35">
        <v>1</v>
      </c>
    </row>
    <row r="27" spans="1:10" x14ac:dyDescent="0.25">
      <c r="A27" s="32" t="s">
        <v>25</v>
      </c>
      <c r="B27" s="33">
        <v>1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1</v>
      </c>
      <c r="J27" s="35">
        <v>1</v>
      </c>
    </row>
    <row r="28" spans="1:10" x14ac:dyDescent="0.25">
      <c r="A28" s="32" t="s">
        <v>27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5">
        <v>0</v>
      </c>
    </row>
    <row r="29" spans="1:10" x14ac:dyDescent="0.25">
      <c r="A29" s="32" t="s">
        <v>24</v>
      </c>
      <c r="B29" s="33">
        <v>1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1</v>
      </c>
      <c r="J29" s="35">
        <v>1</v>
      </c>
    </row>
    <row r="30" spans="1:10" x14ac:dyDescent="0.25">
      <c r="A30" s="32" t="s">
        <v>23</v>
      </c>
      <c r="B30" s="33">
        <v>0</v>
      </c>
      <c r="C30" s="33">
        <v>0</v>
      </c>
      <c r="D30" s="33">
        <v>0</v>
      </c>
      <c r="E30" s="33">
        <v>1</v>
      </c>
      <c r="F30" s="33">
        <v>0</v>
      </c>
      <c r="G30" s="33">
        <v>0</v>
      </c>
      <c r="H30" s="33">
        <v>0</v>
      </c>
      <c r="I30" s="33">
        <v>1</v>
      </c>
      <c r="J30" s="35">
        <v>0</v>
      </c>
    </row>
    <row r="31" spans="1:10" x14ac:dyDescent="0.25">
      <c r="A31" s="32" t="s">
        <v>28</v>
      </c>
      <c r="B31" s="33">
        <v>1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1</v>
      </c>
      <c r="J31" s="35">
        <v>1</v>
      </c>
    </row>
    <row r="32" spans="1:10" x14ac:dyDescent="0.25">
      <c r="A32" s="32" t="s">
        <v>29</v>
      </c>
      <c r="B32" s="33">
        <v>1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1</v>
      </c>
      <c r="J32" s="35">
        <v>1</v>
      </c>
    </row>
    <row r="33" spans="1:10" x14ac:dyDescent="0.25">
      <c r="A33" s="32" t="s">
        <v>31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1</v>
      </c>
      <c r="I33" s="33">
        <v>1</v>
      </c>
      <c r="J33" s="35">
        <v>0</v>
      </c>
    </row>
    <row r="34" spans="1:10" x14ac:dyDescent="0.25">
      <c r="A34" s="32" t="s">
        <v>32</v>
      </c>
      <c r="B34" s="33">
        <v>0</v>
      </c>
      <c r="C34" s="33">
        <v>1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1</v>
      </c>
      <c r="J34" s="35">
        <v>1</v>
      </c>
    </row>
    <row r="35" spans="1:10" x14ac:dyDescent="0.25">
      <c r="A35" s="32" t="s">
        <v>33</v>
      </c>
      <c r="B35" s="33">
        <v>1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1</v>
      </c>
      <c r="J35" s="35">
        <v>1</v>
      </c>
    </row>
    <row r="36" spans="1:10" x14ac:dyDescent="0.25">
      <c r="A36" s="32" t="s">
        <v>34</v>
      </c>
      <c r="B36" s="33">
        <v>1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1</v>
      </c>
      <c r="J36" s="35">
        <v>1</v>
      </c>
    </row>
    <row r="37" spans="1:10" x14ac:dyDescent="0.25">
      <c r="A37" s="32" t="s">
        <v>35</v>
      </c>
      <c r="B37" s="33">
        <v>1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1</v>
      </c>
      <c r="J37" s="35">
        <v>1</v>
      </c>
    </row>
    <row r="38" spans="1:10" x14ac:dyDescent="0.25">
      <c r="A38" s="32" t="s">
        <v>36</v>
      </c>
      <c r="B38" s="33">
        <v>1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  <c r="H38" s="33">
        <v>0</v>
      </c>
      <c r="I38" s="33">
        <v>1</v>
      </c>
      <c r="J38" s="35">
        <v>1</v>
      </c>
    </row>
    <row r="39" spans="1:10" x14ac:dyDescent="0.25">
      <c r="A39" t="s">
        <v>4</v>
      </c>
      <c r="B39" s="9">
        <f>SUBTOTAL(109,Domiciles[Boulogne])</f>
        <v>19</v>
      </c>
      <c r="C39" s="9">
        <f>SUBTOTAL(109,Domiciles[Autres GPSO *])</f>
        <v>3</v>
      </c>
      <c r="D39" s="9">
        <f>SUBTOTAL(109,Domiciles[Autres 92])</f>
        <v>3</v>
      </c>
      <c r="E39" s="9">
        <f>SUBTOTAL(109,Domiciles[Paris])</f>
        <v>4</v>
      </c>
      <c r="F39" s="9">
        <f>SUBTOTAL(109,Domiciles[Autres Idf])</f>
        <v>1</v>
      </c>
      <c r="G39" s="9">
        <f>SUBTOTAL(109,Domiciles[Hors IdF])</f>
        <v>0</v>
      </c>
      <c r="H39" s="9">
        <f>SUBTOTAL(109,Domiciles[Sans adresse / Etranger])</f>
        <v>2</v>
      </c>
      <c r="I39" s="9">
        <f>SUBTOTAL(109,Domiciles[Total])</f>
        <v>32</v>
      </c>
      <c r="J39" s="9">
        <f>SUBTOTAL(109,Domiciles[Dont GPSO])</f>
        <v>22</v>
      </c>
    </row>
  </sheetData>
  <mergeCells count="1">
    <mergeCell ref="A2:J2"/>
  </mergeCells>
  <phoneticPr fontId="30" type="noConversion"/>
  <pageMargins left="0.25" right="0.25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53C19-BD2C-4F7E-9A34-B197B02AF22D}">
  <sheetPr codeName="Feuil5"/>
  <dimension ref="A1:BA41"/>
  <sheetViews>
    <sheetView workbookViewId="0">
      <selection activeCell="L22" sqref="L22"/>
    </sheetView>
  </sheetViews>
  <sheetFormatPr baseColWidth="10" defaultRowHeight="15" x14ac:dyDescent="0.25"/>
  <cols>
    <col min="1" max="1" width="22" bestFit="1" customWidth="1"/>
    <col min="2" max="28" width="11.5703125" customWidth="1"/>
    <col min="29" max="29" width="7.42578125" bestFit="1" customWidth="1"/>
  </cols>
  <sheetData>
    <row r="1" spans="1:53" s="24" customFormat="1" ht="23.25" x14ac:dyDescent="0.35">
      <c r="A1" s="26" t="s">
        <v>64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s="24" customFormat="1" x14ac:dyDescent="0.25"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</row>
    <row r="3" spans="1:53" s="24" customFormat="1" ht="20.25" customHeight="1" x14ac:dyDescent="0.25"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</row>
    <row r="4" spans="1:53" s="24" customFormat="1" x14ac:dyDescent="0.25">
      <c r="N4" s="1" t="s">
        <v>1</v>
      </c>
      <c r="O4" s="2">
        <v>44755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7" spans="1:53" s="23" customFormat="1" ht="30" x14ac:dyDescent="0.25">
      <c r="A7" s="23" t="s">
        <v>38</v>
      </c>
      <c r="B7" s="23" t="s">
        <v>104</v>
      </c>
      <c r="C7" s="23" t="s">
        <v>105</v>
      </c>
      <c r="D7" s="23" t="s">
        <v>106</v>
      </c>
      <c r="E7" s="23" t="s">
        <v>107</v>
      </c>
      <c r="F7" s="23" t="s">
        <v>108</v>
      </c>
      <c r="G7" s="23" t="s">
        <v>109</v>
      </c>
      <c r="H7" s="23" t="s">
        <v>110</v>
      </c>
      <c r="I7" s="23" t="s">
        <v>111</v>
      </c>
      <c r="J7" s="28" t="s">
        <v>112</v>
      </c>
      <c r="K7" s="23" t="s">
        <v>113</v>
      </c>
      <c r="L7" s="23" t="s">
        <v>114</v>
      </c>
      <c r="M7" s="23" t="s">
        <v>115</v>
      </c>
      <c r="N7" s="23" t="s">
        <v>116</v>
      </c>
      <c r="O7" s="23" t="s">
        <v>117</v>
      </c>
      <c r="P7" s="23" t="s">
        <v>118</v>
      </c>
      <c r="Q7" s="23" t="s">
        <v>119</v>
      </c>
      <c r="R7" s="23" t="s">
        <v>120</v>
      </c>
      <c r="S7" s="28" t="s">
        <v>121</v>
      </c>
      <c r="T7" s="28" t="s">
        <v>4</v>
      </c>
    </row>
    <row r="8" spans="1:53" x14ac:dyDescent="0.25">
      <c r="A8" s="32" t="s">
        <v>7</v>
      </c>
      <c r="B8" s="33">
        <v>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>
        <v>0</v>
      </c>
      <c r="R8" s="33">
        <v>1</v>
      </c>
      <c r="S8" s="33">
        <v>1</v>
      </c>
      <c r="T8" s="33">
        <v>1</v>
      </c>
    </row>
    <row r="9" spans="1:53" x14ac:dyDescent="0.25">
      <c r="A9" s="32" t="s">
        <v>8</v>
      </c>
      <c r="B9" s="33">
        <v>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1</v>
      </c>
      <c r="J9" s="33">
        <v>1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1</v>
      </c>
    </row>
    <row r="10" spans="1:53" x14ac:dyDescent="0.25">
      <c r="A10" s="32" t="s">
        <v>9</v>
      </c>
      <c r="B10" s="33">
        <v>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1</v>
      </c>
      <c r="J10" s="33">
        <v>1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1</v>
      </c>
    </row>
    <row r="11" spans="1:53" x14ac:dyDescent="0.25">
      <c r="A11" s="32" t="s">
        <v>65</v>
      </c>
      <c r="B11" s="33">
        <v>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  <c r="H11" s="33">
        <v>0</v>
      </c>
      <c r="I11" s="33">
        <v>1</v>
      </c>
      <c r="J11" s="33">
        <v>1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1</v>
      </c>
    </row>
    <row r="12" spans="1:53" x14ac:dyDescent="0.25">
      <c r="A12" s="32" t="s">
        <v>10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1</v>
      </c>
      <c r="J12" s="33">
        <v>1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1</v>
      </c>
    </row>
    <row r="13" spans="1:53" x14ac:dyDescent="0.25">
      <c r="A13" s="32" t="s">
        <v>11</v>
      </c>
      <c r="B13" s="33">
        <v>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1</v>
      </c>
      <c r="J13" s="33">
        <v>1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0</v>
      </c>
      <c r="R13" s="33">
        <v>0</v>
      </c>
      <c r="S13" s="33">
        <v>0</v>
      </c>
      <c r="T13" s="33">
        <v>1</v>
      </c>
    </row>
    <row r="14" spans="1:53" x14ac:dyDescent="0.25">
      <c r="A14" s="32" t="s">
        <v>12</v>
      </c>
      <c r="B14" s="33">
        <v>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1</v>
      </c>
      <c r="J14" s="33">
        <v>1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1</v>
      </c>
    </row>
    <row r="15" spans="1:53" x14ac:dyDescent="0.25">
      <c r="A15" s="32" t="s">
        <v>13</v>
      </c>
      <c r="B15" s="33">
        <v>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  <c r="H15" s="33">
        <v>0</v>
      </c>
      <c r="I15" s="33">
        <v>1</v>
      </c>
      <c r="J15" s="33">
        <v>1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1</v>
      </c>
    </row>
    <row r="16" spans="1:53" x14ac:dyDescent="0.25">
      <c r="A16" s="32" t="s">
        <v>16</v>
      </c>
      <c r="B16" s="33">
        <v>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1</v>
      </c>
      <c r="S16" s="33">
        <v>1</v>
      </c>
      <c r="T16" s="33">
        <v>1</v>
      </c>
    </row>
    <row r="17" spans="1:20" x14ac:dyDescent="0.25">
      <c r="A17" s="32" t="s">
        <v>14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1</v>
      </c>
      <c r="S17" s="33">
        <v>1</v>
      </c>
      <c r="T17" s="33">
        <v>1</v>
      </c>
    </row>
    <row r="18" spans="1:20" x14ac:dyDescent="0.25">
      <c r="A18" s="32" t="s">
        <v>30</v>
      </c>
      <c r="B18" s="33">
        <v>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1</v>
      </c>
      <c r="S18" s="33">
        <v>1</v>
      </c>
      <c r="T18" s="33">
        <v>1</v>
      </c>
    </row>
    <row r="19" spans="1:20" x14ac:dyDescent="0.25">
      <c r="A19" s="32" t="s">
        <v>15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1</v>
      </c>
      <c r="S19" s="33">
        <v>1</v>
      </c>
      <c r="T19" s="33">
        <v>1</v>
      </c>
    </row>
    <row r="20" spans="1:20" x14ac:dyDescent="0.25">
      <c r="A20" s="32" t="s">
        <v>17</v>
      </c>
      <c r="B20" s="33">
        <v>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1</v>
      </c>
      <c r="J20" s="33">
        <v>1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1</v>
      </c>
    </row>
    <row r="21" spans="1:20" x14ac:dyDescent="0.25">
      <c r="A21" s="32" t="s">
        <v>18</v>
      </c>
      <c r="B21" s="33">
        <v>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1</v>
      </c>
      <c r="O21" s="33">
        <v>0</v>
      </c>
      <c r="P21" s="33">
        <v>0</v>
      </c>
      <c r="Q21" s="33">
        <v>0</v>
      </c>
      <c r="R21" s="33">
        <v>0</v>
      </c>
      <c r="S21" s="33">
        <v>1</v>
      </c>
      <c r="T21" s="33">
        <v>1</v>
      </c>
    </row>
    <row r="22" spans="1:20" x14ac:dyDescent="0.25">
      <c r="A22" s="32" t="s">
        <v>19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1</v>
      </c>
      <c r="J22" s="33">
        <v>1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1</v>
      </c>
    </row>
    <row r="23" spans="1:20" x14ac:dyDescent="0.25">
      <c r="A23" s="32" t="s">
        <v>94</v>
      </c>
      <c r="B23" s="33">
        <v>0</v>
      </c>
      <c r="C23" s="33">
        <v>1</v>
      </c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1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1</v>
      </c>
    </row>
    <row r="24" spans="1:20" x14ac:dyDescent="0.25">
      <c r="A24" s="32" t="s">
        <v>95</v>
      </c>
      <c r="B24" s="33">
        <v>1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1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1</v>
      </c>
    </row>
    <row r="25" spans="1:20" x14ac:dyDescent="0.25">
      <c r="A25" s="32" t="s">
        <v>20</v>
      </c>
      <c r="B25" s="33">
        <v>0</v>
      </c>
      <c r="C25" s="33">
        <v>1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1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1</v>
      </c>
    </row>
    <row r="26" spans="1:20" x14ac:dyDescent="0.25">
      <c r="A26" s="32" t="s">
        <v>21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1</v>
      </c>
      <c r="S26" s="33">
        <v>1</v>
      </c>
      <c r="T26" s="33">
        <v>1</v>
      </c>
    </row>
    <row r="27" spans="1:20" x14ac:dyDescent="0.25">
      <c r="A27" s="32" t="s">
        <v>26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1</v>
      </c>
      <c r="J27" s="33">
        <v>1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1</v>
      </c>
    </row>
    <row r="28" spans="1:20" x14ac:dyDescent="0.25">
      <c r="A28" s="32" t="s">
        <v>22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1</v>
      </c>
      <c r="J28" s="33">
        <v>1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1</v>
      </c>
    </row>
    <row r="29" spans="1:20" x14ac:dyDescent="0.25">
      <c r="A29" s="32" t="s">
        <v>25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1</v>
      </c>
      <c r="J29" s="33">
        <v>1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1</v>
      </c>
    </row>
    <row r="30" spans="1:20" x14ac:dyDescent="0.25">
      <c r="A30" s="32" t="s">
        <v>27</v>
      </c>
      <c r="B30" s="33">
        <v>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</row>
    <row r="31" spans="1:20" x14ac:dyDescent="0.25">
      <c r="A31" s="32" t="s">
        <v>24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1</v>
      </c>
      <c r="J31" s="33">
        <v>1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1</v>
      </c>
    </row>
    <row r="32" spans="1:20" x14ac:dyDescent="0.25">
      <c r="A32" s="32" t="s">
        <v>23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1</v>
      </c>
      <c r="H32" s="33">
        <v>0</v>
      </c>
      <c r="I32" s="33">
        <v>0</v>
      </c>
      <c r="J32" s="33">
        <v>1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1</v>
      </c>
    </row>
    <row r="33" spans="1:20" x14ac:dyDescent="0.25">
      <c r="A33" s="32" t="s">
        <v>28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1</v>
      </c>
      <c r="R33" s="33">
        <v>0</v>
      </c>
      <c r="S33" s="33">
        <v>1</v>
      </c>
      <c r="T33" s="33">
        <v>1</v>
      </c>
    </row>
    <row r="34" spans="1:20" x14ac:dyDescent="0.25">
      <c r="A34" s="32" t="s">
        <v>29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1</v>
      </c>
      <c r="H34" s="33">
        <v>0</v>
      </c>
      <c r="I34" s="33">
        <v>0</v>
      </c>
      <c r="J34" s="33">
        <v>1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1</v>
      </c>
    </row>
    <row r="35" spans="1:20" x14ac:dyDescent="0.25">
      <c r="A35" s="32" t="s">
        <v>31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1</v>
      </c>
      <c r="Q35" s="33">
        <v>0</v>
      </c>
      <c r="R35" s="33">
        <v>0</v>
      </c>
      <c r="S35" s="33">
        <v>1</v>
      </c>
      <c r="T35" s="33">
        <v>1</v>
      </c>
    </row>
    <row r="36" spans="1:20" x14ac:dyDescent="0.25">
      <c r="A36" s="32" t="s">
        <v>32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1</v>
      </c>
      <c r="S36" s="33">
        <v>1</v>
      </c>
      <c r="T36" s="33">
        <v>1</v>
      </c>
    </row>
    <row r="37" spans="1:20" x14ac:dyDescent="0.25">
      <c r="A37" s="32" t="s">
        <v>33</v>
      </c>
      <c r="B37" s="33">
        <v>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1</v>
      </c>
      <c r="J37" s="33">
        <v>1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1</v>
      </c>
    </row>
    <row r="38" spans="1:20" x14ac:dyDescent="0.25">
      <c r="A38" s="32" t="s">
        <v>34</v>
      </c>
      <c r="B38" s="33">
        <v>0</v>
      </c>
      <c r="C38" s="33">
        <v>1</v>
      </c>
      <c r="D38" s="33">
        <v>0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1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1</v>
      </c>
    </row>
    <row r="39" spans="1:20" x14ac:dyDescent="0.25">
      <c r="A39" s="32" t="s">
        <v>35</v>
      </c>
      <c r="B39" s="33">
        <v>0</v>
      </c>
      <c r="C39" s="33">
        <v>0</v>
      </c>
      <c r="D39" s="33">
        <v>0</v>
      </c>
      <c r="E39" s="33">
        <v>0</v>
      </c>
      <c r="F39" s="33">
        <v>0</v>
      </c>
      <c r="G39" s="33">
        <v>1</v>
      </c>
      <c r="H39" s="33">
        <v>0</v>
      </c>
      <c r="I39" s="33">
        <v>0</v>
      </c>
      <c r="J39" s="33">
        <v>1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1</v>
      </c>
    </row>
    <row r="40" spans="1:20" x14ac:dyDescent="0.25">
      <c r="A40" s="32" t="s">
        <v>36</v>
      </c>
      <c r="B40" s="33">
        <v>0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1</v>
      </c>
      <c r="S40" s="33">
        <v>1</v>
      </c>
      <c r="T40" s="33">
        <v>1</v>
      </c>
    </row>
    <row r="41" spans="1:20" x14ac:dyDescent="0.25">
      <c r="A41" t="s">
        <v>4</v>
      </c>
      <c r="B41" s="9">
        <f>SUBTOTAL(109,Age_Genres[Masculin
- de 6 ans])</f>
        <v>1</v>
      </c>
      <c r="C41" s="9">
        <f>SUBTOTAL(109,Age_Genres[Masculin
6/7 ans])</f>
        <v>3</v>
      </c>
      <c r="D41" s="9">
        <f>SUBTOTAL(109,Age_Genres[Masculin
8/9 ans])</f>
        <v>0</v>
      </c>
      <c r="E41" s="9">
        <f>SUBTOTAL(109,Age_Genres[Masculin
10/11 ans])</f>
        <v>0</v>
      </c>
      <c r="F41" s="9">
        <f>SUBTOTAL(109,Age_Genres[Masculin
12/13 ans])</f>
        <v>0</v>
      </c>
      <c r="G41" s="9">
        <f>SUBTOTAL(109,Age_Genres[Masculin
14/15 ans])</f>
        <v>3</v>
      </c>
      <c r="H41" s="9">
        <f>SUBTOTAL(109,Age_Genres[Masculin
16/17 ans])</f>
        <v>0</v>
      </c>
      <c r="I41" s="9">
        <f>SUBTOTAL(109,Age_Genres[Masculin
18 ans et +])</f>
        <v>14</v>
      </c>
      <c r="J41" s="9">
        <f>SUBTOTAL(109,Age_Genres[Total Masculin])</f>
        <v>21</v>
      </c>
      <c r="K41" s="9">
        <f>SUBTOTAL(109,Age_Genres[Féminin
- de 6 ans])</f>
        <v>0</v>
      </c>
      <c r="L41" s="9">
        <f>SUBTOTAL(109,Age_Genres[Féminin
6/7 ans])</f>
        <v>0</v>
      </c>
      <c r="M41" s="9">
        <f>SUBTOTAL(109,Age_Genres[Féminin
8/9 ans])</f>
        <v>0</v>
      </c>
      <c r="N41" s="9">
        <f>SUBTOTAL(109,Age_Genres[Féminin
10/11 ans])</f>
        <v>1</v>
      </c>
      <c r="O41" s="9">
        <f>SUBTOTAL(109,Age_Genres[Féminin
12/13 ans])</f>
        <v>0</v>
      </c>
      <c r="P41" s="9">
        <f>SUBTOTAL(109,Age_Genres[Féminin
14/15 ans])</f>
        <v>1</v>
      </c>
      <c r="Q41" s="9">
        <f>SUBTOTAL(109,Age_Genres[Féminin
16/17 ans])</f>
        <v>1</v>
      </c>
      <c r="R41" s="9">
        <f>SUBTOTAL(109,Age_Genres[Féminin
18 ans et +])</f>
        <v>8</v>
      </c>
      <c r="S41" s="9">
        <f>SUBTOTAL(109,Age_Genres[Total Féminin])</f>
        <v>11</v>
      </c>
      <c r="T41" s="9">
        <f>SUBTOTAL(109,Age_Genres[Total])</f>
        <v>32</v>
      </c>
    </row>
  </sheetData>
  <mergeCells count="1">
    <mergeCell ref="A1:AB1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9884A-8BB8-438C-9630-1CB8BD500358}">
  <sheetPr codeName="Feuil3"/>
  <dimension ref="A1:Q34"/>
  <sheetViews>
    <sheetView workbookViewId="0">
      <selection activeCell="H14" sqref="H14"/>
    </sheetView>
  </sheetViews>
  <sheetFormatPr baseColWidth="10" defaultRowHeight="15" x14ac:dyDescent="0.25"/>
  <cols>
    <col min="1" max="1" width="6" bestFit="1" customWidth="1"/>
    <col min="2" max="2" width="6.28515625" bestFit="1" customWidth="1"/>
    <col min="4" max="4" width="21.7109375" bestFit="1" customWidth="1"/>
    <col min="5" max="5" width="5.28515625" customWidth="1"/>
    <col min="8" max="8" width="4.42578125" customWidth="1"/>
    <col min="12" max="12" width="4.85546875" customWidth="1"/>
    <col min="13" max="13" width="21.7109375" customWidth="1"/>
    <col min="14" max="14" width="25.5703125" style="9" customWidth="1"/>
    <col min="15" max="15" width="5" style="15" customWidth="1"/>
    <col min="17" max="17" width="45.42578125" bestFit="1" customWidth="1"/>
  </cols>
  <sheetData>
    <row r="1" spans="1:17" x14ac:dyDescent="0.25">
      <c r="A1" t="s">
        <v>73</v>
      </c>
      <c r="B1" t="s">
        <v>74</v>
      </c>
      <c r="C1" s="9" t="s">
        <v>68</v>
      </c>
      <c r="D1" t="s">
        <v>75</v>
      </c>
      <c r="F1" t="s">
        <v>67</v>
      </c>
      <c r="G1" t="s">
        <v>76</v>
      </c>
      <c r="I1" t="s">
        <v>79</v>
      </c>
      <c r="J1" t="s">
        <v>77</v>
      </c>
      <c r="K1" t="s">
        <v>69</v>
      </c>
      <c r="M1" t="s">
        <v>38</v>
      </c>
      <c r="N1" s="17" t="s">
        <v>96</v>
      </c>
      <c r="P1" t="s">
        <v>80</v>
      </c>
      <c r="Q1" t="s">
        <v>122</v>
      </c>
    </row>
    <row r="2" spans="1:17" x14ac:dyDescent="0.25">
      <c r="A2">
        <v>92100</v>
      </c>
      <c r="D2" t="s">
        <v>39</v>
      </c>
      <c r="F2" t="s">
        <v>70</v>
      </c>
      <c r="G2" t="s">
        <v>3</v>
      </c>
      <c r="I2" s="13" t="s">
        <v>97</v>
      </c>
      <c r="J2">
        <v>0</v>
      </c>
      <c r="K2">
        <v>5</v>
      </c>
      <c r="M2" t="s">
        <v>7</v>
      </c>
      <c r="N2" s="18" t="s">
        <v>81</v>
      </c>
      <c r="O2" s="14"/>
    </row>
    <row r="3" spans="1:17" x14ac:dyDescent="0.25">
      <c r="A3" s="12">
        <v>92130</v>
      </c>
      <c r="D3" t="s">
        <v>40</v>
      </c>
      <c r="F3" t="s">
        <v>72</v>
      </c>
      <c r="G3" t="s">
        <v>2</v>
      </c>
      <c r="I3" s="13" t="s">
        <v>98</v>
      </c>
      <c r="J3">
        <v>6</v>
      </c>
      <c r="K3">
        <v>7</v>
      </c>
      <c r="M3" t="s">
        <v>8</v>
      </c>
      <c r="N3" s="18" t="s">
        <v>44</v>
      </c>
      <c r="O3" s="14"/>
    </row>
    <row r="4" spans="1:17" x14ac:dyDescent="0.25">
      <c r="A4" s="9">
        <v>92170</v>
      </c>
      <c r="D4" s="9" t="s">
        <v>40</v>
      </c>
      <c r="G4" s="10"/>
      <c r="I4" s="13" t="s">
        <v>99</v>
      </c>
      <c r="J4">
        <v>8</v>
      </c>
      <c r="K4">
        <v>9</v>
      </c>
      <c r="M4" t="s">
        <v>9</v>
      </c>
      <c r="N4" s="18" t="s">
        <v>45</v>
      </c>
      <c r="O4" s="14"/>
    </row>
    <row r="5" spans="1:17" x14ac:dyDescent="0.25">
      <c r="A5" s="9">
        <v>92190</v>
      </c>
      <c r="D5" s="9" t="s">
        <v>40</v>
      </c>
      <c r="I5" s="13" t="s">
        <v>100</v>
      </c>
      <c r="J5">
        <v>10</v>
      </c>
      <c r="K5">
        <v>11</v>
      </c>
      <c r="M5" t="s">
        <v>65</v>
      </c>
      <c r="N5" s="18" t="s">
        <v>65</v>
      </c>
      <c r="O5" s="14"/>
    </row>
    <row r="6" spans="1:17" x14ac:dyDescent="0.25">
      <c r="A6" s="9">
        <v>92310</v>
      </c>
      <c r="D6" s="9" t="s">
        <v>40</v>
      </c>
      <c r="I6" s="13" t="s">
        <v>101</v>
      </c>
      <c r="J6">
        <v>12</v>
      </c>
      <c r="K6">
        <v>13</v>
      </c>
      <c r="M6" s="16" t="s">
        <v>10</v>
      </c>
      <c r="N6" s="19" t="s">
        <v>92</v>
      </c>
      <c r="O6" s="14"/>
    </row>
    <row r="7" spans="1:17" x14ac:dyDescent="0.25">
      <c r="A7" s="9">
        <v>92360</v>
      </c>
      <c r="D7" s="9" t="s">
        <v>40</v>
      </c>
      <c r="I7" s="13" t="s">
        <v>5</v>
      </c>
      <c r="J7">
        <v>14</v>
      </c>
      <c r="K7">
        <v>15</v>
      </c>
      <c r="M7" s="15" t="s">
        <v>11</v>
      </c>
      <c r="N7" s="18" t="s">
        <v>83</v>
      </c>
      <c r="O7" s="14"/>
    </row>
    <row r="8" spans="1:17" x14ac:dyDescent="0.25">
      <c r="A8" s="9">
        <v>92370</v>
      </c>
      <c r="D8" s="9" t="s">
        <v>40</v>
      </c>
      <c r="I8" s="13" t="s">
        <v>78</v>
      </c>
      <c r="J8">
        <v>16</v>
      </c>
      <c r="K8">
        <v>17</v>
      </c>
      <c r="M8" t="s">
        <v>12</v>
      </c>
      <c r="N8" s="18" t="s">
        <v>46</v>
      </c>
      <c r="O8" s="14"/>
    </row>
    <row r="9" spans="1:17" x14ac:dyDescent="0.25">
      <c r="A9" s="9">
        <v>92410</v>
      </c>
      <c r="D9" s="9" t="s">
        <v>40</v>
      </c>
      <c r="I9" s="13" t="s">
        <v>6</v>
      </c>
      <c r="J9">
        <v>18</v>
      </c>
      <c r="K9">
        <v>999</v>
      </c>
      <c r="M9" t="s">
        <v>13</v>
      </c>
      <c r="N9" s="18" t="s">
        <v>47</v>
      </c>
      <c r="O9" s="14"/>
    </row>
    <row r="10" spans="1:17" x14ac:dyDescent="0.25">
      <c r="A10" s="9">
        <v>92430</v>
      </c>
      <c r="D10" s="9" t="s">
        <v>40</v>
      </c>
      <c r="M10" t="s">
        <v>16</v>
      </c>
      <c r="N10" s="18" t="s">
        <v>50</v>
      </c>
      <c r="O10" s="14"/>
    </row>
    <row r="11" spans="1:17" x14ac:dyDescent="0.25">
      <c r="B11">
        <v>92</v>
      </c>
      <c r="D11" t="s">
        <v>41</v>
      </c>
      <c r="M11" s="16" t="s">
        <v>14</v>
      </c>
      <c r="N11" s="19" t="s">
        <v>84</v>
      </c>
      <c r="O11" s="14"/>
    </row>
    <row r="12" spans="1:17" x14ac:dyDescent="0.25">
      <c r="B12">
        <v>75</v>
      </c>
      <c r="D12" t="s">
        <v>0</v>
      </c>
      <c r="M12" t="s">
        <v>30</v>
      </c>
      <c r="N12" s="18" t="s">
        <v>48</v>
      </c>
      <c r="O12" s="14"/>
    </row>
    <row r="13" spans="1:17" x14ac:dyDescent="0.25">
      <c r="B13" s="11">
        <v>77</v>
      </c>
      <c r="D13" t="s">
        <v>42</v>
      </c>
      <c r="M13" t="s">
        <v>15</v>
      </c>
      <c r="N13" s="18" t="s">
        <v>49</v>
      </c>
      <c r="O13" s="14"/>
    </row>
    <row r="14" spans="1:17" x14ac:dyDescent="0.25">
      <c r="B14" s="9">
        <v>78</v>
      </c>
      <c r="D14" t="s">
        <v>42</v>
      </c>
      <c r="M14" t="s">
        <v>17</v>
      </c>
      <c r="N14" s="18" t="s">
        <v>51</v>
      </c>
      <c r="O14" s="14"/>
    </row>
    <row r="15" spans="1:17" x14ac:dyDescent="0.25">
      <c r="B15" s="9">
        <v>91</v>
      </c>
      <c r="D15" t="s">
        <v>42</v>
      </c>
      <c r="M15" t="s">
        <v>18</v>
      </c>
      <c r="N15" s="18" t="s">
        <v>52</v>
      </c>
      <c r="O15" s="14"/>
    </row>
    <row r="16" spans="1:17" x14ac:dyDescent="0.25">
      <c r="B16" s="9">
        <v>93</v>
      </c>
      <c r="D16" t="s">
        <v>42</v>
      </c>
      <c r="M16" s="9" t="s">
        <v>19</v>
      </c>
      <c r="N16" s="18" t="s">
        <v>53</v>
      </c>
      <c r="O16" s="14"/>
    </row>
    <row r="17" spans="2:15" x14ac:dyDescent="0.25">
      <c r="B17" s="9">
        <v>94</v>
      </c>
      <c r="D17" t="s">
        <v>42</v>
      </c>
      <c r="M17" s="16" t="s">
        <v>94</v>
      </c>
      <c r="N17" s="19" t="s">
        <v>54</v>
      </c>
      <c r="O17" s="14"/>
    </row>
    <row r="18" spans="2:15" x14ac:dyDescent="0.25">
      <c r="B18" s="9">
        <v>95</v>
      </c>
      <c r="D18" t="s">
        <v>42</v>
      </c>
      <c r="M18" s="16" t="s">
        <v>95</v>
      </c>
      <c r="N18" s="19" t="s">
        <v>55</v>
      </c>
      <c r="O18" s="14"/>
    </row>
    <row r="19" spans="2:15" x14ac:dyDescent="0.25">
      <c r="C19" t="s">
        <v>71</v>
      </c>
      <c r="D19" t="s">
        <v>43</v>
      </c>
      <c r="M19" s="16" t="s">
        <v>20</v>
      </c>
      <c r="N19" s="19" t="s">
        <v>85</v>
      </c>
      <c r="O19" s="14"/>
    </row>
    <row r="20" spans="2:15" x14ac:dyDescent="0.25">
      <c r="C20" t="s">
        <v>102</v>
      </c>
      <c r="D20" t="s">
        <v>66</v>
      </c>
      <c r="M20" s="15" t="s">
        <v>21</v>
      </c>
      <c r="N20" s="18" t="s">
        <v>86</v>
      </c>
      <c r="O20" s="14"/>
    </row>
    <row r="21" spans="2:15" x14ac:dyDescent="0.25">
      <c r="M21" s="16" t="s">
        <v>26</v>
      </c>
      <c r="N21" s="19" t="s">
        <v>87</v>
      </c>
      <c r="O21" s="14"/>
    </row>
    <row r="22" spans="2:15" x14ac:dyDescent="0.25">
      <c r="M22" s="9" t="s">
        <v>22</v>
      </c>
      <c r="N22" s="18" t="s">
        <v>56</v>
      </c>
      <c r="O22" s="14"/>
    </row>
    <row r="23" spans="2:15" x14ac:dyDescent="0.25">
      <c r="M23" s="15" t="s">
        <v>23</v>
      </c>
      <c r="N23" s="18" t="s">
        <v>88</v>
      </c>
      <c r="O23" s="14"/>
    </row>
    <row r="24" spans="2:15" x14ac:dyDescent="0.25">
      <c r="M24" s="15" t="s">
        <v>24</v>
      </c>
      <c r="N24" s="18" t="s">
        <v>89</v>
      </c>
      <c r="O24" s="14"/>
    </row>
    <row r="25" spans="2:15" x14ac:dyDescent="0.25">
      <c r="M25" s="16" t="s">
        <v>25</v>
      </c>
      <c r="N25" s="19" t="s">
        <v>93</v>
      </c>
      <c r="O25" s="14"/>
    </row>
    <row r="26" spans="2:15" x14ac:dyDescent="0.25">
      <c r="M26" s="7" t="s">
        <v>27</v>
      </c>
      <c r="N26" s="21" t="s">
        <v>57</v>
      </c>
      <c r="O26" s="14"/>
    </row>
    <row r="27" spans="2:15" x14ac:dyDescent="0.25">
      <c r="M27" t="s">
        <v>28</v>
      </c>
      <c r="N27" s="18" t="s">
        <v>58</v>
      </c>
      <c r="O27" s="14"/>
    </row>
    <row r="28" spans="2:15" x14ac:dyDescent="0.25">
      <c r="M28" s="9" t="s">
        <v>29</v>
      </c>
      <c r="N28" s="18" t="s">
        <v>82</v>
      </c>
      <c r="O28" s="14"/>
    </row>
    <row r="29" spans="2:15" x14ac:dyDescent="0.25">
      <c r="M29" t="s">
        <v>31</v>
      </c>
      <c r="N29" s="18" t="s">
        <v>59</v>
      </c>
      <c r="O29" s="14"/>
    </row>
    <row r="30" spans="2:15" x14ac:dyDescent="0.25">
      <c r="M30" t="s">
        <v>32</v>
      </c>
      <c r="N30" s="18" t="s">
        <v>60</v>
      </c>
      <c r="O30" s="14"/>
    </row>
    <row r="31" spans="2:15" x14ac:dyDescent="0.25">
      <c r="M31" s="15" t="s">
        <v>33</v>
      </c>
      <c r="N31" s="18" t="s">
        <v>90</v>
      </c>
      <c r="O31" s="14"/>
    </row>
    <row r="32" spans="2:15" x14ac:dyDescent="0.25">
      <c r="M32" t="s">
        <v>34</v>
      </c>
      <c r="N32" s="18" t="s">
        <v>34</v>
      </c>
      <c r="O32" s="14"/>
    </row>
    <row r="33" spans="13:15" x14ac:dyDescent="0.25">
      <c r="M33" s="16" t="s">
        <v>35</v>
      </c>
      <c r="N33" s="19" t="s">
        <v>91</v>
      </c>
      <c r="O33" s="14"/>
    </row>
    <row r="34" spans="13:15" x14ac:dyDescent="0.25">
      <c r="M34" t="s">
        <v>36</v>
      </c>
      <c r="N34" s="20" t="s">
        <v>61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F477B5-82E9-40BD-AC7B-43AB34E8B5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PAR DOMICILE</vt:lpstr>
      <vt:lpstr>PAR AGES ET GENRES PQ</vt:lpstr>
      <vt:lpstr>Parametres</vt:lpstr>
      <vt:lpstr>DateMAJ1</vt:lpstr>
      <vt:lpstr>DateMAJ2</vt:lpstr>
      <vt:lpstr>Fichier</vt:lpstr>
      <vt:lpstr>'PAR DOMICILE'!Zone_d_impression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Franco</dc:creator>
  <cp:lastModifiedBy>Chris_W10</cp:lastModifiedBy>
  <cp:lastPrinted>2021-12-16T15:07:43Z</cp:lastPrinted>
  <dcterms:created xsi:type="dcterms:W3CDTF">2021-02-04T14:33:51Z</dcterms:created>
  <dcterms:modified xsi:type="dcterms:W3CDTF">2022-07-13T11:48:21Z</dcterms:modified>
</cp:coreProperties>
</file>