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3F6C0BA0-006E-4893-BC07-F02BECB4DA31}" xr6:coauthVersionLast="47" xr6:coauthVersionMax="47" xr10:uidLastSave="{00000000-0000-0000-0000-000000000000}"/>
  <bookViews>
    <workbookView xWindow="-120" yWindow="-120" windowWidth="29040" windowHeight="15990" tabRatio="713" xr2:uid="{00000000-000D-0000-FFFF-FFFF00000000}"/>
  </bookViews>
  <sheets>
    <sheet name="Formulaire" sheetId="15" r:id="rId1"/>
    <sheet name="Base de données" sheetId="5" r:id="rId2"/>
    <sheet name="Parametres" sheetId="14" r:id="rId3"/>
  </sheets>
  <definedNames>
    <definedName name="_xlnm._FilterDatabase" localSheetId="1" hidden="1">'Base de données'!$A$2:$R$2</definedName>
    <definedName name="CIVILITE">Parametres!$A$1:$A$2</definedName>
    <definedName name="L_Categories">Categories[Catégorie]</definedName>
    <definedName name="L_Produits">OFFSET(Produits_[[#Headers],[Produit]],MATCH(Formulaire!$B$14,Produits_[Catégorie],0),,COUNTIF(Produits_[Catégorie],Formulaire!$B$14))</definedName>
    <definedName name="PRIX">Parametres!$G:$G</definedName>
    <definedName name="TRANSPORT">Parametres!$I:$I</definedName>
    <definedName name="_xlnm.Print_Area" localSheetId="0">Formulaire!$A$5:$B$22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6" i="15" l="1"/>
  <c r="B3" i="15"/>
  <c r="B19" i="15"/>
  <c r="B18" i="15"/>
  <c r="N3" i="5"/>
  <c r="O3" i="5"/>
  <c r="P3" i="5"/>
  <c r="N4" i="5"/>
  <c r="O4" i="5"/>
  <c r="P4" i="5"/>
  <c r="A1" i="5"/>
  <c r="B6" i="15"/>
  <c r="B20" i="15"/>
</calcChain>
</file>

<file path=xl/sharedStrings.xml><?xml version="1.0" encoding="utf-8"?>
<sst xmlns="http://schemas.openxmlformats.org/spreadsheetml/2006/main" count="74" uniqueCount="45">
  <si>
    <t>STATUT</t>
  </si>
  <si>
    <t>PRODUIT</t>
  </si>
  <si>
    <t>TOTAL</t>
  </si>
  <si>
    <t>NON</t>
  </si>
  <si>
    <t>OUI</t>
  </si>
  <si>
    <t>Date du jour</t>
  </si>
  <si>
    <t>CIVILITE</t>
  </si>
  <si>
    <t>MONSIEUR</t>
  </si>
  <si>
    <t>MADAME</t>
  </si>
  <si>
    <t>NOM</t>
  </si>
  <si>
    <t>PRENOM</t>
  </si>
  <si>
    <t>VOIE</t>
  </si>
  <si>
    <t>CP</t>
  </si>
  <si>
    <t>VILLE</t>
  </si>
  <si>
    <t>NUMERO</t>
  </si>
  <si>
    <t>N° DE FACTURE</t>
  </si>
  <si>
    <t>CAT PRODUIT</t>
  </si>
  <si>
    <t>01 - VELUX</t>
  </si>
  <si>
    <t>02 - HARIBO</t>
  </si>
  <si>
    <t>01 - 01 FENETRE</t>
  </si>
  <si>
    <t>01 - 02 VOLET</t>
  </si>
  <si>
    <t>02 - 01 FRAISES TAGADA</t>
  </si>
  <si>
    <t>02 - 02 VRAC</t>
  </si>
  <si>
    <t>PRIX TTC</t>
  </si>
  <si>
    <t>TRANSPORT</t>
  </si>
  <si>
    <t>DATE ENVOI</t>
  </si>
  <si>
    <t>DATE COMMANDE</t>
  </si>
  <si>
    <t>DATE ENVOI MAXI</t>
  </si>
  <si>
    <t>ENVOYER</t>
  </si>
  <si>
    <t>DATE DE COMMANDE</t>
  </si>
  <si>
    <t xml:space="preserve">NOM </t>
  </si>
  <si>
    <t>FORMULAIRE COMMANDE</t>
  </si>
  <si>
    <t>J'aimerais que le numero de facture s'incrimente de 1 a chaque fois que j'envoie dans la base</t>
  </si>
  <si>
    <t>Le probleme de la formule c'est qu'elle se copie dans la base. Comment faire pour copier juste le texte mais pas la formule ?</t>
  </si>
  <si>
    <t>DUPPOND</t>
  </si>
  <si>
    <t>RENE</t>
  </si>
  <si>
    <t>RUE DE LA REPUBLIQUE</t>
  </si>
  <si>
    <t>PARIS</t>
  </si>
  <si>
    <t>DURAND</t>
  </si>
  <si>
    <t>THERESE</t>
  </si>
  <si>
    <t>AVENUE BLANC</t>
  </si>
  <si>
    <t>ST CLAUDE</t>
  </si>
  <si>
    <t>Produit</t>
  </si>
  <si>
    <t>Prix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</si>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</sst>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_-* #,##0.00\ _€_-;\-* #,##0.00\ _€_-;_-* &quot;-&quot;??\ _€_-;_-@_-"/>
    <numFmt numFmtId="166" formatCode="dd/mm/yy;@"/>
    <numFmt numFmtId="167" formatCode="00000"/>
    <numFmt numFmtId="168" formatCode="[$-F800]dddd\,\ mmmm\ dd\,\ yyyy"/>
    <numFmt numFmtId="169" formatCode="[$-40C]d\ mmmm\ yyyy;@"/>
    <numFmt numFmtId="170" formatCode="0_);\(0\)"/>
  </numFmts>
  <fonts count="14" x14ac:knownFonts="1">
    <font>
      <sz val="10"/>
      <name val="Arial"/>
    </font>
    <font>
      <sz val="8"/>
      <name val="Arial"/>
      <family val="2"/>
    </font>
    <font>
      <sz val="12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b/>
      <sz val="10"/>
      <color indexed="8"/>
      <name val="Verdana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6"/>
      <name val="Times New Roman"/>
      <family val="1"/>
    </font>
    <font>
      <b/>
      <sz val="16"/>
      <color indexed="8"/>
      <name val="Times New Roman"/>
      <family val="1"/>
    </font>
    <font>
      <b/>
      <sz val="20"/>
      <name val="Times New Roman"/>
      <family val="1"/>
    </font>
    <font>
      <b/>
      <sz val="16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20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9">
    <xf numFmtId="0" fontId="0" fillId="0" borderId="0" xfId="0"/>
    <xf numFmtId="165" fontId="5" fillId="0" borderId="0" xfId="0" applyNumberFormat="1" applyFont="1" applyBorder="1" applyAlignment="1" applyProtection="1">
      <alignment horizontal="left" vertical="center" shrinkToFit="1"/>
      <protection locked="0"/>
    </xf>
    <xf numFmtId="0" fontId="5" fillId="0" borderId="0" xfId="0" applyNumberFormat="1" applyFont="1" applyBorder="1" applyAlignment="1" applyProtection="1">
      <alignment horizontal="left" vertical="center" shrinkToFit="1"/>
      <protection locked="0"/>
    </xf>
    <xf numFmtId="166" fontId="5" fillId="0" borderId="0" xfId="0" applyNumberFormat="1" applyFont="1" applyBorder="1" applyAlignment="1" applyProtection="1">
      <alignment horizontal="left" vertical="center" shrinkToFit="1"/>
      <protection locked="0"/>
    </xf>
    <xf numFmtId="14" fontId="5" fillId="0" borderId="0" xfId="0" applyNumberFormat="1" applyFont="1" applyBorder="1" applyAlignment="1" applyProtection="1">
      <alignment horizontal="left" vertical="center" shrinkToFit="1"/>
      <protection locked="0"/>
    </xf>
    <xf numFmtId="44" fontId="5" fillId="0" borderId="0" xfId="0" applyNumberFormat="1" applyFont="1" applyBorder="1" applyAlignment="1" applyProtection="1">
      <alignment horizontal="left" vertical="center" shrinkToFit="1"/>
      <protection locked="0"/>
    </xf>
    <xf numFmtId="44" fontId="6" fillId="0" borderId="0" xfId="0" applyNumberFormat="1" applyFont="1" applyBorder="1" applyAlignment="1" applyProtection="1">
      <alignment horizontal="left" vertical="center"/>
      <protection locked="0"/>
    </xf>
    <xf numFmtId="44" fontId="6" fillId="0" borderId="0" xfId="0" applyNumberFormat="1" applyFont="1" applyBorder="1" applyAlignment="1" applyProtection="1">
      <alignment horizontal="left" vertical="center"/>
    </xf>
    <xf numFmtId="165" fontId="6" fillId="0" borderId="0" xfId="0" applyNumberFormat="1" applyFont="1" applyBorder="1" applyAlignment="1" applyProtection="1">
      <alignment horizontal="left" vertical="center" shrinkToFit="1"/>
      <protection locked="0"/>
    </xf>
    <xf numFmtId="0" fontId="2" fillId="0" borderId="0" xfId="0" applyFont="1" applyAlignment="1">
      <alignment horizontal="left" vertical="center"/>
    </xf>
    <xf numFmtId="167" fontId="5" fillId="0" borderId="0" xfId="0" applyNumberFormat="1" applyFont="1" applyBorder="1" applyAlignment="1" applyProtection="1">
      <alignment horizontal="left" vertical="center" shrinkToFit="1"/>
      <protection locked="0"/>
    </xf>
    <xf numFmtId="0" fontId="9" fillId="0" borderId="0" xfId="0" applyFont="1" applyAlignment="1">
      <alignment vertical="center"/>
    </xf>
    <xf numFmtId="0" fontId="2" fillId="0" borderId="0" xfId="38" quotePrefix="1" applyFont="1" applyAlignment="1">
      <alignment vertical="center"/>
    </xf>
    <xf numFmtId="14" fontId="5" fillId="0" borderId="0" xfId="0" applyNumberFormat="1" applyFont="1" applyBorder="1" applyAlignment="1" applyProtection="1">
      <alignment horizontal="left" vertical="center" shrinkToFit="1"/>
    </xf>
    <xf numFmtId="0" fontId="2" fillId="0" borderId="0" xfId="38" applyFont="1" applyAlignment="1">
      <alignment vertical="center"/>
    </xf>
    <xf numFmtId="0" fontId="5" fillId="0" borderId="0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 vertical="center"/>
    </xf>
    <xf numFmtId="0" fontId="10" fillId="0" borderId="1" xfId="0" applyNumberFormat="1" applyFont="1" applyFill="1" applyBorder="1" applyAlignment="1" applyProtection="1">
      <alignment horizontal="center" vertical="center" shrinkToFit="1"/>
    </xf>
    <xf numFmtId="169" fontId="10" fillId="0" borderId="1" xfId="0" applyNumberFormat="1" applyFont="1" applyFill="1" applyBorder="1" applyAlignment="1" applyProtection="1">
      <alignment horizontal="left" vertical="center" shrinkToFit="1"/>
    </xf>
    <xf numFmtId="0" fontId="10" fillId="0" borderId="1" xfId="0" applyNumberFormat="1" applyFont="1" applyFill="1" applyBorder="1" applyAlignment="1" applyProtection="1">
      <alignment horizontal="left" vertical="center" shrinkToFit="1"/>
      <protection locked="0"/>
    </xf>
    <xf numFmtId="170" fontId="10" fillId="0" borderId="1" xfId="0" applyNumberFormat="1" applyFont="1" applyFill="1" applyBorder="1" applyAlignment="1" applyProtection="1">
      <alignment horizontal="left" vertical="center" shrinkToFit="1"/>
      <protection locked="0"/>
    </xf>
    <xf numFmtId="0" fontId="10" fillId="0" borderId="1" xfId="0" applyNumberFormat="1" applyFont="1" applyFill="1" applyBorder="1" applyAlignment="1" applyProtection="1">
      <alignment horizontal="left" vertical="center" shrinkToFit="1"/>
    </xf>
    <xf numFmtId="167" fontId="10" fillId="0" borderId="1" xfId="0" applyNumberFormat="1" applyFont="1" applyFill="1" applyBorder="1" applyAlignment="1" applyProtection="1">
      <alignment horizontal="left" vertical="center" shrinkToFit="1"/>
    </xf>
    <xf numFmtId="164" fontId="10" fillId="0" borderId="1" xfId="0" applyNumberFormat="1" applyFont="1" applyFill="1" applyBorder="1" applyAlignment="1" applyProtection="1">
      <alignment horizontal="left" vertical="center" shrinkToFit="1"/>
    </xf>
    <xf numFmtId="169" fontId="10" fillId="0" borderId="1" xfId="0" applyNumberFormat="1" applyFont="1" applyFill="1" applyBorder="1" applyAlignment="1" applyProtection="1">
      <alignment horizontal="left" vertical="center"/>
    </xf>
    <xf numFmtId="0" fontId="10" fillId="0" borderId="0" xfId="0" applyFont="1" applyFill="1" applyAlignment="1">
      <alignment horizontal="left" vertical="center"/>
    </xf>
    <xf numFmtId="0" fontId="10" fillId="3" borderId="1" xfId="0" applyNumberFormat="1" applyFont="1" applyFill="1" applyBorder="1" applyAlignment="1" applyProtection="1">
      <alignment horizontal="left" vertical="center" shrinkToFit="1"/>
    </xf>
    <xf numFmtId="0" fontId="11" fillId="3" borderId="1" xfId="0" applyNumberFormat="1" applyFont="1" applyFill="1" applyBorder="1" applyAlignment="1" applyProtection="1">
      <alignment horizontal="left" vertical="center" shrinkToFit="1"/>
      <protection locked="0"/>
    </xf>
    <xf numFmtId="0" fontId="11" fillId="3" borderId="1" xfId="0" applyNumberFormat="1" applyFont="1" applyFill="1" applyBorder="1" applyAlignment="1" applyProtection="1">
      <alignment horizontal="left" vertical="center"/>
      <protection locked="0"/>
    </xf>
    <xf numFmtId="0" fontId="10" fillId="3" borderId="1" xfId="0" applyNumberFormat="1" applyFont="1" applyFill="1" applyBorder="1" applyAlignment="1">
      <alignment horizontal="left" vertical="center"/>
    </xf>
    <xf numFmtId="0" fontId="10" fillId="0" borderId="0" xfId="0" applyNumberFormat="1" applyFont="1" applyAlignment="1">
      <alignment horizontal="left" vertical="center"/>
    </xf>
    <xf numFmtId="0" fontId="11" fillId="0" borderId="0" xfId="0" applyNumberFormat="1" applyFont="1" applyFill="1" applyBorder="1" applyAlignment="1" applyProtection="1">
      <alignment horizontal="left" vertical="center" shrinkToFit="1"/>
      <protection locked="0"/>
    </xf>
    <xf numFmtId="168" fontId="6" fillId="2" borderId="9" xfId="0" applyNumberFormat="1" applyFont="1" applyFill="1" applyBorder="1" applyAlignment="1" applyProtection="1">
      <alignment horizontal="left" vertical="center" shrinkToFit="1"/>
    </xf>
    <xf numFmtId="0" fontId="5" fillId="0" borderId="0" xfId="0" applyNumberFormat="1" applyFont="1" applyFill="1" applyBorder="1" applyAlignment="1" applyProtection="1">
      <alignment horizontal="left" vertical="center" shrinkToFit="1"/>
    </xf>
    <xf numFmtId="0" fontId="7" fillId="0" borderId="0" xfId="0" applyNumberFormat="1" applyFont="1" applyFill="1" applyBorder="1" applyAlignment="1" applyProtection="1">
      <alignment horizontal="left" vertical="center" shrinkToFit="1"/>
      <protection locked="0"/>
    </xf>
    <xf numFmtId="14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right" vertical="center"/>
    </xf>
    <xf numFmtId="0" fontId="9" fillId="0" borderId="0" xfId="0" applyFont="1" applyAlignment="1">
      <alignment vertical="center" wrapText="1"/>
    </xf>
    <xf numFmtId="165" fontId="5" fillId="0" borderId="0" xfId="0" applyNumberFormat="1" applyFont="1" applyFill="1" applyBorder="1" applyAlignment="1" applyProtection="1">
      <alignment horizontal="left" vertical="center" shrinkToFit="1"/>
      <protection locked="0"/>
    </xf>
    <xf numFmtId="0" fontId="10" fillId="0" borderId="10" xfId="0" applyNumberFormat="1" applyFont="1" applyFill="1" applyBorder="1" applyAlignment="1" applyProtection="1">
      <alignment horizontal="center" vertical="center" shrinkToFit="1"/>
    </xf>
    <xf numFmtId="0" fontId="6" fillId="3" borderId="3" xfId="0" applyNumberFormat="1" applyFont="1" applyFill="1" applyBorder="1" applyAlignment="1" applyProtection="1">
      <alignment horizontal="left" vertical="center" shrinkToFit="1"/>
    </xf>
    <xf numFmtId="0" fontId="7" fillId="3" borderId="12" xfId="0" applyNumberFormat="1" applyFont="1" applyFill="1" applyBorder="1" applyAlignment="1" applyProtection="1">
      <alignment horizontal="left" vertical="center" shrinkToFit="1"/>
      <protection locked="0"/>
    </xf>
    <xf numFmtId="0" fontId="11" fillId="3" borderId="12" xfId="0" applyNumberFormat="1" applyFont="1" applyFill="1" applyBorder="1" applyAlignment="1" applyProtection="1">
      <alignment horizontal="left" vertical="center" shrinkToFit="1"/>
      <protection locked="0"/>
    </xf>
    <xf numFmtId="0" fontId="11" fillId="3" borderId="12" xfId="0" applyNumberFormat="1" applyFont="1" applyFill="1" applyBorder="1" applyAlignment="1" applyProtection="1">
      <alignment horizontal="left" vertical="center"/>
      <protection locked="0"/>
    </xf>
    <xf numFmtId="0" fontId="10" fillId="3" borderId="8" xfId="0" applyNumberFormat="1" applyFont="1" applyFill="1" applyBorder="1" applyAlignment="1">
      <alignment horizontal="left" vertical="center"/>
    </xf>
    <xf numFmtId="0" fontId="10" fillId="0" borderId="6" xfId="0" applyNumberFormat="1" applyFont="1" applyFill="1" applyBorder="1" applyAlignment="1" applyProtection="1">
      <alignment horizontal="center" vertical="center" shrinkToFit="1"/>
    </xf>
    <xf numFmtId="169" fontId="10" fillId="0" borderId="13" xfId="0" applyNumberFormat="1" applyFont="1" applyFill="1" applyBorder="1" applyAlignment="1" applyProtection="1">
      <alignment horizontal="left" vertical="center" shrinkToFit="1"/>
    </xf>
    <xf numFmtId="0" fontId="10" fillId="0" borderId="13" xfId="0" applyNumberFormat="1" applyFont="1" applyFill="1" applyBorder="1" applyAlignment="1" applyProtection="1">
      <alignment horizontal="left" vertical="center" shrinkToFit="1"/>
      <protection locked="0"/>
    </xf>
    <xf numFmtId="170" fontId="10" fillId="0" borderId="13" xfId="0" applyNumberFormat="1" applyFont="1" applyFill="1" applyBorder="1" applyAlignment="1" applyProtection="1">
      <alignment horizontal="left" vertical="center" shrinkToFit="1"/>
      <protection locked="0"/>
    </xf>
    <xf numFmtId="0" fontId="10" fillId="0" borderId="13" xfId="0" applyNumberFormat="1" applyFont="1" applyFill="1" applyBorder="1" applyAlignment="1" applyProtection="1">
      <alignment horizontal="left" vertical="center" shrinkToFit="1"/>
    </xf>
    <xf numFmtId="167" fontId="10" fillId="0" borderId="13" xfId="0" applyNumberFormat="1" applyFont="1" applyFill="1" applyBorder="1" applyAlignment="1" applyProtection="1">
      <alignment horizontal="left" vertical="center" shrinkToFit="1"/>
    </xf>
    <xf numFmtId="164" fontId="10" fillId="0" borderId="13" xfId="0" applyNumberFormat="1" applyFont="1" applyFill="1" applyBorder="1" applyAlignment="1" applyProtection="1">
      <alignment horizontal="left" vertical="center" shrinkToFit="1"/>
    </xf>
    <xf numFmtId="169" fontId="10" fillId="0" borderId="13" xfId="0" applyNumberFormat="1" applyFont="1" applyFill="1" applyBorder="1" applyAlignment="1" applyProtection="1">
      <alignment horizontal="left" vertical="center"/>
    </xf>
    <xf numFmtId="14" fontId="10" fillId="0" borderId="1" xfId="0" applyNumberFormat="1" applyFont="1" applyFill="1" applyBorder="1" applyAlignment="1">
      <alignment horizontal="left" vertical="center"/>
    </xf>
    <xf numFmtId="14" fontId="10" fillId="0" borderId="11" xfId="0" applyNumberFormat="1" applyFont="1" applyFill="1" applyBorder="1" applyAlignment="1">
      <alignment horizontal="left" vertical="center"/>
    </xf>
    <xf numFmtId="14" fontId="10" fillId="0" borderId="4" xfId="0" applyNumberFormat="1" applyFont="1" applyFill="1" applyBorder="1" applyAlignment="1">
      <alignment horizontal="left" vertical="center"/>
    </xf>
    <xf numFmtId="0" fontId="12" fillId="0" borderId="0" xfId="0" applyNumberFormat="1" applyFont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168" fontId="6" fillId="2" borderId="9" xfId="0" applyNumberFormat="1" applyFont="1" applyFill="1" applyBorder="1" applyAlignment="1" applyProtection="1">
      <alignment horizontal="left" vertical="center" shrinkToFit="1"/>
    </xf>
  </cellXfs>
  <cellStyles count="320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Normal" xfId="0" builtinId="0"/>
  </cellStyles>
  <dxfs count="59">
    <dxf>
      <fill>
        <patternFill patternType="solid">
          <bgColor indexed="1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ill>
        <patternFill patternType="solid">
          <bgColor indexed="1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theme="9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color theme="0"/>
      </font>
      <fill>
        <patternFill patternType="solid">
          <fgColor indexed="64"/>
          <bgColor rgb="FF008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_ * #,##0.00_)\ &quot;€&quot;_ ;_ * \(#,##0.00\)\ &quot;€&quot;_ ;_ * &quot;-&quot;??_)\ &quot;€&quot;_ ;_ @_ 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9" formatCode="[$-40C]d\ mmmm\ yy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9" formatCode="[$-40C]d\ mmmm\ yy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4" formatCode="_ * #,##0.00_)\ &quot;€&quot;_ ;_ * \(#,##0.00\)\ &quot;€&quot;_ ;_ * &quot;-&quot;??_)\ &quot;€&quot;_ ;_ @_ 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7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7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70" formatCode="0_);\(0\)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169" formatCode="[$-40C]d\ mmmm\ yy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1" readingOrder="0"/>
      <protection locked="1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family val="1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0</xdr:row>
          <xdr:rowOff>152400</xdr:rowOff>
        </xdr:from>
        <xdr:to>
          <xdr:col>5</xdr:col>
          <xdr:colOff>142875</xdr:colOff>
          <xdr:row>1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Envoie base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203200</xdr:colOff>
      <xdr:row>4</xdr:row>
      <xdr:rowOff>88900</xdr:rowOff>
    </xdr:from>
    <xdr:to>
      <xdr:col>3</xdr:col>
      <xdr:colOff>876300</xdr:colOff>
      <xdr:row>4</xdr:row>
      <xdr:rowOff>330200</xdr:rowOff>
    </xdr:to>
    <xdr:sp macro="" textlink="">
      <xdr:nvSpPr>
        <xdr:cNvPr id="4" name="Flèche vers la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5918200" y="1295400"/>
          <a:ext cx="952500" cy="241300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2846990</xdr:colOff>
      <xdr:row>16</xdr:row>
      <xdr:rowOff>205830</xdr:rowOff>
    </xdr:from>
    <xdr:to>
      <xdr:col>5</xdr:col>
      <xdr:colOff>448658</xdr:colOff>
      <xdr:row>16</xdr:row>
      <xdr:rowOff>367363</xdr:rowOff>
    </xdr:to>
    <xdr:sp macro="" textlink="">
      <xdr:nvSpPr>
        <xdr:cNvPr id="6" name="Flèche vers la gau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 bwMode="auto">
        <a:xfrm rot="19237884">
          <a:off x="5501290" y="5984330"/>
          <a:ext cx="3062668" cy="161533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679683</xdr:colOff>
      <xdr:row>4</xdr:row>
      <xdr:rowOff>201495</xdr:rowOff>
    </xdr:from>
    <xdr:to>
      <xdr:col>4</xdr:col>
      <xdr:colOff>36176</xdr:colOff>
      <xdr:row>11</xdr:row>
      <xdr:rowOff>176601</xdr:rowOff>
    </xdr:to>
    <xdr:sp macro="" textlink="">
      <xdr:nvSpPr>
        <xdr:cNvPr id="7" name="Flèche vers la gau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 bwMode="auto">
        <a:xfrm rot="2732422">
          <a:off x="5513877" y="2568201"/>
          <a:ext cx="2642106" cy="321693"/>
        </a:xfrm>
        <a:prstGeom prst="leftArrow">
          <a:avLst>
            <a:gd name="adj1" fmla="val 24749"/>
            <a:gd name="adj2" fmla="val 50000"/>
          </a:avLst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8A7A50-B44E-4D59-9BB7-F83F8801162C}" name="BD" displayName="BD" ref="A2:R4" totalsRowShown="0" headerRowDxfId="58" dataDxfId="56" headerRowBorderDxfId="57" tableBorderDxfId="55" totalsRowBorderDxfId="54">
  <autoFilter ref="A2:R4" xr:uid="{B68A7A50-B44E-4D59-9BB7-F83F8801162C}"/>
  <tableColumns count="18">
    <tableColumn id="1" xr3:uid="{9B8F6801-95BE-467C-9F0F-836B58042375}" name="N° DE FACTURE" dataDxfId="53"/>
    <tableColumn id="2" xr3:uid="{9FBF7ABB-529E-44F6-B00B-F6070A48E890}" name="DATE DE COMMANDE" dataDxfId="52"/>
    <tableColumn id="3" xr3:uid="{38629BA3-D40F-46DD-A8CE-1B4E51CAEE34}" name="CIVILITE" dataDxfId="51"/>
    <tableColumn id="4" xr3:uid="{33B70806-78F6-41DA-9048-D4018CF9D944}" name="NOM " dataDxfId="50"/>
    <tableColumn id="5" xr3:uid="{E891F3A1-1326-4A6A-A93D-E8F073F73698}" name="PRENOM" dataDxfId="49"/>
    <tableColumn id="6" xr3:uid="{CA38B3B0-7FAC-4B97-97A3-30D57475AFA0}" name="NUMERO" dataDxfId="48"/>
    <tableColumn id="7" xr3:uid="{807C7536-C502-4FFC-86EB-46DFE55C894D}" name="VOIE" dataDxfId="47"/>
    <tableColumn id="8" xr3:uid="{338874ED-7B90-47D9-9F87-96905D000C9E}" name="CP" dataDxfId="46"/>
    <tableColumn id="9" xr3:uid="{3D40576D-3F18-4B21-8A2D-E27BBB337703}" name="VILLE" dataDxfId="45"/>
    <tableColumn id="10" xr3:uid="{555A143E-323C-459C-8208-62D139BE158C}" name="CAT PRODUIT" dataDxfId="44"/>
    <tableColumn id="11" xr3:uid="{A3744854-105D-485D-A4A2-B98A9ACD4E34}" name="PRODUIT" dataDxfId="43"/>
    <tableColumn id="12" xr3:uid="{9AEC7B52-FF3C-4D53-8E90-D3562D896EFD}" name="PRIX TTC" dataDxfId="42"/>
    <tableColumn id="13" xr3:uid="{7FC29849-4733-4290-8705-424F4C0B6431}" name="TRANSPORT" dataDxfId="41"/>
    <tableColumn id="14" xr3:uid="{E35D33C1-6BFE-42EC-A4B5-E18FE01E00AA}" name="TOTAL" dataDxfId="40">
      <calculatedColumnFormula>L3+M3</calculatedColumnFormula>
    </tableColumn>
    <tableColumn id="15" xr3:uid="{10D4ED49-CC3D-478E-9838-18D32E69782A}" name="DATE ENVOI MAXI" dataDxfId="39">
      <calculatedColumnFormula>TODAY()+7</calculatedColumnFormula>
    </tableColumn>
    <tableColumn id="16" xr3:uid="{38123594-A988-4478-BE94-C2FF3FDE8179}" name="STATUT" dataDxfId="38">
      <calculatedColumnFormula>IF(Q3="OUI","ENVOYER",IF(AND(Q3="NON",Q3&lt;$B$4),"EN RETARD",IF(O3+1&lt;$B$3,"URGENT","EN COURS")))</calculatedColumnFormula>
    </tableColumn>
    <tableColumn id="17" xr3:uid="{10DB0EEB-15C0-4C62-AF16-65CECBA823D1}" name="ENVOYER" dataDxfId="37"/>
    <tableColumn id="18" xr3:uid="{0DB6E423-76E9-40F6-889C-B1D40FA440A8}" name="DATE ENVOI" dataDxfId="3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B4D0FD-3031-43C3-AD0F-A8E82A06CD6E}" name="Categories" displayName="Categories" ref="C1:C3" totalsRowShown="0" headerRowDxfId="35" dataDxfId="34">
  <autoFilter ref="C1:C3" xr:uid="{05B4D0FD-3031-43C3-AD0F-A8E82A06CD6E}"/>
  <tableColumns count="1">
    <tableColumn id="1" xr3:uid="{958FFB33-D4F2-4994-8941-CF0D0A286179}" name="Catégorie" dataDxfId="3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743338D-D8D4-4754-AF2E-0CE09594CD3D}" name="Produits_" displayName="Produits_" ref="E1:G5" totalsRowShown="0">
  <autoFilter ref="E1:G5" xr:uid="{7743338D-D8D4-4754-AF2E-0CE09594CD3D}"/>
  <tableColumns count="3">
    <tableColumn id="1" xr3:uid="{C1CD384F-4610-4570-B850-A2F067637A5B}" name="Catégorie" dataDxfId="32"/>
    <tableColumn id="2" xr3:uid="{201B8615-9ADE-40E0-8E5C-09F84843B2F0}" name="Produit" dataDxfId="31"/>
    <tableColumn id="3" xr3:uid="{B7D0E9F8-CBDB-415C-A9B9-688167CBC305}" name="Prix" dataDxfId="3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G23"/>
  <sheetViews>
    <sheetView showGridLines="0" tabSelected="1" workbookViewId="0">
      <selection activeCell="B19" sqref="B19"/>
    </sheetView>
  </sheetViews>
  <sheetFormatPr baseColWidth="10" defaultColWidth="10.85546875" defaultRowHeight="20.25" x14ac:dyDescent="0.2"/>
  <cols>
    <col min="1" max="1" width="34.85546875" style="32" customWidth="1"/>
    <col min="2" max="2" width="40.140625" style="27" customWidth="1"/>
    <col min="3" max="3" width="3.7109375" style="11" customWidth="1"/>
    <col min="4" max="4" width="12.7109375" style="11" bestFit="1" customWidth="1"/>
    <col min="5" max="5" width="15.140625" style="16" customWidth="1"/>
    <col min="6" max="16384" width="10.85546875" style="11"/>
  </cols>
  <sheetData>
    <row r="1" spans="1:7" ht="36.950000000000003" customHeight="1" x14ac:dyDescent="0.2">
      <c r="A1" s="58" t="s">
        <v>31</v>
      </c>
      <c r="B1" s="58"/>
      <c r="E1" s="17"/>
    </row>
    <row r="2" spans="1:7" x14ac:dyDescent="0.2">
      <c r="E2" s="17"/>
    </row>
    <row r="3" spans="1:7" ht="18" x14ac:dyDescent="0.2">
      <c r="A3" s="38" t="s">
        <v>5</v>
      </c>
      <c r="B3" s="37">
        <f ca="1">TODAY()</f>
        <v>44749</v>
      </c>
      <c r="E3" s="17"/>
    </row>
    <row r="4" spans="1:7" x14ac:dyDescent="0.2">
      <c r="E4" s="17"/>
    </row>
    <row r="5" spans="1:7" ht="30" customHeight="1" x14ac:dyDescent="0.2">
      <c r="A5" s="28" t="s">
        <v>15</v>
      </c>
      <c r="B5" s="19">
        <v>3</v>
      </c>
      <c r="E5" s="59" t="s">
        <v>32</v>
      </c>
      <c r="F5" s="60"/>
      <c r="G5" s="61"/>
    </row>
    <row r="6" spans="1:7" ht="30" customHeight="1" x14ac:dyDescent="0.2">
      <c r="A6" s="29" t="s">
        <v>26</v>
      </c>
      <c r="B6" s="20">
        <f ca="1">B3</f>
        <v>44749</v>
      </c>
      <c r="E6" s="62"/>
      <c r="F6" s="63"/>
      <c r="G6" s="64"/>
    </row>
    <row r="7" spans="1:7" ht="30" customHeight="1" x14ac:dyDescent="0.2">
      <c r="A7" s="29" t="s">
        <v>6</v>
      </c>
      <c r="B7" s="21"/>
      <c r="E7" s="39"/>
      <c r="F7" s="39"/>
      <c r="G7" s="39"/>
    </row>
    <row r="8" spans="1:7" ht="30" customHeight="1" x14ac:dyDescent="0.2">
      <c r="A8" s="29" t="s">
        <v>9</v>
      </c>
      <c r="B8" s="21"/>
    </row>
    <row r="9" spans="1:7" ht="30" customHeight="1" x14ac:dyDescent="0.2">
      <c r="A9" s="29" t="s">
        <v>10</v>
      </c>
      <c r="B9" s="21"/>
      <c r="D9" s="12"/>
    </row>
    <row r="10" spans="1:7" ht="30" customHeight="1" x14ac:dyDescent="0.2">
      <c r="A10" s="29" t="s">
        <v>14</v>
      </c>
      <c r="B10" s="22"/>
      <c r="D10" s="14"/>
    </row>
    <row r="11" spans="1:7" ht="30" customHeight="1" x14ac:dyDescent="0.2">
      <c r="A11" s="29" t="s">
        <v>11</v>
      </c>
      <c r="B11" s="23"/>
    </row>
    <row r="12" spans="1:7" ht="30" customHeight="1" x14ac:dyDescent="0.2">
      <c r="A12" s="29" t="s">
        <v>12</v>
      </c>
      <c r="B12" s="24"/>
      <c r="E12" s="59" t="s">
        <v>33</v>
      </c>
      <c r="F12" s="60"/>
      <c r="G12" s="61"/>
    </row>
    <row r="13" spans="1:7" ht="30" customHeight="1" x14ac:dyDescent="0.2">
      <c r="A13" s="29" t="s">
        <v>13</v>
      </c>
      <c r="B13" s="23"/>
      <c r="E13" s="65"/>
      <c r="F13" s="66"/>
      <c r="G13" s="67"/>
    </row>
    <row r="14" spans="1:7" ht="30" customHeight="1" x14ac:dyDescent="0.2">
      <c r="A14" s="29" t="s">
        <v>16</v>
      </c>
      <c r="B14" s="24"/>
      <c r="E14" s="62"/>
      <c r="F14" s="63"/>
      <c r="G14" s="64"/>
    </row>
    <row r="15" spans="1:7" ht="30" customHeight="1" x14ac:dyDescent="0.2">
      <c r="A15" s="29" t="s">
        <v>1</v>
      </c>
      <c r="B15" s="23"/>
    </row>
    <row r="16" spans="1:7" ht="30" customHeight="1" x14ac:dyDescent="0.2">
      <c r="A16" s="29" t="s">
        <v>23</v>
      </c>
      <c r="B16" s="25">
        <f>IF(B15="",0,VLOOKUP(B15,Produits_[[Produit]:[Prix]],2,0))</f>
        <v>0</v>
      </c>
    </row>
    <row r="17" spans="1:2" ht="30" customHeight="1" x14ac:dyDescent="0.2">
      <c r="A17" s="29" t="s">
        <v>24</v>
      </c>
      <c r="B17" s="25"/>
    </row>
    <row r="18" spans="1:2" ht="30" customHeight="1" x14ac:dyDescent="0.2">
      <c r="A18" s="29" t="s">
        <v>2</v>
      </c>
      <c r="B18" s="25">
        <f>SUM(B16:B17)</f>
        <v>0</v>
      </c>
    </row>
    <row r="19" spans="1:2" ht="30" customHeight="1" x14ac:dyDescent="0.2">
      <c r="A19" s="29" t="s">
        <v>27</v>
      </c>
      <c r="B19" s="20">
        <f ca="1">B3+7</f>
        <v>44756</v>
      </c>
    </row>
    <row r="20" spans="1:2" ht="30" customHeight="1" x14ac:dyDescent="0.2">
      <c r="A20" s="29" t="s">
        <v>0</v>
      </c>
      <c r="B20" s="23" t="str">
        <f ca="1">IF(B21="OUI","ENVOYER",IF(AND(B21="NON",B21&lt;$B$6),"EN RETARD",IF(B19+1&lt;$B$3,"URGENT","EN COURS")))</f>
        <v>EN COURS</v>
      </c>
    </row>
    <row r="21" spans="1:2" ht="24.95" customHeight="1" x14ac:dyDescent="0.2">
      <c r="A21" s="30" t="s">
        <v>28</v>
      </c>
      <c r="B21" s="26"/>
    </row>
    <row r="22" spans="1:2" ht="24.95" customHeight="1" x14ac:dyDescent="0.2">
      <c r="A22" s="31" t="s">
        <v>25</v>
      </c>
      <c r="B22" s="55"/>
    </row>
    <row r="23" spans="1:2" ht="24.95" customHeight="1" x14ac:dyDescent="0.2">
      <c r="B23" s="11"/>
    </row>
  </sheetData>
  <mergeCells count="3">
    <mergeCell ref="A1:B1"/>
    <mergeCell ref="E5:G6"/>
    <mergeCell ref="E12:G14"/>
  </mergeCells>
  <phoneticPr fontId="1" type="noConversion"/>
  <conditionalFormatting sqref="B6">
    <cfRule type="expression" dxfId="29" priority="36">
      <formula>O6="O"</formula>
    </cfRule>
  </conditionalFormatting>
  <conditionalFormatting sqref="B5">
    <cfRule type="expression" dxfId="28" priority="35">
      <formula>P5="O"</formula>
    </cfRule>
  </conditionalFormatting>
  <conditionalFormatting sqref="B11">
    <cfRule type="expression" dxfId="27" priority="34">
      <formula>N11="O"</formula>
    </cfRule>
  </conditionalFormatting>
  <conditionalFormatting sqref="B12">
    <cfRule type="expression" dxfId="26" priority="33">
      <formula>M12="O"</formula>
    </cfRule>
  </conditionalFormatting>
  <conditionalFormatting sqref="B13">
    <cfRule type="expression" dxfId="25" priority="32">
      <formula>L13="O"</formula>
    </cfRule>
  </conditionalFormatting>
  <conditionalFormatting sqref="B14">
    <cfRule type="expression" dxfId="24" priority="31">
      <formula>K14="O"</formula>
    </cfRule>
  </conditionalFormatting>
  <conditionalFormatting sqref="B8">
    <cfRule type="expression" dxfId="23" priority="29">
      <formula>I8="O"</formula>
    </cfRule>
  </conditionalFormatting>
  <conditionalFormatting sqref="B15">
    <cfRule type="expression" dxfId="22" priority="27">
      <formula>G15="O"</formula>
    </cfRule>
  </conditionalFormatting>
  <conditionalFormatting sqref="B21">
    <cfRule type="expression" dxfId="21" priority="26">
      <formula>#REF!="O"</formula>
    </cfRule>
  </conditionalFormatting>
  <conditionalFormatting sqref="B17">
    <cfRule type="expression" dxfId="20" priority="25">
      <formula>D17="O"</formula>
    </cfRule>
  </conditionalFormatting>
  <conditionalFormatting sqref="B20">
    <cfRule type="cellIs" dxfId="19" priority="22" stopIfTrue="1" operator="equal">
      <formula>"EN COURS"</formula>
    </cfRule>
    <cfRule type="cellIs" dxfId="18" priority="23" stopIfTrue="1" operator="equal">
      <formula>"ENVOYER"</formula>
    </cfRule>
  </conditionalFormatting>
  <conditionalFormatting sqref="B5">
    <cfRule type="expression" dxfId="17" priority="20">
      <formula>Q5="EN COURS"</formula>
    </cfRule>
  </conditionalFormatting>
  <conditionalFormatting sqref="B6">
    <cfRule type="expression" dxfId="16" priority="19">
      <formula>P6="EN COURS"</formula>
    </cfRule>
  </conditionalFormatting>
  <conditionalFormatting sqref="B11">
    <cfRule type="expression" dxfId="15" priority="18">
      <formula>O11="EN COURS"</formula>
    </cfRule>
  </conditionalFormatting>
  <conditionalFormatting sqref="B12">
    <cfRule type="expression" dxfId="14" priority="17">
      <formula>N12="EN COURS"</formula>
    </cfRule>
  </conditionalFormatting>
  <conditionalFormatting sqref="B13">
    <cfRule type="expression" dxfId="13" priority="16">
      <formula>M13="EN COURS"</formula>
    </cfRule>
  </conditionalFormatting>
  <conditionalFormatting sqref="B14">
    <cfRule type="expression" dxfId="12" priority="15">
      <formula>L14="EN COURS"</formula>
    </cfRule>
  </conditionalFormatting>
  <conditionalFormatting sqref="B8">
    <cfRule type="expression" dxfId="11" priority="13">
      <formula>J8="EN COURS"</formula>
    </cfRule>
  </conditionalFormatting>
  <conditionalFormatting sqref="B15">
    <cfRule type="expression" dxfId="10" priority="11">
      <formula>H15="EN COURS"</formula>
    </cfRule>
  </conditionalFormatting>
  <conditionalFormatting sqref="B21">
    <cfRule type="expression" dxfId="9" priority="10">
      <formula>#REF!="EN COURS"</formula>
    </cfRule>
  </conditionalFormatting>
  <conditionalFormatting sqref="B17">
    <cfRule type="expression" dxfId="8" priority="9">
      <formula>E17="EN COURS"</formula>
    </cfRule>
  </conditionalFormatting>
  <conditionalFormatting sqref="B20">
    <cfRule type="cellIs" dxfId="7" priority="21" stopIfTrue="1" operator="equal">
      <formula>"URGENT"</formula>
    </cfRule>
  </conditionalFormatting>
  <conditionalFormatting sqref="B9">
    <cfRule type="expression" dxfId="6" priority="5031">
      <formula>#REF!="O"</formula>
    </cfRule>
  </conditionalFormatting>
  <conditionalFormatting sqref="B9">
    <cfRule type="expression" dxfId="5" priority="5032">
      <formula>#REF!="EN COURS"</formula>
    </cfRule>
  </conditionalFormatting>
  <conditionalFormatting sqref="B7">
    <cfRule type="expression" dxfId="4" priority="5033">
      <formula>#REF!="O"</formula>
    </cfRule>
  </conditionalFormatting>
  <conditionalFormatting sqref="B7">
    <cfRule type="expression" dxfId="3" priority="5034">
      <formula>#REF!="EN COURS"</formula>
    </cfRule>
  </conditionalFormatting>
  <dataValidations count="6">
    <dataValidation showInputMessage="1" showErrorMessage="1" sqref="B12" xr:uid="{00000000-0002-0000-0000-000000000000}"/>
    <dataValidation type="list" allowBlank="1" showInputMessage="1" showErrorMessage="1" sqref="B17" xr:uid="{00000000-0002-0000-0000-000001000000}">
      <formula1>TRANSPORT</formula1>
    </dataValidation>
    <dataValidation type="list" allowBlank="1" showInputMessage="1" showErrorMessage="1" sqref="B7" xr:uid="{00000000-0002-0000-0000-000002000000}">
      <formula1>CIVILITE</formula1>
    </dataValidation>
    <dataValidation type="list" allowBlank="1" showInputMessage="1" showErrorMessage="1" sqref="B15" xr:uid="{00000000-0002-0000-0000-000003000000}">
      <formula1>L_Produits</formula1>
    </dataValidation>
    <dataValidation type="list" allowBlank="1" showInputMessage="1" showErrorMessage="1" sqref="B14" xr:uid="{00000000-0002-0000-0000-000004000000}">
      <formula1>L_Categories</formula1>
    </dataValidation>
    <dataValidation type="date" operator="greaterThan" allowBlank="1" showInputMessage="1" showErrorMessage="1" sqref="B22" xr:uid="{254F9AB5-6539-46D2-BAED-1FE97E3A68AE}">
      <formula1>43831</formula1>
    </dataValidation>
  </dataValidations>
  <hyperlinks>
    <hyperlink ref="D9" location="'Feuille enveloppe'!A1" display="Feuille enveloppe" xr:uid="{00000000-0004-0000-0000-000000000000}"/>
  </hyperlinks>
  <pageMargins left="0.75" right="0.75" top="1" bottom="1" header="0.5" footer="0.5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hisWorkbook.Transferer">
                <anchor moveWithCells="1" sizeWithCells="1">
                  <from>
                    <xdr:col>3</xdr:col>
                    <xdr:colOff>219075</xdr:colOff>
                    <xdr:row>0</xdr:row>
                    <xdr:rowOff>152400</xdr:rowOff>
                  </from>
                  <to>
                    <xdr:col>5</xdr:col>
                    <xdr:colOff>142875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6000000}">
          <x14:formula1>
            <xm:f>Parametres!$K$1:$K$2</xm:f>
          </x14:formula1>
          <xm:sqref>B21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R11"/>
  <sheetViews>
    <sheetView showGridLines="0" zoomScale="150" zoomScaleNormal="150" zoomScalePageLayoutView="150" workbookViewId="0">
      <selection activeCell="A5" sqref="A5:A6"/>
    </sheetView>
  </sheetViews>
  <sheetFormatPr baseColWidth="10" defaultColWidth="12.140625" defaultRowHeight="12.75" outlineLevelCol="1" x14ac:dyDescent="0.2"/>
  <cols>
    <col min="1" max="1" width="19" style="35" customWidth="1"/>
    <col min="2" max="2" width="24.85546875" style="3" customWidth="1"/>
    <col min="3" max="3" width="16" style="2" bestFit="1" customWidth="1" outlineLevel="1"/>
    <col min="4" max="4" width="12.140625" style="2" bestFit="1" customWidth="1" outlineLevel="1"/>
    <col min="5" max="5" width="18.28515625" style="1" bestFit="1" customWidth="1"/>
    <col min="6" max="6" width="11.5703125" style="1" customWidth="1"/>
    <col min="7" max="7" width="23.85546875" style="5" bestFit="1" customWidth="1"/>
    <col min="8" max="8" width="7.85546875" style="5" bestFit="1" customWidth="1" outlineLevel="1"/>
    <col min="9" max="9" width="20.28515625" style="2" bestFit="1" customWidth="1" outlineLevel="1"/>
    <col min="10" max="10" width="23.140625" style="10" customWidth="1" outlineLevel="1"/>
    <col min="11" max="11" width="34" style="8" bestFit="1" customWidth="1"/>
    <col min="12" max="12" width="16.42578125" style="5" customWidth="1"/>
    <col min="13" max="13" width="20.85546875" style="1" customWidth="1"/>
    <col min="14" max="14" width="12.7109375" style="8" customWidth="1"/>
    <col min="15" max="15" width="30.140625" style="1" customWidth="1"/>
    <col min="16" max="16" width="14.140625" style="6" customWidth="1"/>
    <col min="17" max="17" width="17.28515625" style="4" customWidth="1"/>
    <col min="18" max="18" width="21" style="15" customWidth="1"/>
    <col min="19" max="16384" width="12.140625" style="1"/>
  </cols>
  <sheetData>
    <row r="1" spans="1:18" ht="24.95" customHeight="1" x14ac:dyDescent="0.2">
      <c r="A1" s="68">
        <f ca="1">TODAY()</f>
        <v>44749</v>
      </c>
      <c r="B1" s="68"/>
      <c r="D1" s="34"/>
      <c r="E1" s="13"/>
      <c r="P1" s="7"/>
    </row>
    <row r="2" spans="1:18" s="36" customFormat="1" ht="24.95" customHeight="1" x14ac:dyDescent="0.2">
      <c r="A2" s="42" t="s">
        <v>15</v>
      </c>
      <c r="B2" s="43" t="s">
        <v>29</v>
      </c>
      <c r="C2" s="43" t="s">
        <v>6</v>
      </c>
      <c r="D2" s="43" t="s">
        <v>30</v>
      </c>
      <c r="E2" s="43" t="s">
        <v>10</v>
      </c>
      <c r="F2" s="43" t="s">
        <v>14</v>
      </c>
      <c r="G2" s="43" t="s">
        <v>11</v>
      </c>
      <c r="H2" s="43" t="s">
        <v>12</v>
      </c>
      <c r="I2" s="43" t="s">
        <v>13</v>
      </c>
      <c r="J2" s="44" t="s">
        <v>16</v>
      </c>
      <c r="K2" s="44" t="s">
        <v>1</v>
      </c>
      <c r="L2" s="44" t="s">
        <v>23</v>
      </c>
      <c r="M2" s="44" t="s">
        <v>24</v>
      </c>
      <c r="N2" s="44" t="s">
        <v>2</v>
      </c>
      <c r="O2" s="44" t="s">
        <v>27</v>
      </c>
      <c r="P2" s="44" t="s">
        <v>0</v>
      </c>
      <c r="Q2" s="45" t="s">
        <v>28</v>
      </c>
      <c r="R2" s="46" t="s">
        <v>25</v>
      </c>
    </row>
    <row r="3" spans="1:18" s="40" customFormat="1" ht="20.25" x14ac:dyDescent="0.2">
      <c r="A3" s="41">
        <v>1</v>
      </c>
      <c r="B3" s="20">
        <v>44745</v>
      </c>
      <c r="C3" s="21" t="s">
        <v>7</v>
      </c>
      <c r="D3" s="21" t="s">
        <v>34</v>
      </c>
      <c r="E3" s="21" t="s">
        <v>35</v>
      </c>
      <c r="F3" s="22">
        <v>12</v>
      </c>
      <c r="G3" s="23" t="s">
        <v>36</v>
      </c>
      <c r="H3" s="24">
        <v>75000</v>
      </c>
      <c r="I3" s="23" t="s">
        <v>37</v>
      </c>
      <c r="J3" s="24" t="s">
        <v>17</v>
      </c>
      <c r="K3" s="23" t="s">
        <v>20</v>
      </c>
      <c r="L3" s="25">
        <v>450</v>
      </c>
      <c r="M3" s="25">
        <v>0</v>
      </c>
      <c r="N3" s="25">
        <f>L3+M3</f>
        <v>450</v>
      </c>
      <c r="O3" s="20">
        <f ca="1">TODAY()+7</f>
        <v>44756</v>
      </c>
      <c r="P3" s="51" t="str">
        <f ca="1">IF(Q3="OUI","ENVOYER",IF(AND(Q3="NON",Q3&lt;$B$4),"EN RETARD",IF(O3+1&lt;$B$3,"URGENT","EN COURS")))</f>
        <v>EN COURS</v>
      </c>
      <c r="Q3" s="26" t="s">
        <v>3</v>
      </c>
      <c r="R3" s="56"/>
    </row>
    <row r="4" spans="1:18" ht="20.25" x14ac:dyDescent="0.2">
      <c r="A4" s="47">
        <v>2</v>
      </c>
      <c r="B4" s="48">
        <v>44745</v>
      </c>
      <c r="C4" s="49" t="s">
        <v>8</v>
      </c>
      <c r="D4" s="49" t="s">
        <v>38</v>
      </c>
      <c r="E4" s="49" t="s">
        <v>39</v>
      </c>
      <c r="F4" s="50">
        <v>1</v>
      </c>
      <c r="G4" s="51" t="s">
        <v>40</v>
      </c>
      <c r="H4" s="52">
        <v>39000</v>
      </c>
      <c r="I4" s="51" t="s">
        <v>41</v>
      </c>
      <c r="J4" s="52" t="s">
        <v>18</v>
      </c>
      <c r="K4" s="51" t="s">
        <v>22</v>
      </c>
      <c r="L4" s="53">
        <v>3</v>
      </c>
      <c r="M4" s="53">
        <v>10</v>
      </c>
      <c r="N4" s="53">
        <f>L4+M4</f>
        <v>13</v>
      </c>
      <c r="O4" s="48">
        <f ca="1">TODAY()+7</f>
        <v>44756</v>
      </c>
      <c r="P4" s="51" t="str">
        <f ca="1">IF(Q4="OUI","ENVOYER",IF(AND(Q4="NON",Q4&lt;$B$4),"EN RETARD",IF(O4+1&lt;$B$3,"URGENT","EN COURS")))</f>
        <v>EN COURS</v>
      </c>
      <c r="Q4" s="54" t="s">
        <v>3</v>
      </c>
      <c r="R4" s="57"/>
    </row>
    <row r="5" spans="1:18" ht="20.25" x14ac:dyDescent="0.2">
      <c r="C5" s="33"/>
    </row>
    <row r="6" spans="1:18" ht="20.25" x14ac:dyDescent="0.2">
      <c r="C6" s="33"/>
    </row>
    <row r="7" spans="1:18" ht="20.25" x14ac:dyDescent="0.2">
      <c r="C7" s="33"/>
    </row>
    <row r="8" spans="1:18" ht="20.25" x14ac:dyDescent="0.2">
      <c r="C8" s="33"/>
    </row>
    <row r="9" spans="1:18" ht="20.25" x14ac:dyDescent="0.2">
      <c r="C9" s="33"/>
    </row>
    <row r="10" spans="1:18" ht="20.25" x14ac:dyDescent="0.2">
      <c r="C10" s="33"/>
    </row>
    <row r="11" spans="1:18" ht="20.25" x14ac:dyDescent="0.2">
      <c r="C11" s="33"/>
    </row>
  </sheetData>
  <mergeCells count="1">
    <mergeCell ref="A1:B1"/>
  </mergeCells>
  <phoneticPr fontId="1" type="noConversion"/>
  <conditionalFormatting sqref="P3:P4">
    <cfRule type="cellIs" dxfId="2" priority="12" stopIfTrue="1" operator="equal">
      <formula>"EN COURS"</formula>
    </cfRule>
    <cfRule type="cellIs" dxfId="1" priority="13" stopIfTrue="1" operator="equal">
      <formula>"ENVOYER"</formula>
    </cfRule>
  </conditionalFormatting>
  <conditionalFormatting sqref="P3:P4">
    <cfRule type="cellIs" dxfId="0" priority="11" stopIfTrue="1" operator="equal">
      <formula>"URGENT"</formula>
    </cfRule>
  </conditionalFormatting>
  <dataValidations count="6">
    <dataValidation type="list" allowBlank="1" showInputMessage="1" showErrorMessage="1" sqref="L3:L4" xr:uid="{00000000-0002-0000-0100-000000000000}">
      <formula1>PRIX</formula1>
    </dataValidation>
    <dataValidation type="list" allowBlank="1" showInputMessage="1" showErrorMessage="1" sqref="J3:J4" xr:uid="{00000000-0002-0000-0100-000001000000}">
      <formula1>CAT_PRODUIT</formula1>
    </dataValidation>
    <dataValidation type="list" allowBlank="1" showInputMessage="1" showErrorMessage="1" sqref="K3:K4" xr:uid="{00000000-0002-0000-0100-000002000000}">
      <formula1>PRODUITS</formula1>
    </dataValidation>
    <dataValidation type="list" allowBlank="1" showInputMessage="1" showErrorMessage="1" sqref="C3:C4" xr:uid="{00000000-0002-0000-0100-000003000000}">
      <formula1>CIVILITE</formula1>
    </dataValidation>
    <dataValidation type="list" allowBlank="1" showInputMessage="1" showErrorMessage="1" sqref="M3:M4" xr:uid="{00000000-0002-0000-0100-000004000000}">
      <formula1>TRANSPORT</formula1>
    </dataValidation>
    <dataValidation showInputMessage="1" showErrorMessage="1" sqref="H3:H4" xr:uid="{00000000-0002-0000-0100-000005000000}"/>
  </dataValidations>
  <pageMargins left="0.19685039370078741" right="0.19685039370078741" top="0.19685039370078741" bottom="0.19685039370078741" header="0.51181102362204722" footer="7.874015748031496E-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6000000}">
          <x14:formula1>
            <xm:f>Parametres!$K$1:$K$2</xm:f>
          </x14:formula1>
          <xm:sqref>Q3:Q4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K5"/>
  <sheetViews>
    <sheetView workbookViewId="0">
      <selection activeCell="K1" sqref="K1:K2"/>
    </sheetView>
  </sheetViews>
  <sheetFormatPr baseColWidth="10" defaultColWidth="10.85546875" defaultRowHeight="15" x14ac:dyDescent="0.2"/>
  <cols>
    <col min="1" max="1" width="13.140625" style="9" bestFit="1" customWidth="1"/>
    <col min="2" max="2" width="13.140625" style="9" customWidth="1"/>
    <col min="3" max="3" width="14.140625" style="9" bestFit="1" customWidth="1"/>
    <col min="4" max="4" width="3.42578125" style="9" customWidth="1"/>
    <col min="5" max="5" width="17.7109375" style="9" customWidth="1"/>
    <col min="6" max="6" width="29" style="9" bestFit="1" customWidth="1"/>
    <col min="7" max="7" width="13.85546875" style="18" customWidth="1"/>
    <col min="8" max="8" width="4.42578125" style="18" customWidth="1"/>
    <col min="9" max="9" width="10.7109375" style="18" bestFit="1" customWidth="1"/>
    <col min="10" max="10" width="4.140625" style="18" customWidth="1"/>
    <col min="11" max="16384" width="10.85546875" style="9"/>
  </cols>
  <sheetData>
    <row r="1" spans="1:11" x14ac:dyDescent="0.2">
      <c r="A1" s="9" t="s">
        <v>7</v>
      </c>
      <c r="C1" s="9" t="s">
        <v>44</v>
      </c>
      <c r="E1" s="9" t="s">
        <v>44</v>
      </c>
      <c r="F1" s="9" t="s">
        <v>42</v>
      </c>
      <c r="G1" s="18" t="s">
        <v>43</v>
      </c>
      <c r="I1" s="18">
        <v>0</v>
      </c>
      <c r="K1" s="9" t="s">
        <v>4</v>
      </c>
    </row>
    <row r="2" spans="1:11" x14ac:dyDescent="0.2">
      <c r="A2" s="9" t="s">
        <v>8</v>
      </c>
      <c r="C2" s="9" t="s">
        <v>17</v>
      </c>
      <c r="E2" s="9" t="s">
        <v>17</v>
      </c>
      <c r="F2" s="9" t="s">
        <v>19</v>
      </c>
      <c r="G2" s="18">
        <v>350</v>
      </c>
      <c r="I2" s="18">
        <v>75</v>
      </c>
      <c r="K2" s="9" t="s">
        <v>3</v>
      </c>
    </row>
    <row r="3" spans="1:11" x14ac:dyDescent="0.2">
      <c r="C3" s="9" t="s">
        <v>18</v>
      </c>
      <c r="E3" s="9" t="s">
        <v>17</v>
      </c>
      <c r="F3" s="9" t="s">
        <v>20</v>
      </c>
      <c r="G3" s="18">
        <v>450</v>
      </c>
      <c r="I3" s="18">
        <v>10</v>
      </c>
    </row>
    <row r="4" spans="1:11" x14ac:dyDescent="0.2">
      <c r="E4" s="9" t="s">
        <v>18</v>
      </c>
      <c r="F4" s="9" t="s">
        <v>21</v>
      </c>
      <c r="G4" s="18">
        <v>3</v>
      </c>
    </row>
    <row r="5" spans="1:11" x14ac:dyDescent="0.2">
      <c r="E5" s="9" t="s">
        <v>18</v>
      </c>
      <c r="F5" s="9" t="s">
        <v>22</v>
      </c>
      <c r="G5" s="18">
        <v>2</v>
      </c>
    </row>
  </sheetData>
  <phoneticPr fontId="1" type="noConversion"/>
  <pageMargins left="0.75" right="0.75" top="1" bottom="1" header="0.5" footer="0.5"/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Formulaire</vt:lpstr>
      <vt:lpstr>Base de données</vt:lpstr>
      <vt:lpstr>Parametres</vt:lpstr>
      <vt:lpstr>CIVILITE</vt:lpstr>
      <vt:lpstr>L_Categories</vt:lpstr>
      <vt:lpstr>PRIX</vt:lpstr>
      <vt:lpstr>TRANSPORT</vt:lpstr>
      <vt:lpstr>Formulaire!Zone_d_impression</vt:lpstr>
    </vt:vector>
  </TitlesOfParts>
  <Company>..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S55775K4</dc:creator>
  <cp:lastModifiedBy>Chris_W10</cp:lastModifiedBy>
  <cp:lastPrinted>2016-07-19T08:37:30Z</cp:lastPrinted>
  <dcterms:created xsi:type="dcterms:W3CDTF">2002-11-25T14:14:14Z</dcterms:created>
  <dcterms:modified xsi:type="dcterms:W3CDTF">2022-07-06T22:58:16Z</dcterms:modified>
</cp:coreProperties>
</file>