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1FA70015-F824-47D5-AC8C-D4641A119BD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</sheets>
  <definedNames>
    <definedName name="_xlnm.Print_Area" localSheetId="0">Feuil1!$C$3:$I$21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8" i="1" l="1"/>
  <c r="C19" i="1" s="1"/>
  <c r="C20" i="1" s="1"/>
  <c r="C21" i="1" s="1"/>
  <c r="P12" i="1" a="1"/>
  <c r="P12" i="1" s="1"/>
  <c r="P13" i="1" a="1"/>
  <c r="P13" i="1" s="1"/>
  <c r="P17" i="1" a="1"/>
  <c r="P17" i="1" s="1"/>
  <c r="P18" i="1" a="1"/>
  <c r="P18" i="1" s="1"/>
  <c r="P19" i="1" a="1"/>
  <c r="P19" i="1" s="1"/>
  <c r="P20" i="1" a="1"/>
  <c r="P20" i="1" s="1"/>
  <c r="Q16" i="1" a="1"/>
  <c r="Q16" i="1" s="1"/>
  <c r="Q17" i="1" a="1"/>
  <c r="Q17" i="1" s="1"/>
  <c r="Q18" i="1" a="1"/>
  <c r="Q18" i="1" s="1"/>
  <c r="S18" i="1" s="1"/>
  <c r="Q19" i="1" a="1"/>
  <c r="Q19" i="1" s="1"/>
  <c r="Q20" i="1" a="1"/>
  <c r="Q20" i="1" s="1"/>
  <c r="R13" i="1" a="1"/>
  <c r="R13" i="1" s="1"/>
  <c r="R14" i="1" a="1"/>
  <c r="R14" i="1" s="1"/>
  <c r="R16" i="1" a="1"/>
  <c r="R16" i="1" s="1"/>
  <c r="R17" i="1" a="1"/>
  <c r="R17" i="1" s="1"/>
  <c r="R18" i="1" a="1"/>
  <c r="R18" i="1" s="1"/>
  <c r="R19" i="1" a="1"/>
  <c r="R19" i="1" s="1"/>
  <c r="R20" i="1" a="1"/>
  <c r="R20" i="1" s="1"/>
  <c r="R12" i="1" a="1"/>
  <c r="R12" i="1" s="1"/>
  <c r="Q13" i="1" a="1"/>
  <c r="Q13" i="1" s="1"/>
  <c r="Q14" i="1" a="1"/>
  <c r="Q14" i="1" s="1"/>
  <c r="Q12" i="1" a="1"/>
  <c r="Q12" i="1" s="1"/>
  <c r="K19" i="1" a="1"/>
  <c r="K18" i="1" a="1"/>
  <c r="K21" i="1" a="1"/>
  <c r="K20" i="1" a="1"/>
  <c r="K17" i="1" a="1"/>
  <c r="K19" i="1" l="1"/>
  <c r="K17" i="1"/>
  <c r="K20" i="1"/>
  <c r="K18" i="1"/>
  <c r="K21" i="1"/>
  <c r="S17" i="1"/>
  <c r="S20" i="1"/>
  <c r="S19" i="1"/>
  <c r="S12" i="1"/>
  <c r="C10" i="1"/>
  <c r="C4" i="1"/>
  <c r="C11" i="1" s="1"/>
  <c r="K7" i="1" a="1"/>
  <c r="K13" i="1" a="1"/>
  <c r="K5" i="1" a="1"/>
  <c r="K12" i="1" a="1"/>
  <c r="K6" i="1" a="1"/>
  <c r="K10" i="1" a="1"/>
  <c r="K4" i="1" a="1"/>
  <c r="K14" i="1" a="1"/>
  <c r="K11" i="1" a="1"/>
  <c r="K3" i="1" a="1"/>
  <c r="C5" i="1" l="1"/>
  <c r="C6" i="1" s="1"/>
  <c r="S13" i="1"/>
  <c r="C12" i="1"/>
  <c r="P14" i="1" s="1" a="1"/>
  <c r="P14" i="1" s="1"/>
  <c r="S14" i="1" s="1"/>
  <c r="K13" i="1"/>
  <c r="K5" i="1"/>
  <c r="K7" i="1"/>
  <c r="K10" i="1"/>
  <c r="K3" i="1"/>
  <c r="K12" i="1"/>
  <c r="K4" i="1"/>
  <c r="K11" i="1"/>
  <c r="K14" i="1"/>
  <c r="K6" i="1"/>
  <c r="C7" i="1" l="1"/>
  <c r="C14" i="1" s="1"/>
  <c r="P16" i="1" s="1" a="1"/>
  <c r="P16" i="1" s="1"/>
  <c r="S16" i="1" s="1"/>
  <c r="R3" i="1" s="1"/>
  <c r="C13" i="1"/>
  <c r="P3" i="1" l="1"/>
  <c r="P8" i="1"/>
  <c r="R7" i="1"/>
  <c r="P7" i="1"/>
  <c r="Q8" i="1"/>
  <c r="R5" i="1"/>
  <c r="Q5" i="1"/>
  <c r="R4" i="1"/>
  <c r="Q4" i="1"/>
  <c r="P4" i="1"/>
  <c r="Q6" i="1"/>
  <c r="P5" i="1"/>
  <c r="P6" i="1"/>
  <c r="Q3" i="1"/>
  <c r="R6" i="1"/>
  <c r="Q7" i="1"/>
  <c r="R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<sst xmlns="http://schemas.openxmlformats.org/spreadsheetml/2006/main" count="61" uniqueCount="53">
  <si>
    <t>L- 3/4 - &lt;10:00 - 01:00</t>
  </si>
  <si>
    <t>c1 - 1/5 - 13h - 01:00</t>
  </si>
  <si>
    <t>a1</t>
  </si>
  <si>
    <t>b1</t>
  </si>
  <si>
    <t>c1</t>
  </si>
  <si>
    <t>d1</t>
  </si>
  <si>
    <t>Pierre</t>
  </si>
  <si>
    <t>Laurence</t>
  </si>
  <si>
    <t>liste des personnes</t>
  </si>
  <si>
    <t>OU</t>
  </si>
  <si>
    <t xml:space="preserve"> horaire </t>
  </si>
  <si>
    <t>qui??</t>
  </si>
  <si>
    <t xml:space="preserve">choix dans liste </t>
  </si>
  <si>
    <t>c1 - 1/5 - 17h - 01:00</t>
  </si>
  <si>
    <t>Marcel</t>
  </si>
  <si>
    <t>lili - 1/3 - 01:00</t>
  </si>
  <si>
    <t>lili - 3/5 - 13h. - 01:00</t>
  </si>
  <si>
    <t>lili - 3/3 - 01:00</t>
  </si>
  <si>
    <t>sisi - 1/1 - 11:30 - 04:00</t>
  </si>
  <si>
    <t>sisi - 3/5 - 03:00</t>
  </si>
  <si>
    <t>sisi</t>
  </si>
  <si>
    <t>arthur - 3/5 - 01:00</t>
  </si>
  <si>
    <t>arthur</t>
  </si>
  <si>
    <t>pierre</t>
  </si>
  <si>
    <t>tof - 3/5 - 03:00</t>
  </si>
  <si>
    <t>olivier - 1/3 - 01:00</t>
  </si>
  <si>
    <t>bertrand -  01:00</t>
  </si>
  <si>
    <t>olga - 3/5 - 13h. - 01:00</t>
  </si>
  <si>
    <t>Bérénice - 1/1 - 01:30</t>
  </si>
  <si>
    <t>rachel - 4/5 - 01:00</t>
  </si>
  <si>
    <t>sophie- 3/4 - 01:00</t>
  </si>
  <si>
    <t>Laurence - 1/1 - 03:00</t>
  </si>
  <si>
    <t>robert - 4/5 - 01:00</t>
  </si>
  <si>
    <t>anatol - 1/3 - 01:00</t>
  </si>
  <si>
    <t>camille - 1/5 - 17h - 01:00</t>
  </si>
  <si>
    <t>camille - 3/5 - 13h - 01:00</t>
  </si>
  <si>
    <t>robert - 4 - 04:00</t>
  </si>
  <si>
    <t>Bertrand - 3/5 - +/- 13h - 01:00</t>
  </si>
  <si>
    <t>camille - 5/5 - 13h - 01:00</t>
  </si>
  <si>
    <t>olivier - 3/5 - 01:00</t>
  </si>
  <si>
    <t>emelie - 3/5 - 08:30 - 01:00</t>
  </si>
  <si>
    <t>françoise - 3/4 - &lt;10:00 - 01:00</t>
  </si>
  <si>
    <t>Sophie - 3/3 - 01:00</t>
  </si>
  <si>
    <t>Bertrand - 1/1 - 01:30</t>
  </si>
  <si>
    <t xml:space="preserve">Sophie - 03:00 </t>
  </si>
  <si>
    <t>emeline - 3/5 - 08:30 - 01:00</t>
  </si>
  <si>
    <t>Walter - 4/5 - 08:30 - 01:00</t>
  </si>
  <si>
    <t>robert - 3/5 - 01:00</t>
  </si>
  <si>
    <t>daniel- 3/5 - 03:00</t>
  </si>
  <si>
    <t>arthur - 1/3 - 01:00</t>
  </si>
  <si>
    <t>N2</t>
  </si>
  <si>
    <t>N1</t>
  </si>
  <si>
    <t>marcel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</si>
</sst>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"/>
    <numFmt numFmtId="165" formatCode="ddd\.dd\.mm"/>
    <numFmt numFmtId="166" formatCode="[$-F800]dddd\,\ mmmm\ dd\,\ yyyy"/>
  </numFmts>
  <fonts count="6" x14ac:knownFonts="1">
    <font>
      <sz val="11"/>
      <color theme="1"/>
      <name val="Calibri"/>
      <family val="2"/>
      <scheme val="minor"/>
    </font>
    <font>
      <sz val="8"/>
      <name val="Lato SemiBold"/>
      <family val="2"/>
    </font>
    <font>
      <sz val="8"/>
      <color rgb="FF000000"/>
      <name val="Lato SemiBold"/>
      <family val="2"/>
    </font>
    <font>
      <sz val="8"/>
      <name val="Avenir Next LT Pro Light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darkUp">
        <fgColor theme="2" tint="-0.24994659260841701"/>
        <bgColor indexed="65"/>
      </patternFill>
    </fill>
    <fill>
      <patternFill patternType="darkUp">
        <fgColor indexed="53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0" xfId="0" applyFont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0" fontId="0" fillId="5" borderId="1" xfId="0" applyFill="1" applyBorder="1"/>
    <xf numFmtId="0" fontId="5" fillId="0" borderId="0" xfId="0" applyFont="1" applyAlignment="1">
      <alignment horizontal="center" vertical="center"/>
    </xf>
    <xf numFmtId="0" fontId="0" fillId="0" borderId="1" xfId="0" applyNumberFormat="1" applyBorder="1"/>
    <xf numFmtId="166" fontId="0" fillId="6" borderId="1" xfId="0" applyNumberForma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C00000"/>
        </patternFill>
      </fill>
    </dxf>
    <dxf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AF9BCC-A518-4B4C-BF96-50B496B59E93}" name="Groupes" displayName="Groupes" ref="D1:E3" totalsRowShown="0" headerRowDxfId="1" headerRowBorderDxfId="5" tableBorderDxfId="6" totalsRowBorderDxfId="4">
  <autoFilter ref="D1:E3" xr:uid="{35AF9BCC-A518-4B4C-BF96-50B496B59E93}"/>
  <tableColumns count="2">
    <tableColumn id="1" xr3:uid="{4E4E8362-EBFD-4F7B-8FBD-15CE35DFB7B9}" name="N1" dataDxfId="3"/>
    <tableColumn id="2" xr3:uid="{B46FE0D4-00C3-408F-A3CB-90FC0CC3ED5E}" name="N2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S21"/>
  <sheetViews>
    <sheetView showGridLines="0" tabSelected="1" topLeftCell="B1" workbookViewId="0">
      <selection activeCell="D24" sqref="D24"/>
    </sheetView>
  </sheetViews>
  <sheetFormatPr baseColWidth="10" defaultRowHeight="15" x14ac:dyDescent="0.25"/>
  <cols>
    <col min="1" max="2" width="3" customWidth="1"/>
    <col min="3" max="3" width="10.7109375" style="10" bestFit="1" customWidth="1"/>
    <col min="4" max="5" width="25.42578125" bestFit="1" customWidth="1"/>
    <col min="6" max="6" width="21.85546875" bestFit="1" customWidth="1"/>
    <col min="7" max="7" width="20.7109375" bestFit="1" customWidth="1"/>
    <col min="8" max="8" width="19.28515625" bestFit="1" customWidth="1"/>
    <col min="9" max="9" width="14.42578125" customWidth="1"/>
    <col min="10" max="10" width="2.85546875" customWidth="1"/>
    <col min="11" max="11" width="7.7109375" style="10" customWidth="1"/>
    <col min="12" max="12" width="11.42578125" customWidth="1"/>
    <col min="13" max="13" width="18.28515625" style="10" bestFit="1" customWidth="1"/>
    <col min="15" max="15" width="14.5703125" style="10" customWidth="1"/>
    <col min="16" max="16" width="22.5703125" style="10" customWidth="1"/>
    <col min="17" max="17" width="14.7109375" customWidth="1"/>
    <col min="19" max="19" width="26.140625" customWidth="1"/>
  </cols>
  <sheetData>
    <row r="2" spans="3:19" x14ac:dyDescent="0.25">
      <c r="C2" s="30" t="s">
        <v>6</v>
      </c>
      <c r="M2" s="10" t="s">
        <v>8</v>
      </c>
      <c r="P2"/>
    </row>
    <row r="3" spans="3:19" ht="15" customHeight="1" x14ac:dyDescent="0.25">
      <c r="C3" s="29">
        <v>44697</v>
      </c>
      <c r="D3" s="1" t="s">
        <v>25</v>
      </c>
      <c r="E3" s="2" t="s">
        <v>26</v>
      </c>
      <c r="F3" s="22" t="s">
        <v>1</v>
      </c>
      <c r="G3" s="22" t="s">
        <v>48</v>
      </c>
      <c r="H3" s="22"/>
      <c r="I3" s="3"/>
      <c r="J3" s="4"/>
      <c r="K3" s="11" cm="1">
        <f t="array" aca="1" ref="K3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M3" s="12" t="s">
        <v>2</v>
      </c>
      <c r="O3" s="13"/>
      <c r="P3" s="21" t="str">
        <f>IFERROR(INDEX($P$12:$R$20,MATCH(SMALL($S$12:$S$20,ROW(A1)),$S$12:$S$20,0),COLUMN(A:A)),"")</f>
        <v/>
      </c>
      <c r="Q3" s="21" t="str">
        <f>IFERROR(INDEX($P$12:$R$20,MATCH(SMALL($S$12:$S$20,ROW(B1)),$S$12:$S$20,0),COLUMN(B:B)),"")</f>
        <v/>
      </c>
      <c r="R3" s="21" t="str">
        <f>IFERROR(INDEX($P$12:$R$20,MATCH(SMALL($S$12:$S$20,ROW(C1)),$S$12:$S$20,0),COLUMN(C:C)),"")</f>
        <v/>
      </c>
    </row>
    <row r="4" spans="3:19" x14ac:dyDescent="0.25">
      <c r="C4" s="29">
        <f>C3+1</f>
        <v>44698</v>
      </c>
      <c r="D4" s="1" t="s">
        <v>45</v>
      </c>
      <c r="E4" s="1" t="s">
        <v>41</v>
      </c>
      <c r="F4" s="22" t="s">
        <v>27</v>
      </c>
      <c r="G4" s="22" t="s">
        <v>47</v>
      </c>
      <c r="H4" s="22" t="s">
        <v>33</v>
      </c>
      <c r="I4" s="3"/>
      <c r="J4" s="4"/>
      <c r="K4" s="11" cm="1">
        <f t="array" aca="1" ref="K4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0.16666666666666666</v>
      </c>
      <c r="M4" s="12" t="s">
        <v>3</v>
      </c>
      <c r="O4" s="13"/>
      <c r="P4" s="21" t="str">
        <f t="shared" ref="P4:Q8" si="0">IFERROR(INDEX($P$12:$R$20,MATCH(SMALL($S$12:$S$20,ROW(A2)),$S$12:$S$20,0),COLUMN(A:A)),"")</f>
        <v/>
      </c>
      <c r="Q4" s="21" t="str">
        <f t="shared" si="0"/>
        <v/>
      </c>
      <c r="R4" s="21" t="str">
        <f>IFERROR(INDEX($P$12:$R$20,MATCH(SMALL($S$12:$S$20,ROW(#REF!)),$S$12:$S$20,0),COLUMN(C:C)),"")</f>
        <v/>
      </c>
    </row>
    <row r="5" spans="3:19" x14ac:dyDescent="0.25">
      <c r="C5" s="29">
        <f t="shared" ref="C5:C7" si="1">C4+1</f>
        <v>44699</v>
      </c>
      <c r="D5" s="1" t="s">
        <v>18</v>
      </c>
      <c r="E5" s="1"/>
      <c r="F5" s="22" t="s">
        <v>34</v>
      </c>
      <c r="G5" s="22"/>
      <c r="H5" s="22"/>
      <c r="I5" s="3"/>
      <c r="J5" s="4"/>
      <c r="K5" s="11" cm="1">
        <f t="array" aca="1" ref="K5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4.1666666666666664E-2</v>
      </c>
      <c r="M5" s="15" t="s">
        <v>4</v>
      </c>
      <c r="O5" s="13"/>
      <c r="P5" s="21" t="str">
        <f t="shared" si="0"/>
        <v/>
      </c>
      <c r="Q5" s="21" t="str">
        <f t="shared" si="0"/>
        <v/>
      </c>
      <c r="R5" s="21" t="str">
        <f>IFERROR(INDEX($P$12:$R$20,MATCH(SMALL($S$12:$S$20,ROW(C3)),$S$12:$S$20,0),COLUMN(C:C)),"")</f>
        <v/>
      </c>
    </row>
    <row r="6" spans="3:19" x14ac:dyDescent="0.25">
      <c r="C6" s="29">
        <f t="shared" si="1"/>
        <v>44700</v>
      </c>
      <c r="D6" s="1" t="s">
        <v>46</v>
      </c>
      <c r="E6" s="22" t="s">
        <v>21</v>
      </c>
      <c r="F6" s="22" t="s">
        <v>17</v>
      </c>
      <c r="G6" s="22" t="s">
        <v>28</v>
      </c>
      <c r="H6" s="22" t="s">
        <v>32</v>
      </c>
      <c r="I6" s="3"/>
      <c r="J6" s="4"/>
      <c r="K6" s="11" cm="1">
        <f t="array" aca="1" ref="K6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0.18749999999999997</v>
      </c>
      <c r="M6" s="12" t="s">
        <v>5</v>
      </c>
      <c r="O6" s="13"/>
      <c r="P6" s="21" t="str">
        <f t="shared" si="0"/>
        <v/>
      </c>
      <c r="Q6" s="21" t="str">
        <f t="shared" si="0"/>
        <v/>
      </c>
      <c r="R6" s="21" t="str">
        <f>IFERROR(INDEX($P$12:$R$20,MATCH(SMALL($S$12:$S$20,ROW(C4)),$S$12:$S$20,0),COLUMN(C:C)),"")</f>
        <v/>
      </c>
    </row>
    <row r="7" spans="3:19" x14ac:dyDescent="0.25">
      <c r="C7" s="29">
        <f t="shared" si="1"/>
        <v>44701</v>
      </c>
      <c r="D7" s="5"/>
      <c r="E7" s="5"/>
      <c r="F7" s="22"/>
      <c r="G7" s="22"/>
      <c r="H7" s="22"/>
      <c r="I7" s="6"/>
      <c r="J7" s="4"/>
      <c r="K7" s="11" cm="1">
        <f t="array" aca="1" ref="K7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M7" s="12"/>
      <c r="O7" s="13"/>
      <c r="P7" s="21" t="str">
        <f t="shared" si="0"/>
        <v/>
      </c>
      <c r="Q7" s="21" t="str">
        <f t="shared" si="0"/>
        <v/>
      </c>
      <c r="R7" s="21" t="str">
        <f>IFERROR(INDEX($P$12:$R$20,MATCH(SMALL($S$12:$S$20,ROW(C5)),$S$12:$S$20,0),COLUMN(C:C)),"")</f>
        <v/>
      </c>
    </row>
    <row r="8" spans="3:19" x14ac:dyDescent="0.25">
      <c r="D8" s="7"/>
      <c r="E8" s="7"/>
      <c r="F8" s="23"/>
      <c r="G8" s="23"/>
      <c r="H8" s="23"/>
      <c r="I8" s="4"/>
      <c r="J8" s="4"/>
      <c r="K8" s="11"/>
      <c r="M8" s="12"/>
      <c r="P8" s="21" t="str">
        <f t="shared" si="0"/>
        <v/>
      </c>
      <c r="Q8" s="21" t="str">
        <f t="shared" si="0"/>
        <v/>
      </c>
      <c r="R8" s="21" t="str">
        <f>IFERROR(INDEX($P$12:$R$20,MATCH(SMALL($S$12:$S$20,ROW(C6)),$S$12:$S$20,0),COLUMN(C:C)),"")</f>
        <v/>
      </c>
    </row>
    <row r="9" spans="3:19" x14ac:dyDescent="0.25">
      <c r="C9" s="30" t="s">
        <v>7</v>
      </c>
      <c r="D9" s="7"/>
      <c r="E9" s="7"/>
      <c r="F9" s="23"/>
      <c r="G9" s="24"/>
      <c r="H9" s="24"/>
      <c r="I9" s="8"/>
      <c r="J9" s="4"/>
      <c r="K9" s="11"/>
      <c r="M9" s="12"/>
      <c r="P9" s="16" t="s">
        <v>9</v>
      </c>
    </row>
    <row r="10" spans="3:19" ht="15" customHeight="1" x14ac:dyDescent="0.25">
      <c r="C10" s="29">
        <f>C3</f>
        <v>44697</v>
      </c>
      <c r="D10" s="5"/>
      <c r="E10" s="5"/>
      <c r="F10" s="22"/>
      <c r="G10" s="22"/>
      <c r="H10" s="22"/>
      <c r="I10" s="3"/>
      <c r="J10" s="4"/>
      <c r="K10" s="11" cm="1">
        <f t="array" aca="1" ref="K10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M10" s="12"/>
    </row>
    <row r="11" spans="3:19" x14ac:dyDescent="0.25">
      <c r="C11" s="29">
        <f t="shared" ref="C11:C14" si="2">C4</f>
        <v>44698</v>
      </c>
      <c r="D11" s="5"/>
      <c r="E11" s="5"/>
      <c r="F11" s="22"/>
      <c r="G11" s="22"/>
      <c r="H11" s="22"/>
      <c r="I11" s="3"/>
      <c r="J11" s="4"/>
      <c r="K11" s="11" cm="1">
        <f t="array" aca="1" ref="K11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M11" s="12"/>
      <c r="O11" s="10" t="s">
        <v>12</v>
      </c>
      <c r="P11" s="14" t="s">
        <v>4</v>
      </c>
      <c r="Q11" s="19" t="s">
        <v>10</v>
      </c>
      <c r="R11" t="s">
        <v>11</v>
      </c>
    </row>
    <row r="12" spans="3:19" x14ac:dyDescent="0.25">
      <c r="C12" s="29">
        <f t="shared" si="2"/>
        <v>44699</v>
      </c>
      <c r="D12" s="1" t="s">
        <v>24</v>
      </c>
      <c r="E12" s="1"/>
      <c r="F12" s="22" t="s">
        <v>35</v>
      </c>
      <c r="G12" s="22"/>
      <c r="H12" s="22"/>
      <c r="I12" s="3"/>
      <c r="J12" s="4"/>
      <c r="K12" s="11" cm="1">
        <f t="array" aca="1" ref="K12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4.1666666666666664E-2</v>
      </c>
      <c r="M12" s="12"/>
      <c r="P12" s="17">
        <f t="array" ref="P12">IFERROR(INDEX($C$3:$C$14,SMALL(IF(ISNUMBER(SEARCH($P$11,$D$3:$I$14)),ROW($C$3:$C$14)-2,""),ROW($A1))),"")</f>
        <v>44697</v>
      </c>
      <c r="Q12" s="17" t="str">
        <f t="array" ref="Q12">RIGHT(IFERROR(INDEX(D$3:I$14,INT(SMALL(IF(ISNUMBER(SEARCH(P$11,D$3:I$14)),((ROW(D$3:I$14)-2)+(COLUMN(D$3:I$14)-4)/10),""),ROW($A1))),INT(SMALL(IF(ISNUMBER(SEARCH(P$11,D$3:I$14)),((COLUMN(D$3:I$14)-4)+(ROW(D$3:I$14)-2)/100),""),ROW($A1)))),""),11)</f>
        <v>nd -  01:00</v>
      </c>
      <c r="R12" s="18" t="str">
        <f t="array" ref="R12">IFERROR(IF(MATCH(SMALL(IF(ISNUMBER(SEARCH(P$11,D$3:I$14)),ROW(D$3:I$14)-2,""),ROW($A1)),ROW(C$3:C$14)-2,0)&lt;=5,C$2,C$9),"")</f>
        <v>Pierre</v>
      </c>
      <c r="S12" s="20" t="str">
        <f>IFERROR(P12+(LEFT(Q12,2)&amp;":00")*1,"")</f>
        <v/>
      </c>
    </row>
    <row r="13" spans="3:19" x14ac:dyDescent="0.25">
      <c r="C13" s="29">
        <f t="shared" si="2"/>
        <v>44700</v>
      </c>
      <c r="D13" s="1" t="s">
        <v>0</v>
      </c>
      <c r="E13" s="1" t="s">
        <v>29</v>
      </c>
      <c r="F13" s="22" t="s">
        <v>31</v>
      </c>
      <c r="G13" s="22" t="s">
        <v>30</v>
      </c>
      <c r="H13" s="22" t="s">
        <v>44</v>
      </c>
      <c r="I13" s="3"/>
      <c r="J13" s="4"/>
      <c r="K13" s="11" cm="1">
        <f t="array" aca="1" ref="K13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0.33333333333333331</v>
      </c>
      <c r="M13" s="12"/>
      <c r="P13" s="17" t="str">
        <f t="array" ref="P13">IFERROR(INDEX(C$3:C$14,SMALL(IF(ISNUMBER(SEARCH(P$11,D$3:I$14)),ROW(C$3:C$14)-2,""),ROW(A2))),"")</f>
        <v/>
      </c>
      <c r="Q13" s="17" t="str">
        <f t="array" ref="Q13">RIGHT(IFERROR(INDEX(D$3:I$14,INT(SMALL(IF(ISNUMBER(SEARCH(P$11,D$3:I$14)),((ROW(D$3:I$14)-2)+(COLUMN(D$3:I$14)-4)/10),""),ROW($A2))),INT(SMALL(IF(ISNUMBER(SEARCH(P$11,D$3:I$14)),((COLUMN(D$3:I$14)-4)+(ROW(D$3:I$14)-2)/100),""),ROW($A2)))),""),11)</f>
        <v/>
      </c>
      <c r="R13" s="18" t="str">
        <f t="array" ref="R13">IFERROR(IF(MATCH(SMALL(IF(ISNUMBER(SEARCH(P$11,D$3:I$14)),ROW(D$3:I$14)-2,""),ROW($A2)),ROW(C$3:C$14)-2,0)&lt;=5,C$2,C$9),"")</f>
        <v/>
      </c>
      <c r="S13" s="20" t="str">
        <f t="shared" ref="S13:S20" si="3">IFERROR(P13+(LEFT(Q13,2)&amp;":00")*1,"")</f>
        <v/>
      </c>
    </row>
    <row r="14" spans="3:19" x14ac:dyDescent="0.25">
      <c r="C14" s="29">
        <f t="shared" si="2"/>
        <v>44701</v>
      </c>
      <c r="D14" s="1"/>
      <c r="E14" s="1"/>
      <c r="F14" s="22" t="s">
        <v>36</v>
      </c>
      <c r="G14" s="22" t="s">
        <v>37</v>
      </c>
      <c r="H14" s="22" t="s">
        <v>38</v>
      </c>
      <c r="I14" s="3"/>
      <c r="J14" s="4"/>
      <c r="K14" s="11" cm="1">
        <f t="array" aca="1" ref="K14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0.24999999999999997</v>
      </c>
      <c r="M14" s="12"/>
      <c r="P14" s="17" t="str">
        <f t="array" ref="P14">IFERROR(INDEX(C$3:C$14,SMALL(IF(ISNUMBER(SEARCH(P$11,D$3:I$14)),ROW(C$3:C$14)-2,""),ROW(A3))),"")</f>
        <v/>
      </c>
      <c r="Q14" s="17" t="str">
        <f t="array" ref="Q14">RIGHT(IFERROR(INDEX(D$3:I$14,INT(SMALL(IF(ISNUMBER(SEARCH(P$11,D$3:I$14)),((ROW(D$3:I$14)-2)+(COLUMN(D$3:I$14)-4)/10),""),ROW($A3))),INT(SMALL(IF(ISNUMBER(SEARCH(P$11,D$3:I$14)),((COLUMN(D$3:I$14)-4)+(ROW(D$3:I$14)-2)/100),""),ROW($A3)))),""),11)</f>
        <v/>
      </c>
      <c r="R14" s="18" t="str">
        <f t="array" ref="R14">IFERROR(IF(MATCH(SMALL(IF(ISNUMBER(SEARCH(P$11,D$3:I$14)),ROW(D$3:I$14)-2,""),ROW($A3)),ROW(C$3:C$14)-2,0)&lt;=5,C$2,C$9),"")</f>
        <v/>
      </c>
      <c r="S14" s="20" t="str">
        <f t="shared" si="3"/>
        <v/>
      </c>
    </row>
    <row r="15" spans="3:19" x14ac:dyDescent="0.25">
      <c r="C15" s="29"/>
      <c r="D15" s="26"/>
      <c r="E15" s="26"/>
      <c r="F15" s="27"/>
      <c r="G15" s="25"/>
      <c r="H15" s="25"/>
      <c r="I15" s="9"/>
      <c r="J15" s="4"/>
      <c r="K15" s="11"/>
      <c r="M15" s="28"/>
      <c r="P15" s="17"/>
      <c r="Q15" s="17"/>
      <c r="R15" s="18"/>
      <c r="S15" s="20"/>
    </row>
    <row r="16" spans="3:19" x14ac:dyDescent="0.25">
      <c r="C16" s="30" t="s">
        <v>14</v>
      </c>
      <c r="D16" s="7"/>
      <c r="E16" s="7"/>
      <c r="F16" s="23"/>
      <c r="G16" s="25"/>
      <c r="H16" s="25"/>
      <c r="I16" s="9"/>
      <c r="J16" s="4"/>
      <c r="P16" s="17" t="str">
        <f t="array" ref="P16">IFERROR(INDEX(C$3:C$14,SMALL(IF(ISNUMBER(SEARCH(P$11,D$3:I$14)),ROW(C$3:C$14)-2,""),ROW(A4))),"")</f>
        <v/>
      </c>
      <c r="Q16" s="17" t="str">
        <f t="array" ref="Q16">RIGHT(IFERROR(INDEX(D$3:I$14,INT(SMALL(IF(ISNUMBER(SEARCH(P$11,D$3:I$14)),((ROW(D$3:I$14)-2)+(COLUMN(D$3:I$14)-4)/10),""),ROW($A4))),INT(SMALL(IF(ISNUMBER(SEARCH(P$11,D$3:I$14)),((COLUMN(D$3:I$14)-4)+(ROW(D$3:I$14)-2)/100),""),ROW($A4)))),""),11)</f>
        <v/>
      </c>
      <c r="R16" s="18" t="str">
        <f t="array" ref="R16">IFERROR(IF(MATCH(SMALL(IF(ISNUMBER(SEARCH(P$11,D$3:I$14)),ROW(D$3:I$14)-2,""),ROW($A4)),ROW(C$3:C$14)-2,0)&lt;=5,C$2,C$9),"")</f>
        <v/>
      </c>
      <c r="S16" s="20" t="str">
        <f t="shared" si="3"/>
        <v/>
      </c>
    </row>
    <row r="17" spans="3:19" ht="15" customHeight="1" x14ac:dyDescent="0.25">
      <c r="C17" s="29">
        <v>44697</v>
      </c>
      <c r="D17" s="22" t="s">
        <v>15</v>
      </c>
      <c r="E17" s="2" t="s">
        <v>26</v>
      </c>
      <c r="F17" s="22" t="s">
        <v>1</v>
      </c>
      <c r="G17" s="22" t="s">
        <v>19</v>
      </c>
      <c r="H17" s="22"/>
      <c r="I17" s="3"/>
      <c r="J17" s="4"/>
      <c r="K17" s="11" cm="1">
        <f t="array" aca="1" ref="K17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P17" s="17" t="str">
        <f t="array" ref="P17">IFERROR(INDEX(C$3:C$14,SMALL(IF(ISNUMBER(SEARCH(P$11,D$3:I$14)),ROW(C$3:C$14)-2,""),ROW(A5))),"")</f>
        <v/>
      </c>
      <c r="Q17" s="17" t="str">
        <f t="array" ref="Q17">RIGHT(IFERROR(INDEX(D$3:I$14,INT(SMALL(IF(ISNUMBER(SEARCH(P$11,D$3:I$14)),((ROW(D$3:I$14)-2)+(COLUMN(D$3:I$14)-4)/10),""),ROW($A5))),INT(SMALL(IF(ISNUMBER(SEARCH(P$11,D$3:I$14)),((COLUMN(D$3:I$14)-4)+(ROW(D$3:I$14)-2)/100),""),ROW($A5)))),""),11)</f>
        <v/>
      </c>
      <c r="R17" s="18" t="str">
        <f t="array" ref="R17">IFERROR(IF(MATCH(SMALL(IF(ISNUMBER(SEARCH(P$11,D$3:I$14)),ROW(D$3:I$14)-2,""),ROW($A5)),ROW(C$3:C$14)-2,0)&lt;=5,C$2,C$9),"")</f>
        <v/>
      </c>
      <c r="S17" s="20" t="str">
        <f t="shared" si="3"/>
        <v/>
      </c>
    </row>
    <row r="18" spans="3:19" x14ac:dyDescent="0.25">
      <c r="C18" s="29">
        <f>C17+1</f>
        <v>44698</v>
      </c>
      <c r="D18" s="1" t="s">
        <v>40</v>
      </c>
      <c r="E18" s="1" t="s">
        <v>41</v>
      </c>
      <c r="F18" s="22" t="s">
        <v>16</v>
      </c>
      <c r="G18" s="22" t="s">
        <v>47</v>
      </c>
      <c r="H18" s="22" t="s">
        <v>49</v>
      </c>
      <c r="I18" s="3"/>
      <c r="J18" s="4"/>
      <c r="K18" s="11" cm="1">
        <f t="array" aca="1" ref="K18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0.16666666666666666</v>
      </c>
      <c r="P18" s="17" t="str">
        <f t="array" ref="P18">IFERROR(INDEX(C$3:C$14,SMALL(IF(ISNUMBER(SEARCH(P$11,D$3:I$14)),ROW(C$3:C$14)-2,""),ROW(A6))),"")</f>
        <v/>
      </c>
      <c r="Q18" s="17" t="str">
        <f t="array" ref="Q18">RIGHT(IFERROR(INDEX(D$3:I$14,INT(SMALL(IF(ISNUMBER(SEARCH(P$11,D$3:I$14)),((ROW(D$3:I$14)-2)+(COLUMN(D$3:I$14)-4)/10),""),ROW($A6))),INT(SMALL(IF(ISNUMBER(SEARCH(P$11,D$3:I$14)),((COLUMN(D$3:I$14)-4)+(ROW(D$3:I$14)-2)/100),""),ROW($A6)))),""),11)</f>
        <v/>
      </c>
      <c r="R18" s="18" t="str">
        <f t="array" ref="R18">IFERROR(IF(MATCH(SMALL(IF(ISNUMBER(SEARCH(P$11,D$3:I$14)),ROW(D$3:I$14)-2,""),ROW($A6)),ROW(C$3:C$14)-2,0)&lt;=5,C$2,C$9),"")</f>
        <v/>
      </c>
      <c r="S18" s="20" t="str">
        <f t="shared" si="3"/>
        <v/>
      </c>
    </row>
    <row r="19" spans="3:19" x14ac:dyDescent="0.25">
      <c r="C19" s="29">
        <f t="shared" ref="C19:C21" si="4">C18+1</f>
        <v>44699</v>
      </c>
      <c r="D19" s="22" t="s">
        <v>18</v>
      </c>
      <c r="E19" s="1"/>
      <c r="F19" s="22" t="s">
        <v>13</v>
      </c>
      <c r="G19" s="22"/>
      <c r="H19" s="22"/>
      <c r="I19" s="3"/>
      <c r="J19" s="4"/>
      <c r="K19" s="11" cm="1">
        <f t="array" aca="1" ref="K19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4.1666666666666664E-2</v>
      </c>
      <c r="P19" s="17" t="str">
        <f t="array" ref="P19">IFERROR(INDEX(C$3:C$14,SMALL(IF(ISNUMBER(SEARCH(P$11,D$3:I$14)),ROW(C$3:C$14)-2,""),ROW(A7))),"")</f>
        <v/>
      </c>
      <c r="Q19" s="17" t="str">
        <f t="array" ref="Q19">RIGHT(IFERROR(INDEX(D$3:I$14,INT(SMALL(IF(ISNUMBER(SEARCH(P$11,D$3:I$14)),((ROW(D$3:I$14)-2)+(COLUMN(D$3:I$14)-4)/10),""),ROW($A7))),INT(SMALL(IF(ISNUMBER(SEARCH(P$11,D$3:I$14)),((COLUMN(D$3:I$14)-4)+(ROW(D$3:I$14)-2)/100),""),ROW($A7)))),""),11)</f>
        <v/>
      </c>
      <c r="R19" s="18" t="str">
        <f t="array" ref="R19">IFERROR(IF(MATCH(SMALL(IF(ISNUMBER(SEARCH(P$11,D$3:I$14)),ROW(D$3:I$14)-2,""),ROW($A7)),ROW(C$3:C$14)-2,0)&lt;=5,C$2,C$9),"")</f>
        <v/>
      </c>
      <c r="S19" s="20" t="str">
        <f t="shared" si="3"/>
        <v/>
      </c>
    </row>
    <row r="20" spans="3:19" x14ac:dyDescent="0.25">
      <c r="C20" s="29">
        <f t="shared" si="4"/>
        <v>44700</v>
      </c>
      <c r="D20" s="1" t="s">
        <v>46</v>
      </c>
      <c r="E20" s="1" t="s">
        <v>39</v>
      </c>
      <c r="F20" s="1" t="s">
        <v>42</v>
      </c>
      <c r="G20" s="1" t="s">
        <v>43</v>
      </c>
      <c r="H20" s="1" t="s">
        <v>32</v>
      </c>
      <c r="I20" s="3"/>
      <c r="J20" s="4"/>
      <c r="K20" s="11" cm="1">
        <f t="array" aca="1" ref="K20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0.18749999999999997</v>
      </c>
      <c r="P20" s="17" t="str">
        <f t="array" ref="P20">IFERROR(INDEX(C$3:C$14,SMALL(IF(ISNUMBER(SEARCH(P$11,D$3:I$14)),ROW(C$3:C$14)-2,""),ROW(A8))),"")</f>
        <v/>
      </c>
      <c r="Q20" s="17" t="str">
        <f t="array" ref="Q20">RIGHT(IFERROR(INDEX(D$3:I$14,INT(SMALL(IF(ISNUMBER(SEARCH(P$11,D$3:I$14)),((ROW(D$3:I$14)-2)+(COLUMN(D$3:I$14)-4)/10),""),ROW($A8))),INT(SMALL(IF(ISNUMBER(SEARCH(P$11,D$3:I$14)),((COLUMN(D$3:I$14)-4)+(ROW(D$3:I$14)-2)/100),""),ROW($A8)))),""),11)</f>
        <v/>
      </c>
      <c r="R20" s="18" t="str">
        <f t="array" ref="R20">IFERROR(IF(MATCH(SMALL(IF(ISNUMBER(SEARCH(P$11,D$3:I$14)),ROW(D$3:I$14)-2,""),ROW($A8)),ROW(C$3:C$14)-2,0)&lt;=5,C$2,C$9),"")</f>
        <v/>
      </c>
      <c r="S20" s="20" t="str">
        <f t="shared" si="3"/>
        <v/>
      </c>
    </row>
    <row r="21" spans="3:19" x14ac:dyDescent="0.25">
      <c r="C21" s="29">
        <f t="shared" si="4"/>
        <v>44701</v>
      </c>
      <c r="D21" s="5"/>
      <c r="E21" s="5"/>
      <c r="F21" s="5"/>
      <c r="G21" s="5"/>
      <c r="H21" s="5"/>
      <c r="I21" s="6"/>
      <c r="J21" s="4"/>
      <c r="K21" s="11" cm="1">
        <f t="array" aca="1" ref="K21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</row>
  </sheetData>
  <dataValidations disablePrompts="1" count="1">
    <dataValidation type="list" allowBlank="1" showInputMessage="1" showErrorMessage="1" sqref="P11" xr:uid="{00000000-0002-0000-0000-000000000000}">
      <formula1>$M$3:$M$6</formula1>
    </dataValidation>
  </dataValidations>
  <pageMargins left="0.11811023622047245" right="0.11811023622047245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A8F1DC3-C8C2-47F9-B4E4-1A1455500BE7}">
            <xm:f>VLOOKUP(LEFT(D3,SEARCH(" ",D3)-1),Feuil2!$D$1:$E$3,2,0)&lt;&gt;INDEX($C$2:$C2,MAX(IF(ISTEXT($C$2:$C2),ROW($C$2:$C2),0))-1)</xm:f>
            <x14:dxf>
              <fill>
                <patternFill>
                  <bgColor rgb="FFC00000"/>
                </patternFill>
              </fill>
            </x14:dxf>
          </x14:cfRule>
          <xm:sqref>D3:I21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DDA50-49AF-44C3-9083-ACE1E573C702}">
  <dimension ref="B1:E3"/>
  <sheetViews>
    <sheetView workbookViewId="0">
      <selection activeCell="B39" sqref="B39"/>
    </sheetView>
  </sheetViews>
  <sheetFormatPr baseColWidth="10" defaultRowHeight="15" x14ac:dyDescent="0.25"/>
  <cols>
    <col min="2" max="2" width="11.42578125" style="28"/>
  </cols>
  <sheetData>
    <row r="1" spans="4:5" x14ac:dyDescent="0.25">
      <c r="D1" s="33" t="s">
        <v>51</v>
      </c>
      <c r="E1" s="34" t="s">
        <v>50</v>
      </c>
    </row>
    <row r="2" spans="4:5" x14ac:dyDescent="0.25">
      <c r="D2" s="31" t="s">
        <v>20</v>
      </c>
      <c r="E2" s="32" t="s">
        <v>52</v>
      </c>
    </row>
    <row r="3" spans="4:5" x14ac:dyDescent="0.25">
      <c r="D3" s="35" t="s">
        <v>22</v>
      </c>
      <c r="E3" s="36" t="s">
        <v>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Chris_W10</cp:lastModifiedBy>
  <cp:lastPrinted>2022-07-03T11:47:29Z</cp:lastPrinted>
  <dcterms:created xsi:type="dcterms:W3CDTF">2022-04-23T07:00:49Z</dcterms:created>
  <dcterms:modified xsi:type="dcterms:W3CDTF">2022-07-03T15:45:52Z</dcterms:modified>
</cp:coreProperties>
</file>