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0BAFE4D-3226-49CB-B6EC-229317A2673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8" i="1" l="1"/>
  <c r="C19" i="1" s="1"/>
  <c r="C20" i="1" s="1"/>
  <c r="C17" i="1"/>
  <c r="Q12" i="1" a="1"/>
  <c r="Q12" i="1" s="1"/>
  <c r="Q13" i="1" a="1"/>
  <c r="Q13" i="1" s="1"/>
  <c r="Q16" i="1" a="1"/>
  <c r="Q16" i="1" s="1"/>
  <c r="Q17" i="1" a="1"/>
  <c r="Q17" i="1" s="1"/>
  <c r="Q18" i="1" a="1"/>
  <c r="Q18" i="1" s="1"/>
  <c r="Q19" i="1" a="1"/>
  <c r="Q19" i="1" s="1"/>
  <c r="R15" i="1" a="1"/>
  <c r="R15" i="1" s="1"/>
  <c r="R16" i="1" a="1"/>
  <c r="R16" i="1" s="1"/>
  <c r="R17" i="1" a="1"/>
  <c r="R17" i="1" s="1"/>
  <c r="T17" i="1" s="1"/>
  <c r="R18" i="1" a="1"/>
  <c r="R18" i="1" s="1"/>
  <c r="R19" i="1" a="1"/>
  <c r="R19" i="1" s="1"/>
  <c r="S13" i="1" a="1"/>
  <c r="S13" i="1" s="1"/>
  <c r="S14" i="1" a="1"/>
  <c r="S14" i="1" s="1"/>
  <c r="S15" i="1" a="1"/>
  <c r="S15" i="1" s="1"/>
  <c r="S16" i="1" a="1"/>
  <c r="S16" i="1" s="1"/>
  <c r="S17" i="1" a="1"/>
  <c r="S17" i="1" s="1"/>
  <c r="S18" i="1" a="1"/>
  <c r="S18" i="1" s="1"/>
  <c r="S19" i="1" a="1"/>
  <c r="S19" i="1" s="1"/>
  <c r="S12" i="1" a="1"/>
  <c r="S12" i="1" s="1"/>
  <c r="R13" i="1" a="1"/>
  <c r="R13" i="1" s="1"/>
  <c r="R14" i="1" a="1"/>
  <c r="R14" i="1" s="1"/>
  <c r="R12" i="1" a="1"/>
  <c r="R12" i="1" s="1"/>
  <c r="L17" i="1" a="1"/>
  <c r="L19" i="1" a="1"/>
  <c r="L16" i="1" a="1"/>
  <c r="L20" i="1" a="1"/>
  <c r="L18" i="1" a="1"/>
  <c r="L18" i="1" l="1"/>
  <c r="L16" i="1"/>
  <c r="L19" i="1"/>
  <c r="L17" i="1"/>
  <c r="L20" i="1"/>
  <c r="T16" i="1"/>
  <c r="T19" i="1"/>
  <c r="T18" i="1"/>
  <c r="T12" i="1"/>
  <c r="C10" i="1"/>
  <c r="C4" i="1"/>
  <c r="C11" i="1" s="1"/>
  <c r="L12" i="1" a="1"/>
  <c r="L10" i="1" a="1"/>
  <c r="L4" i="1" a="1"/>
  <c r="L3" i="1" a="1"/>
  <c r="L11" i="1" a="1"/>
  <c r="L6" i="1" a="1"/>
  <c r="L5" i="1" a="1"/>
  <c r="L13" i="1" a="1"/>
  <c r="L7" i="1" a="1"/>
  <c r="L14" i="1" a="1"/>
  <c r="C5" i="1" l="1"/>
  <c r="C6" i="1" s="1"/>
  <c r="T13" i="1"/>
  <c r="C12" i="1"/>
  <c r="Q14" i="1" s="1" a="1"/>
  <c r="Q14" i="1" s="1"/>
  <c r="T14" i="1" s="1"/>
  <c r="L13" i="1"/>
  <c r="L5" i="1"/>
  <c r="L7" i="1"/>
  <c r="L10" i="1"/>
  <c r="L3" i="1"/>
  <c r="L12" i="1"/>
  <c r="L4" i="1"/>
  <c r="L11" i="1"/>
  <c r="L14" i="1"/>
  <c r="L6" i="1"/>
  <c r="C7" i="1" l="1"/>
  <c r="C14" i="1" s="1"/>
  <c r="Q15" i="1" s="1" a="1"/>
  <c r="Q15" i="1" s="1"/>
  <c r="T15" i="1" s="1"/>
  <c r="S3" i="1" s="1"/>
  <c r="C13" i="1"/>
  <c r="Q3" i="1" l="1"/>
  <c r="Q8" i="1"/>
  <c r="S7" i="1"/>
  <c r="Q7" i="1"/>
  <c r="R8" i="1"/>
  <c r="S5" i="1"/>
  <c r="R5" i="1"/>
  <c r="S4" i="1"/>
  <c r="R4" i="1"/>
  <c r="Q4" i="1"/>
  <c r="R6" i="1"/>
  <c r="Q5" i="1"/>
  <c r="Q6" i="1"/>
  <c r="R3" i="1"/>
  <c r="S6" i="1"/>
  <c r="R7" i="1"/>
  <c r="S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<sst xmlns="http://schemas.openxmlformats.org/spreadsheetml/2006/main" count="80" uniqueCount="58">
  <si>
    <t>L- 3/4 - &lt;10:00 - 01:00</t>
  </si>
  <si>
    <t>c1 - 1/5 - 13h - 01:00</t>
  </si>
  <si>
    <t>a1</t>
  </si>
  <si>
    <t>b1</t>
  </si>
  <si>
    <t>c1</t>
  </si>
  <si>
    <t>d1</t>
  </si>
  <si>
    <t>Pierre</t>
  </si>
  <si>
    <t>Laurence</t>
  </si>
  <si>
    <t>liste des personnes</t>
  </si>
  <si>
    <t>OU</t>
  </si>
  <si>
    <t xml:space="preserve"> horaire </t>
  </si>
  <si>
    <t>qui??</t>
  </si>
  <si>
    <t xml:space="preserve">choix dans liste </t>
  </si>
  <si>
    <t>c1 - 1/5 - 17h - 01:00</t>
  </si>
  <si>
    <t>Marcel</t>
  </si>
  <si>
    <t>lili - 1/3 - 01:00</t>
  </si>
  <si>
    <t>lili - 3/5 - 13h. - 01:00</t>
  </si>
  <si>
    <t>lili - 3/3 - 01:00</t>
  </si>
  <si>
    <t>lili</t>
  </si>
  <si>
    <t>sisi - 1/1 - 11:30 - 04:00</t>
  </si>
  <si>
    <t>sisi - 3/5 - 03:00</t>
  </si>
  <si>
    <t>sisi</t>
  </si>
  <si>
    <t>pas besoin</t>
  </si>
  <si>
    <t>arthur - 3/5 - 01:00</t>
  </si>
  <si>
    <t>arthur</t>
  </si>
  <si>
    <t>pierre</t>
  </si>
  <si>
    <t>tof - 3/5 - 03:00</t>
  </si>
  <si>
    <t>olivier - 1/3 - 01:00</t>
  </si>
  <si>
    <t>bertrand -  01:00</t>
  </si>
  <si>
    <t>olga - 3/5 - 13h. - 01:00</t>
  </si>
  <si>
    <t>Bérénice - 1/1 - 01:30</t>
  </si>
  <si>
    <t>rachel - 4/5 - 01:00</t>
  </si>
  <si>
    <t>sophie- 3/4 - 01:00</t>
  </si>
  <si>
    <t>Laurence - 1/1 - 03:00</t>
  </si>
  <si>
    <t>robert - 4/5 - 01:00</t>
  </si>
  <si>
    <t>anatol - 1/3 - 01:00</t>
  </si>
  <si>
    <t>camille - 1/5 - 17h - 01:00</t>
  </si>
  <si>
    <t>camille - 3/5 - 13h - 01:00</t>
  </si>
  <si>
    <t>robert - 4 - 04:00</t>
  </si>
  <si>
    <t>Bertrand - 3/5 - +/- 13h - 01:00</t>
  </si>
  <si>
    <t>camille - 5/5 - 13h - 01:00</t>
  </si>
  <si>
    <t>olivier - 3/5 - 01:00</t>
  </si>
  <si>
    <t>emelie - 3/5 - 08:30 - 01:00</t>
  </si>
  <si>
    <t>françoise - 3/4 - &lt;10:00 - 01:00</t>
  </si>
  <si>
    <t>Sophie - 3/3 - 01:00</t>
  </si>
  <si>
    <t>Bertrand - 1/1 - 01:30</t>
  </si>
  <si>
    <t xml:space="preserve">Sophie - 03:00 </t>
  </si>
  <si>
    <t>emeline - 3/5 - 08:30 - 01:00</t>
  </si>
  <si>
    <t>Walter - 4/5 - 08:30 - 01:00</t>
  </si>
  <si>
    <t>robert - 3/5 - 01:00</t>
  </si>
  <si>
    <t>daniel- 3/5 - 03:00</t>
  </si>
  <si>
    <t>arthur - 1/3 - 01:00</t>
  </si>
  <si>
    <t>N2</t>
  </si>
  <si>
    <t>N1</t>
  </si>
  <si>
    <t>truc</t>
  </si>
  <si>
    <t>emeline</t>
  </si>
  <si>
    <t>Walter</t>
  </si>
  <si>
    <t>marcel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</si>
</sst>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ddd\.dd\.mm"/>
    <numFmt numFmtId="166" formatCode="[$-F800]dddd\,\ mmmm\ dd\,\ yyyy"/>
  </numFmts>
  <fonts count="6" x14ac:knownFonts="1">
    <font>
      <sz val="11"/>
      <color theme="1"/>
      <name val="Calibri"/>
      <family val="2"/>
      <scheme val="minor"/>
    </font>
    <font>
      <sz val="8"/>
      <name val="Lato SemiBold"/>
      <family val="2"/>
    </font>
    <font>
      <sz val="8"/>
      <color rgb="FF000000"/>
      <name val="Lato SemiBold"/>
      <family val="2"/>
    </font>
    <font>
      <sz val="8"/>
      <name val="Avenir Next LT Pro Light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darkUp">
        <fgColor theme="2" tint="-0.24994659260841701"/>
        <bgColor indexed="65"/>
      </patternFill>
    </fill>
    <fill>
      <patternFill patternType="darkUp">
        <fgColor indexed="53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165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0" xfId="0" applyFont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0" fontId="0" fillId="5" borderId="1" xfId="0" applyFill="1" applyBorder="1"/>
    <xf numFmtId="0" fontId="5" fillId="0" borderId="0" xfId="0" applyFont="1" applyAlignment="1">
      <alignment horizontal="center" vertical="center"/>
    </xf>
    <xf numFmtId="0" fontId="0" fillId="0" borderId="1" xfId="0" applyNumberFormat="1" applyBorder="1"/>
    <xf numFmtId="166" fontId="0" fillId="6" borderId="1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Continuous"/>
    </xf>
    <xf numFmtId="0" fontId="0" fillId="0" borderId="9" xfId="0" applyBorder="1" applyAlignment="1">
      <alignment horizontal="centerContinuous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/>
    <xf numFmtId="0" fontId="1" fillId="0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6" xfId="0" applyBorder="1" applyAlignment="1">
      <alignment vertical="center"/>
    </xf>
  </cellXfs>
  <cellStyles count="1">
    <cellStyle name="Normal" xfId="0" builtinId="0"/>
  </cellStyles>
  <dxfs count="15">
    <dxf>
      <fill>
        <patternFill>
          <bgColor rgb="FFCC3300"/>
        </patternFill>
      </fill>
    </dxf>
    <dxf>
      <numFmt numFmtId="168" formatCode=";;;"/>
    </dxf>
    <dxf>
      <fill>
        <patternFill>
          <bgColor theme="0" tint="-0.499984740745262"/>
        </patternFill>
      </fill>
    </dxf>
    <dxf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BA2593-EE44-4EFB-9642-BC345E5199D5}" name="Gris" displayName="Gris" ref="B1:B3" totalsRowShown="0" headerRowDxfId="9" dataDxfId="10" headerRowBorderDxfId="13" tableBorderDxfId="14" totalsRowBorderDxfId="12">
  <autoFilter ref="B1:B3" xr:uid="{93BA2593-EE44-4EFB-9642-BC345E5199D5}"/>
  <tableColumns count="1">
    <tableColumn id="1" xr3:uid="{FB915897-4148-4B0D-AB3D-DC381804F8F0}" name="pas besoin" dataDxfId="1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22130A-92CC-4D9D-85CD-458EF35381C5}" name="Liens" displayName="Liens" ref="D1:E5" totalsRowShown="0" headerRowDxfId="3" headerRowBorderDxfId="7" tableBorderDxfId="8" totalsRowBorderDxfId="6">
  <autoFilter ref="D1:E5" xr:uid="{1922130A-92CC-4D9D-85CD-458EF35381C5}"/>
  <tableColumns count="2">
    <tableColumn id="1" xr3:uid="{B1F82067-639B-4E65-B1C6-5E720A72918D}" name="N1" dataDxfId="5"/>
    <tableColumn id="2" xr3:uid="{B98B46D6-04C1-4D4B-9BDA-1A53382D840B}" name="N2" dataDxfId="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T20"/>
  <sheetViews>
    <sheetView showGridLines="0" tabSelected="1" topLeftCell="B1" workbookViewId="0">
      <selection activeCell="E3" sqref="E3"/>
    </sheetView>
  </sheetViews>
  <sheetFormatPr baseColWidth="10" defaultRowHeight="15" x14ac:dyDescent="0.25"/>
  <cols>
    <col min="1" max="2" width="3" customWidth="1"/>
    <col min="3" max="3" width="13.5703125" customWidth="1"/>
    <col min="4" max="4" width="11" customWidth="1"/>
    <col min="5" max="6" width="25.42578125" bestFit="1" customWidth="1"/>
    <col min="7" max="7" width="21.85546875" bestFit="1" customWidth="1"/>
    <col min="8" max="8" width="20.7109375" bestFit="1" customWidth="1"/>
    <col min="9" max="9" width="19.28515625" bestFit="1" customWidth="1"/>
    <col min="11" max="11" width="2.85546875" customWidth="1"/>
    <col min="12" max="12" width="7.7109375" style="8" customWidth="1"/>
    <col min="13" max="13" width="11.42578125" customWidth="1"/>
    <col min="14" max="14" width="18.28515625" style="8" bestFit="1" customWidth="1"/>
    <col min="16" max="16" width="14.5703125" style="8" customWidth="1"/>
    <col min="17" max="17" width="22.5703125" style="8" customWidth="1"/>
    <col min="18" max="18" width="14.7109375" customWidth="1"/>
    <col min="20" max="20" width="26.140625" customWidth="1"/>
  </cols>
  <sheetData>
    <row r="2" spans="3:20" x14ac:dyDescent="0.25">
      <c r="N2" s="8" t="s">
        <v>8</v>
      </c>
      <c r="Q2"/>
    </row>
    <row r="3" spans="3:20" x14ac:dyDescent="0.25">
      <c r="C3" s="11">
        <v>44697</v>
      </c>
      <c r="D3" s="37" t="s">
        <v>6</v>
      </c>
      <c r="E3" s="35" t="s">
        <v>27</v>
      </c>
      <c r="F3" s="33" t="s">
        <v>28</v>
      </c>
      <c r="G3" s="21" t="s">
        <v>1</v>
      </c>
      <c r="H3" s="21" t="s">
        <v>50</v>
      </c>
      <c r="I3" s="21"/>
      <c r="J3" s="1"/>
      <c r="K3" s="2"/>
      <c r="L3" s="9" cm="1">
        <f t="array" aca="1" ref="L3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0.25</v>
      </c>
      <c r="N3" s="10" t="s">
        <v>2</v>
      </c>
      <c r="P3" s="12"/>
      <c r="Q3" s="20">
        <f t="shared" ref="Q3:S8" si="0">IFERROR(INDEX($Q$12:$S$19,MATCH(SMALL($T$12:$T$19,ROW(A1)),$T$12:$T$19,0),COLUMN(A:A)),"")</f>
        <v>44697</v>
      </c>
      <c r="R3" s="20" t="str">
        <f t="shared" si="0"/>
        <v>13h - 01:00</v>
      </c>
      <c r="S3" s="20" t="str">
        <f t="shared" si="0"/>
        <v>Pierre</v>
      </c>
    </row>
    <row r="4" spans="3:20" x14ac:dyDescent="0.25">
      <c r="C4" s="11">
        <f>C3+1</f>
        <v>44698</v>
      </c>
      <c r="D4" s="38" t="s">
        <v>6</v>
      </c>
      <c r="E4" s="35" t="s">
        <v>47</v>
      </c>
      <c r="F4" s="21" t="s">
        <v>43</v>
      </c>
      <c r="G4" s="21" t="s">
        <v>29</v>
      </c>
      <c r="H4" s="21" t="s">
        <v>49</v>
      </c>
      <c r="I4" s="21" t="s">
        <v>35</v>
      </c>
      <c r="J4" s="1"/>
      <c r="K4" s="2"/>
      <c r="L4" s="9" cm="1">
        <f t="array" aca="1" ref="L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N4" s="10" t="s">
        <v>3</v>
      </c>
      <c r="P4" s="12"/>
      <c r="Q4" s="20" t="str">
        <f t="shared" si="0"/>
        <v/>
      </c>
      <c r="R4" s="20" t="str">
        <f t="shared" si="0"/>
        <v/>
      </c>
      <c r="S4" s="20" t="str">
        <f t="shared" si="0"/>
        <v/>
      </c>
    </row>
    <row r="5" spans="3:20" x14ac:dyDescent="0.25">
      <c r="C5" s="11">
        <f t="shared" ref="C5:C7" si="1">C4+1</f>
        <v>44699</v>
      </c>
      <c r="D5" s="38" t="s">
        <v>6</v>
      </c>
      <c r="E5" s="35" t="s">
        <v>19</v>
      </c>
      <c r="F5" s="21"/>
      <c r="G5" s="21" t="s">
        <v>36</v>
      </c>
      <c r="H5" s="21"/>
      <c r="I5" s="21"/>
      <c r="J5" s="1"/>
      <c r="K5" s="2"/>
      <c r="L5" s="9" cm="1">
        <f t="array" aca="1" ref="L5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N5" s="14" t="s">
        <v>4</v>
      </c>
      <c r="P5" s="12"/>
      <c r="Q5" s="20" t="str">
        <f t="shared" si="0"/>
        <v/>
      </c>
      <c r="R5" s="20" t="str">
        <f t="shared" si="0"/>
        <v/>
      </c>
      <c r="S5" s="20" t="str">
        <f t="shared" si="0"/>
        <v/>
      </c>
    </row>
    <row r="6" spans="3:20" x14ac:dyDescent="0.25">
      <c r="C6" s="11">
        <f t="shared" si="1"/>
        <v>44700</v>
      </c>
      <c r="D6" s="38" t="s">
        <v>6</v>
      </c>
      <c r="E6" s="35" t="s">
        <v>48</v>
      </c>
      <c r="F6" s="21" t="s">
        <v>23</v>
      </c>
      <c r="G6" s="21" t="s">
        <v>17</v>
      </c>
      <c r="H6" s="21" t="s">
        <v>30</v>
      </c>
      <c r="I6" s="21" t="s">
        <v>34</v>
      </c>
      <c r="J6" s="1"/>
      <c r="K6" s="2"/>
      <c r="L6" s="9" cm="1">
        <f t="array" aca="1" ref="L6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0.22916666666666666</v>
      </c>
      <c r="N6" s="10" t="s">
        <v>5</v>
      </c>
      <c r="P6" s="12"/>
      <c r="Q6" s="20" t="str">
        <f t="shared" si="0"/>
        <v/>
      </c>
      <c r="R6" s="20" t="str">
        <f t="shared" si="0"/>
        <v/>
      </c>
      <c r="S6" s="20" t="str">
        <f t="shared" si="0"/>
        <v/>
      </c>
    </row>
    <row r="7" spans="3:20" x14ac:dyDescent="0.25">
      <c r="C7" s="11">
        <f t="shared" si="1"/>
        <v>44701</v>
      </c>
      <c r="D7" s="39" t="s">
        <v>6</v>
      </c>
      <c r="E7" s="36"/>
      <c r="F7" s="3"/>
      <c r="G7" s="21"/>
      <c r="H7" s="21"/>
      <c r="I7" s="21"/>
      <c r="J7" s="4"/>
      <c r="K7" s="2"/>
      <c r="L7" s="9" cm="1">
        <f t="array" aca="1" ref="L7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N7" s="10"/>
      <c r="P7" s="12"/>
      <c r="Q7" s="20" t="str">
        <f t="shared" si="0"/>
        <v/>
      </c>
      <c r="R7" s="20" t="str">
        <f t="shared" si="0"/>
        <v/>
      </c>
      <c r="S7" s="20" t="str">
        <f t="shared" si="0"/>
        <v/>
      </c>
    </row>
    <row r="8" spans="3:20" x14ac:dyDescent="0.25">
      <c r="D8" s="34"/>
      <c r="E8" s="5"/>
      <c r="F8" s="5"/>
      <c r="G8" s="22"/>
      <c r="H8" s="22"/>
      <c r="I8" s="22"/>
      <c r="J8" s="2"/>
      <c r="K8" s="2"/>
      <c r="L8" s="9"/>
      <c r="N8" s="10"/>
      <c r="Q8" s="20" t="str">
        <f t="shared" si="0"/>
        <v/>
      </c>
      <c r="R8" s="20" t="str">
        <f t="shared" si="0"/>
        <v/>
      </c>
      <c r="S8" s="20" t="str">
        <f t="shared" si="0"/>
        <v/>
      </c>
    </row>
    <row r="9" spans="3:20" x14ac:dyDescent="0.25">
      <c r="D9" s="34"/>
      <c r="E9" s="5"/>
      <c r="F9" s="5"/>
      <c r="G9" s="22"/>
      <c r="H9" s="23"/>
      <c r="I9" s="23"/>
      <c r="J9" s="6"/>
      <c r="K9" s="2"/>
      <c r="L9" s="9"/>
      <c r="N9" s="10"/>
      <c r="Q9" s="15" t="s">
        <v>9</v>
      </c>
    </row>
    <row r="10" spans="3:20" x14ac:dyDescent="0.25">
      <c r="C10" s="11">
        <f>C3</f>
        <v>44697</v>
      </c>
      <c r="D10" s="37" t="s">
        <v>7</v>
      </c>
      <c r="E10" s="36"/>
      <c r="F10" s="3"/>
      <c r="G10" s="21"/>
      <c r="H10" s="21"/>
      <c r="I10" s="21"/>
      <c r="J10" s="1"/>
      <c r="K10" s="2"/>
      <c r="L10" s="9" cm="1">
        <f t="array" aca="1" ref="L10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N10" s="10"/>
    </row>
    <row r="11" spans="3:20" x14ac:dyDescent="0.25">
      <c r="C11" s="11">
        <f t="shared" ref="C11:C14" si="2">C4</f>
        <v>44698</v>
      </c>
      <c r="D11" s="38" t="s">
        <v>7</v>
      </c>
      <c r="E11" s="36"/>
      <c r="F11" s="3"/>
      <c r="G11" s="21"/>
      <c r="H11" s="21"/>
      <c r="I11" s="21"/>
      <c r="J11" s="1"/>
      <c r="K11" s="2"/>
      <c r="L11" s="9" cm="1">
        <f t="array" aca="1" ref="L11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N11" s="10"/>
      <c r="P11" s="8" t="s">
        <v>12</v>
      </c>
      <c r="Q11" s="13" t="s">
        <v>4</v>
      </c>
      <c r="R11" s="18" t="s">
        <v>10</v>
      </c>
      <c r="S11" t="s">
        <v>11</v>
      </c>
    </row>
    <row r="12" spans="3:20" x14ac:dyDescent="0.25">
      <c r="C12" s="11">
        <f t="shared" si="2"/>
        <v>44699</v>
      </c>
      <c r="D12" s="38" t="s">
        <v>7</v>
      </c>
      <c r="E12" s="35" t="s">
        <v>26</v>
      </c>
      <c r="F12" s="21"/>
      <c r="G12" s="21" t="s">
        <v>37</v>
      </c>
      <c r="H12" s="21"/>
      <c r="I12" s="21"/>
      <c r="J12" s="1"/>
      <c r="K12" s="2"/>
      <c r="L12" s="9" cm="1">
        <f t="array" aca="1" ref="L12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0.16666666666666666</v>
      </c>
      <c r="N12" s="10"/>
      <c r="Q12" s="16">
        <f t="array" ref="Q12">IFERROR(INDEX($C$3:$C$14,SMALL(IF(ISNUMBER(SEARCH($Q$11,$E$3:$J$14)),ROW($C$3:$C$14)-2,""),ROW($A1))),"")</f>
        <v>44697</v>
      </c>
      <c r="R12" s="16" t="str">
        <f t="array" ref="R12">RIGHT(IFERROR(INDEX(E$3:J$14,INT(SMALL(IF(ISNUMBER(SEARCH(Q$11,E$3:J$14)),((ROW(E$3:J$14)-2)+(COLUMN(E$3:J$14)-4)/10),""),ROW($A1))),INT(SMALL(IF(ISNUMBER(SEARCH(Q$11,E$3:J$14)),((COLUMN(E$3:J$14)-4)+(ROW(E$3:J$14)-2)/100),""),ROW($A1)))),""),11)</f>
        <v>13h - 01:00</v>
      </c>
      <c r="S12" s="17" t="str">
        <f t="array" ref="S12">IFERROR(IF(MATCH(SMALL(IF(ISNUMBER(SEARCH(Q$11,E$3:J$14)),ROW(E$3:J$14)-2,""),ROW($A1)),ROW(C$3:C$14)-2,0)&lt;=5,D$3,D$10),"")</f>
        <v>Pierre</v>
      </c>
      <c r="T12" s="19">
        <f>IFERROR(Q12+(LEFT(R12,2)&amp;":00")*1,"")</f>
        <v>44697.541666666664</v>
      </c>
    </row>
    <row r="13" spans="3:20" x14ac:dyDescent="0.25">
      <c r="C13" s="11">
        <f t="shared" si="2"/>
        <v>44700</v>
      </c>
      <c r="D13" s="38" t="s">
        <v>7</v>
      </c>
      <c r="E13" s="35" t="s">
        <v>0</v>
      </c>
      <c r="F13" s="21" t="s">
        <v>31</v>
      </c>
      <c r="G13" s="21" t="s">
        <v>33</v>
      </c>
      <c r="H13" s="21" t="s">
        <v>32</v>
      </c>
      <c r="I13" s="21" t="s">
        <v>46</v>
      </c>
      <c r="J13" s="1"/>
      <c r="K13" s="2"/>
      <c r="L13" s="9" cm="1">
        <f t="array" aca="1" ref="L13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0.375</v>
      </c>
      <c r="N13" s="10"/>
      <c r="Q13" s="16" t="str">
        <f t="array" ref="Q13">IFERROR(INDEX(C$3:C$14,SMALL(IF(ISNUMBER(SEARCH(Q$11,E$3:J$14)),ROW(C$3:C$14)-2,""),ROW(A2))),"")</f>
        <v/>
      </c>
      <c r="R13" s="16" t="str">
        <f t="array" ref="R13">RIGHT(IFERROR(INDEX(E$3:J$14,INT(SMALL(IF(ISNUMBER(SEARCH(Q$11,E$3:J$14)),((ROW(E$3:J$14)-2)+(COLUMN(E$3:J$14)-4)/10),""),ROW($A2))),INT(SMALL(IF(ISNUMBER(SEARCH(Q$11,E$3:J$14)),((COLUMN(E$3:J$14)-4)+(ROW(E$3:J$14)-2)/100),""),ROW($A2)))),""),11)</f>
        <v/>
      </c>
      <c r="S13" s="17" t="str">
        <f t="array" ref="S13">IFERROR(IF(MATCH(SMALL(IF(ISNUMBER(SEARCH(Q$11,E$3:J$14)),ROW(E$3:J$14)-2,""),ROW($A2)),ROW(C$3:C$14)-2,0)&lt;=5,D$3,D$10),"")</f>
        <v/>
      </c>
      <c r="T13" s="19" t="str">
        <f t="shared" ref="T13:T19" si="3">IFERROR(Q13+(LEFT(R13,2)&amp;":00")*1,"")</f>
        <v/>
      </c>
    </row>
    <row r="14" spans="3:20" x14ac:dyDescent="0.25">
      <c r="C14" s="11">
        <f t="shared" si="2"/>
        <v>44701</v>
      </c>
      <c r="D14" s="39" t="s">
        <v>7</v>
      </c>
      <c r="E14" s="35"/>
      <c r="F14" s="21"/>
      <c r="G14" s="21" t="s">
        <v>38</v>
      </c>
      <c r="H14" s="21" t="s">
        <v>39</v>
      </c>
      <c r="I14" s="21" t="s">
        <v>40</v>
      </c>
      <c r="J14" s="1"/>
      <c r="K14" s="2"/>
      <c r="L14" s="9" cm="1">
        <f t="array" aca="1" ref="L1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0.24999999999999997</v>
      </c>
      <c r="N14" s="10"/>
      <c r="Q14" s="16" t="str">
        <f t="array" ref="Q14">IFERROR(INDEX(C$3:C$14,SMALL(IF(ISNUMBER(SEARCH(Q$11,E$3:J$14)),ROW(C$3:C$14)-2,""),ROW(A3))),"")</f>
        <v/>
      </c>
      <c r="R14" s="16" t="str">
        <f t="array" ref="R14">RIGHT(IFERROR(INDEX(E$3:J$14,INT(SMALL(IF(ISNUMBER(SEARCH(Q$11,E$3:J$14)),((ROW(E$3:J$14)-2)+(COLUMN(E$3:J$14)-4)/10),""),ROW($A3))),INT(SMALL(IF(ISNUMBER(SEARCH(Q$11,E$3:J$14)),((COLUMN(E$3:J$14)-4)+(ROW(E$3:J$14)-2)/100),""),ROW($A3)))),""),11)</f>
        <v/>
      </c>
      <c r="S14" s="17" t="str">
        <f t="array" ref="S14">IFERROR(IF(MATCH(SMALL(IF(ISNUMBER(SEARCH(Q$11,E$3:J$14)),ROW(E$3:J$14)-2,""),ROW($A3)),ROW(C$3:C$14)-2,0)&lt;=5,D$3,D$10),"")</f>
        <v/>
      </c>
      <c r="T14" s="19" t="str">
        <f t="shared" si="3"/>
        <v/>
      </c>
    </row>
    <row r="15" spans="3:20" x14ac:dyDescent="0.25">
      <c r="D15" s="34"/>
      <c r="E15" s="5"/>
      <c r="F15" s="5"/>
      <c r="G15" s="22"/>
      <c r="H15" s="24"/>
      <c r="I15" s="24"/>
      <c r="J15" s="7"/>
      <c r="K15" s="2"/>
      <c r="Q15" s="16" t="str">
        <f t="array" ref="Q15">IFERROR(INDEX(C$3:C$14,SMALL(IF(ISNUMBER(SEARCH(Q$11,E$3:J$14)),ROW(C$3:C$14)-2,""),ROW(A4))),"")</f>
        <v/>
      </c>
      <c r="R15" s="16" t="str">
        <f t="array" ref="R15">RIGHT(IFERROR(INDEX(E$3:J$14,INT(SMALL(IF(ISNUMBER(SEARCH(Q$11,E$3:J$14)),((ROW(E$3:J$14)-2)+(COLUMN(E$3:J$14)-4)/10),""),ROW($A4))),INT(SMALL(IF(ISNUMBER(SEARCH(Q$11,E$3:J$14)),((COLUMN(E$3:J$14)-4)+(ROW(E$3:J$14)-2)/100),""),ROW($A4)))),""),11)</f>
        <v/>
      </c>
      <c r="S15" s="17" t="str">
        <f t="array" ref="S15">IFERROR(IF(MATCH(SMALL(IF(ISNUMBER(SEARCH(Q$11,E$3:J$14)),ROW(E$3:J$14)-2,""),ROW($A4)),ROW(C$3:C$14)-2,0)&lt;=5,D$3,D$10),"")</f>
        <v/>
      </c>
      <c r="T15" s="19" t="str">
        <f t="shared" si="3"/>
        <v/>
      </c>
    </row>
    <row r="16" spans="3:20" x14ac:dyDescent="0.25">
      <c r="C16" s="11">
        <v>44697</v>
      </c>
      <c r="D16" s="37" t="s">
        <v>14</v>
      </c>
      <c r="E16" s="35" t="s">
        <v>15</v>
      </c>
      <c r="F16" s="33" t="s">
        <v>28</v>
      </c>
      <c r="G16" s="21" t="s">
        <v>1</v>
      </c>
      <c r="H16" s="21" t="s">
        <v>20</v>
      </c>
      <c r="I16" s="21"/>
      <c r="J16" s="1"/>
      <c r="K16" s="2"/>
      <c r="L16" s="9" cm="1">
        <f t="array" aca="1" ref="L16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0.25</v>
      </c>
      <c r="Q16" s="16" t="str">
        <f t="array" ref="Q16">IFERROR(INDEX(C$3:C$14,SMALL(IF(ISNUMBER(SEARCH(Q$11,E$3:J$14)),ROW(C$3:C$14)-2,""),ROW(A5))),"")</f>
        <v/>
      </c>
      <c r="R16" s="16" t="str">
        <f t="array" ref="R16">RIGHT(IFERROR(INDEX(E$3:J$14,INT(SMALL(IF(ISNUMBER(SEARCH(Q$11,E$3:J$14)),((ROW(E$3:J$14)-2)+(COLUMN(E$3:J$14)-4)/10),""),ROW($A5))),INT(SMALL(IF(ISNUMBER(SEARCH(Q$11,E$3:J$14)),((COLUMN(E$3:J$14)-4)+(ROW(E$3:J$14)-2)/100),""),ROW($A5)))),""),11)</f>
        <v/>
      </c>
      <c r="S16" s="17" t="str">
        <f t="array" ref="S16">IFERROR(IF(MATCH(SMALL(IF(ISNUMBER(SEARCH(Q$11,E$3:J$14)),ROW(E$3:J$14)-2,""),ROW($A5)),ROW(C$3:C$14)-2,0)&lt;=5,D$3,D$10),"")</f>
        <v/>
      </c>
      <c r="T16" s="19" t="str">
        <f t="shared" si="3"/>
        <v/>
      </c>
    </row>
    <row r="17" spans="3:20" x14ac:dyDescent="0.25">
      <c r="C17" s="11">
        <f>C16+1</f>
        <v>44698</v>
      </c>
      <c r="D17" s="38" t="s">
        <v>14</v>
      </c>
      <c r="E17" s="35" t="s">
        <v>42</v>
      </c>
      <c r="F17" s="21" t="s">
        <v>43</v>
      </c>
      <c r="G17" s="21" t="s">
        <v>16</v>
      </c>
      <c r="H17" s="21" t="s">
        <v>49</v>
      </c>
      <c r="I17" s="21" t="s">
        <v>51</v>
      </c>
      <c r="J17" s="1"/>
      <c r="K17" s="2"/>
      <c r="L17" s="9" cm="1">
        <f t="array" aca="1" ref="L17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Q17" s="16" t="str">
        <f t="array" ref="Q17">IFERROR(INDEX(C$3:C$14,SMALL(IF(ISNUMBER(SEARCH(Q$11,E$3:J$14)),ROW(C$3:C$14)-2,""),ROW(A6))),"")</f>
        <v/>
      </c>
      <c r="R17" s="16" t="str">
        <f t="array" ref="R17">RIGHT(IFERROR(INDEX(E$3:J$14,INT(SMALL(IF(ISNUMBER(SEARCH(Q$11,E$3:J$14)),((ROW(E$3:J$14)-2)+(COLUMN(E$3:J$14)-4)/10),""),ROW($A6))),INT(SMALL(IF(ISNUMBER(SEARCH(Q$11,E$3:J$14)),((COLUMN(E$3:J$14)-4)+(ROW(E$3:J$14)-2)/100),""),ROW($A6)))),""),11)</f>
        <v/>
      </c>
      <c r="S17" s="17" t="str">
        <f t="array" ref="S17">IFERROR(IF(MATCH(SMALL(IF(ISNUMBER(SEARCH(Q$11,E$3:J$14)),ROW(E$3:J$14)-2,""),ROW($A6)),ROW(C$3:C$14)-2,0)&lt;=5,D$3,D$10),"")</f>
        <v/>
      </c>
      <c r="T17" s="19" t="str">
        <f t="shared" si="3"/>
        <v/>
      </c>
    </row>
    <row r="18" spans="3:20" x14ac:dyDescent="0.25">
      <c r="C18" s="11">
        <f t="shared" ref="C18:C20" si="4">C17+1</f>
        <v>44699</v>
      </c>
      <c r="D18" s="38" t="s">
        <v>14</v>
      </c>
      <c r="E18" s="35" t="s">
        <v>19</v>
      </c>
      <c r="F18" s="21"/>
      <c r="G18" s="21" t="s">
        <v>13</v>
      </c>
      <c r="H18" s="21"/>
      <c r="I18" s="21"/>
      <c r="J18" s="1"/>
      <c r="K18" s="2"/>
      <c r="L18" s="9" cm="1">
        <f t="array" aca="1" ref="L18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Q18" s="16" t="str">
        <f t="array" ref="Q18">IFERROR(INDEX(C$3:C$14,SMALL(IF(ISNUMBER(SEARCH(Q$11,E$3:J$14)),ROW(C$3:C$14)-2,""),ROW(A7))),"")</f>
        <v/>
      </c>
      <c r="R18" s="16" t="str">
        <f t="array" ref="R18">RIGHT(IFERROR(INDEX(E$3:J$14,INT(SMALL(IF(ISNUMBER(SEARCH(Q$11,E$3:J$14)),((ROW(E$3:J$14)-2)+(COLUMN(E$3:J$14)-4)/10),""),ROW($A7))),INT(SMALL(IF(ISNUMBER(SEARCH(Q$11,E$3:J$14)),((COLUMN(E$3:J$14)-4)+(ROW(E$3:J$14)-2)/100),""),ROW($A7)))),""),11)</f>
        <v/>
      </c>
      <c r="S18" s="17" t="str">
        <f t="array" ref="S18">IFERROR(IF(MATCH(SMALL(IF(ISNUMBER(SEARCH(Q$11,E$3:J$14)),ROW(E$3:J$14)-2,""),ROW($A7)),ROW(C$3:C$14)-2,0)&lt;=5,D$3,D$10),"")</f>
        <v/>
      </c>
      <c r="T18" s="19" t="str">
        <f t="shared" si="3"/>
        <v/>
      </c>
    </row>
    <row r="19" spans="3:20" x14ac:dyDescent="0.25">
      <c r="C19" s="11">
        <f t="shared" si="4"/>
        <v>44700</v>
      </c>
      <c r="D19" s="38" t="s">
        <v>14</v>
      </c>
      <c r="E19" s="35" t="s">
        <v>48</v>
      </c>
      <c r="F19" s="21" t="s">
        <v>41</v>
      </c>
      <c r="G19" s="21" t="s">
        <v>44</v>
      </c>
      <c r="H19" s="21" t="s">
        <v>45</v>
      </c>
      <c r="I19" s="21" t="s">
        <v>34</v>
      </c>
      <c r="J19" s="1"/>
      <c r="K19" s="2"/>
      <c r="L19" s="9" cm="1">
        <f t="array" aca="1" ref="L19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0.22916666666666666</v>
      </c>
      <c r="Q19" s="16" t="str">
        <f t="array" ref="Q19">IFERROR(INDEX(C$3:C$14,SMALL(IF(ISNUMBER(SEARCH(Q$11,E$3:J$14)),ROW(C$3:C$14)-2,""),ROW(A8))),"")</f>
        <v/>
      </c>
      <c r="R19" s="16" t="str">
        <f t="array" ref="R19">RIGHT(IFERROR(INDEX(E$3:J$14,INT(SMALL(IF(ISNUMBER(SEARCH(Q$11,E$3:J$14)),((ROW(E$3:J$14)-2)+(COLUMN(E$3:J$14)-4)/10),""),ROW($A8))),INT(SMALL(IF(ISNUMBER(SEARCH(Q$11,E$3:J$14)),((COLUMN(E$3:J$14)-4)+(ROW(E$3:J$14)-2)/100),""),ROW($A8)))),""),11)</f>
        <v/>
      </c>
      <c r="S19" s="17" t="str">
        <f t="array" ref="S19">IFERROR(IF(MATCH(SMALL(IF(ISNUMBER(SEARCH(Q$11,E$3:J$14)),ROW(E$3:J$14)-2,""),ROW($A8)),ROW(C$3:C$14)-2,0)&lt;=5,D$3,D$10),"")</f>
        <v/>
      </c>
      <c r="T19" s="19" t="str">
        <f t="shared" si="3"/>
        <v/>
      </c>
    </row>
    <row r="20" spans="3:20" x14ac:dyDescent="0.25">
      <c r="C20" s="11">
        <f t="shared" si="4"/>
        <v>44701</v>
      </c>
      <c r="D20" s="39" t="s">
        <v>14</v>
      </c>
      <c r="E20" s="36"/>
      <c r="F20" s="3"/>
      <c r="G20" s="3"/>
      <c r="H20" s="3"/>
      <c r="I20" s="3"/>
      <c r="J20" s="4"/>
      <c r="K20" s="2"/>
      <c r="L20" s="9" cm="1">
        <f t="array" aca="1" ref="L20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</sheetData>
  <conditionalFormatting sqref="D3:D20">
    <cfRule type="cellIs" dxfId="1" priority="3" operator="equal">
      <formula>D2</formula>
    </cfRule>
  </conditionalFormatting>
  <dataValidations disablePrompts="1" count="1">
    <dataValidation type="list" allowBlank="1" showInputMessage="1" showErrorMessage="1" sqref="Q11" xr:uid="{00000000-0002-0000-0000-000000000000}">
      <formula1>$N$3:$N$6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2A319FDB-13B1-40B3-9EB3-97FC457367B9}">
            <xm:f>SEARCH(Feuil2!$B$2:$B$3,E3)</xm:f>
            <x14:dxf>
              <fill>
                <patternFill>
                  <bgColor theme="0" tint="-0.499984740745262"/>
                </patternFill>
              </fill>
            </x14:dxf>
          </x14:cfRule>
          <x14:cfRule type="expression" priority="1" id="{081ADCF3-7D74-4829-8EE0-7EBE262C4312}">
            <xm:f>VLOOKUP(LEFT(E3,SEARCH( " ",E3)-1),Feuil2!$D$2:$E$3,2,0)&lt;&gt;$D3</xm:f>
            <x14:dxf>
              <fill>
                <patternFill>
                  <bgColor rgb="FFCC3300"/>
                </patternFill>
              </fill>
            </x14:dxf>
          </x14:cfRule>
          <xm:sqref>E3:I20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DDA50-49AF-44C3-9083-ACE1E573C702}">
  <dimension ref="B1:E5"/>
  <sheetViews>
    <sheetView workbookViewId="0">
      <selection activeCell="E3" sqref="E3"/>
    </sheetView>
  </sheetViews>
  <sheetFormatPr baseColWidth="10" defaultRowHeight="15" x14ac:dyDescent="0.25"/>
  <cols>
    <col min="2" max="2" width="12.5703125" style="8" customWidth="1"/>
  </cols>
  <sheetData>
    <row r="1" spans="2:5" x14ac:dyDescent="0.25">
      <c r="B1" s="26" t="s">
        <v>22</v>
      </c>
      <c r="D1" s="29" t="s">
        <v>53</v>
      </c>
      <c r="E1" s="30" t="s">
        <v>52</v>
      </c>
    </row>
    <row r="2" spans="2:5" x14ac:dyDescent="0.25">
      <c r="B2" s="27" t="s">
        <v>18</v>
      </c>
      <c r="D2" s="25" t="s">
        <v>21</v>
      </c>
      <c r="E2" s="28" t="s">
        <v>57</v>
      </c>
    </row>
    <row r="3" spans="2:5" x14ac:dyDescent="0.25">
      <c r="B3" s="27" t="s">
        <v>54</v>
      </c>
      <c r="D3" s="31" t="s">
        <v>24</v>
      </c>
      <c r="E3" s="32" t="s">
        <v>25</v>
      </c>
    </row>
    <row r="4" spans="2:5" x14ac:dyDescent="0.25">
      <c r="D4" s="31" t="s">
        <v>55</v>
      </c>
      <c r="E4" s="32" t="s">
        <v>25</v>
      </c>
    </row>
    <row r="5" spans="2:5" x14ac:dyDescent="0.25">
      <c r="D5" s="25" t="s">
        <v>56</v>
      </c>
      <c r="E5" s="28" t="s">
        <v>25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Chris_W10</cp:lastModifiedBy>
  <dcterms:created xsi:type="dcterms:W3CDTF">2022-04-23T07:00:49Z</dcterms:created>
  <dcterms:modified xsi:type="dcterms:W3CDTF">2022-07-02T13:57:27Z</dcterms:modified>
</cp:coreProperties>
</file>