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9AE2C7F-F795-4BDB-BA30-72420F14FDD3}" xr6:coauthVersionLast="47" xr6:coauthVersionMax="47" xr10:uidLastSave="{00000000-0000-0000-0000-000000000000}"/>
  <bookViews>
    <workbookView xWindow="-120" yWindow="-120" windowWidth="29040" windowHeight="15990" xr2:uid="{8A0EE38D-48D7-4EE6-8399-E7656DC273B8}"/>
  </bookViews>
  <sheets>
    <sheet name="Feuil10" sheetId="10" r:id="rId1"/>
    <sheet name="ventes" sheetId="1" r:id="rId2"/>
    <sheet name="références" sheetId="2" r:id="rId3"/>
  </sheets>
  <definedNames>
    <definedName name="_xlcn.WorksheetConnection_Classeur1Tableau21" hidden="1">Ventes[]</definedName>
    <definedName name="_xlcn.WorksheetConnection_ventesA2E2551" hidden="1">ventes!$A$2:$E$20</definedName>
  </definedNames>
  <calcPr calcId="191029"/>
  <pivotCaches>
    <pivotCache cacheId="16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ventes!$A$2:$E$255"/>
          <x15:modelTable id="Tableau2" name="Tableau2" connection="WorksheetConnection_Classeur1!Tableau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12" i="2" l="1"/>
  <c r="C11" i="2"/>
  <c r="C4" i="2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DD2E65-7CB8-49A9-9CF3-72BA312454C6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A161248F-E7FE-45EA-A152-B346A743C137}" name="WorksheetConnection_Classeur1!Tableau2" type="102" refreshedVersion="8" minRefreshableVersion="5">
    <extLst>
      <ext xmlns:x15="http://schemas.microsoft.com/office/spreadsheetml/2010/11/main" uri="{DE250136-89BD-433C-8126-D09CA5730AF9}">
        <x15:connection id="Tableau2">
          <x15:rangePr sourceName="_xlcn.WorksheetConnection_Classeur1Tableau21"/>
        </x15:connection>
      </ext>
    </extLst>
  </connection>
  <connection id="3" xr16:uid="{ED86D259-AF4A-4135-AE71-D8725A42A7AA}" name="WorksheetConnection_ventes!$A$2:$E$255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ventesA2E2551"/>
        </x15:connection>
      </ext>
    </extLst>
  </connection>
</connections>
</file>

<file path=xl/sharedStrings.xml><?xml version="1.0" encoding="utf-8"?>
<sst xmlns="http://schemas.openxmlformats.org/spreadsheetml/2006/main" count="99" uniqueCount="26">
  <si>
    <t>type de véhicule</t>
  </si>
  <si>
    <t>pièce</t>
  </si>
  <si>
    <t>budget annuel correspondant</t>
  </si>
  <si>
    <t>ventes</t>
  </si>
  <si>
    <t>Pourcentage budget</t>
  </si>
  <si>
    <t>a2020</t>
  </si>
  <si>
    <t>porte</t>
  </si>
  <si>
    <t>b2020</t>
  </si>
  <si>
    <t>b2021</t>
  </si>
  <si>
    <t>c2021</t>
  </si>
  <si>
    <t>carrosserie</t>
  </si>
  <si>
    <t>poignée</t>
  </si>
  <si>
    <t>type de véhicule et année</t>
  </si>
  <si>
    <t>budget annuel</t>
  </si>
  <si>
    <t>bouton</t>
  </si>
  <si>
    <t>a2021</t>
  </si>
  <si>
    <t>a2022</t>
  </si>
  <si>
    <t>vitre</t>
  </si>
  <si>
    <t>b2022</t>
  </si>
  <si>
    <t>roue</t>
  </si>
  <si>
    <t>moteur</t>
  </si>
  <si>
    <t>c2022</t>
  </si>
  <si>
    <t>Étiquettes de lignes</t>
  </si>
  <si>
    <t>Somme de ventes</t>
  </si>
  <si>
    <t>Somme de Pourcentage budget</t>
  </si>
  <si>
    <t>Max. de budget annuel correspondant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</si>
</sst>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 Narrow"/>
      <family val="2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3" fontId="2" fillId="0" borderId="3" xfId="1" applyFont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49" fontId="0" fillId="3" borderId="4" xfId="0" applyNumberFormat="1" applyFill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43" fontId="0" fillId="0" borderId="1" xfId="1" applyFont="1" applyBorder="1" applyAlignment="1" applyProtection="1">
      <alignment horizontal="center" vertical="center"/>
      <protection locked="0"/>
    </xf>
    <xf numFmtId="49" fontId="0" fillId="4" borderId="4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49" fontId="0" fillId="4" borderId="1" xfId="0" applyNumberForma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43" fontId="0" fillId="0" borderId="0" xfId="1" applyFont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" fillId="0" borderId="2" xfId="0" applyFont="1" applyBorder="1" applyAlignment="1" applyProtection="1">
      <alignment horizontal="center" vertical="center" wrapText="1"/>
    </xf>
    <xf numFmtId="9" fontId="0" fillId="0" borderId="0" xfId="2" applyFont="1"/>
    <xf numFmtId="0" fontId="0" fillId="0" borderId="0" xfId="0" applyAlignment="1" applyProtection="1">
      <alignment horizontal="center" vertical="center"/>
      <protection locked="0"/>
    </xf>
    <xf numFmtId="44" fontId="0" fillId="0" borderId="5" xfId="3" applyFont="1" applyBorder="1" applyAlignment="1" applyProtection="1">
      <alignment horizontal="center" vertical="center"/>
      <protection locked="0"/>
    </xf>
    <xf numFmtId="9" fontId="0" fillId="0" borderId="5" xfId="2" applyFont="1" applyBorder="1" applyAlignment="1" applyProtection="1">
      <alignment horizontal="center" vertical="center"/>
      <protection locked="0"/>
    </xf>
    <xf numFmtId="0" fontId="0" fillId="0" borderId="0" xfId="0" applyFill="1"/>
    <xf numFmtId="10" fontId="0" fillId="0" borderId="0" xfId="0" applyNumberFormat="1" applyFill="1"/>
    <xf numFmtId="42" fontId="0" fillId="0" borderId="0" xfId="0" applyNumberFormat="1"/>
  </cellXfs>
  <cellStyles count="4">
    <cellStyle name="Milliers" xfId="1" builtinId="3"/>
    <cellStyle name="Monétaire" xfId="3" builtinId="4"/>
    <cellStyle name="Normal" xfId="0" builtinId="0"/>
    <cellStyle name="Pourcentage" xfId="2" builtinId="5"/>
  </cellStyles>
  <dxfs count="32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32" formatCode="_-* #,##0\ &quot;€&quot;_-;\-* #,##0\ &quot;€&quot;_-;_-* &quot;-&quot;\ &quot;€&quot;_-;_-@_-"/>
    </dxf>
    <dxf>
      <numFmt numFmtId="32" formatCode="_-* #,##0\ &quot;€&quot;_-;\-* #,##0\ &quot;€&quot;_-;_-* &quot;-&quot;\ &quot;€&quot;_-;_-@_-"/>
    </dxf>
    <dxf>
      <numFmt numFmtId="32" formatCode="_-* #,##0\ &quot;€&quot;_-;\-* #,##0\ &quot;€&quot;_-;_-* &quot;-&quot;\ &quot;€&quot;_-;_-@_-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32" formatCode="_-* #,##0\ &quot;€&quot;_-;\-* #,##0\ &quot;€&quot;_-;_-* &quot;-&quot;\ &quot;€&quot;_-;_-@_-"/>
    </dxf>
    <dxf>
      <numFmt numFmtId="14" formatCode="0.00%"/>
    </dxf>
    <dxf>
      <numFmt numFmtId="32" formatCode="_-* #,##0\ &quot;€&quot;_-;\-* #,##0\ &quot;€&quot;_-;_-* &quot;-&quot;\ &quot;€&quot;_-;_-@_-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4" formatCode="0.00%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protection locked="0" hidden="0"/>
    </dxf>
    <dxf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_€_-;\-* #,##0.00\ _€_-;_-* &quot;-&quot;??\ _€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numFmt numFmtId="30" formatCode="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alignment horizontal="center" vertical="center" textRotation="0" indent="0" justifyLastLine="0" shrinkToFit="0" readingOrder="0"/>
      <protection locked="0" hidden="0"/>
    </dxf>
    <dxf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protection locked="0" hidden="0"/>
    </dxf>
    <dxf>
      <alignment horizontal="center" vertical="center" textRotation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732.575228703703" createdVersion="8" refreshedVersion="8" minRefreshableVersion="3" recordCount="19" xr:uid="{0116CAB1-F807-4157-8CC2-9E16DD38CCAD}">
  <cacheSource type="worksheet">
    <worksheetSource name="Ventes"/>
  </cacheSource>
  <cacheFields count="5">
    <cacheField name="type de véhicule" numFmtId="49">
      <sharedItems containsBlank="1" count="5">
        <s v="a2020"/>
        <s v="b2020"/>
        <s v="b2021"/>
        <s v="c2021"/>
        <m u="1"/>
      </sharedItems>
    </cacheField>
    <cacheField name="pièce" numFmtId="49">
      <sharedItems containsBlank="1" count="4">
        <s v="porte"/>
        <s v="carrosserie"/>
        <s v="poignée"/>
        <m u="1"/>
      </sharedItems>
    </cacheField>
    <cacheField name="budget annuel correspondant" numFmtId="44">
      <sharedItems containsSemiMixedTypes="0" containsString="0" containsNumber="1" containsInteger="1" minValue="2770" maxValue="103480"/>
    </cacheField>
    <cacheField name="ventes" numFmtId="43">
      <sharedItems containsString="0" containsBlank="1" containsNumber="1" minValue="504" maxValue="31573.08"/>
    </cacheField>
    <cacheField name="Pourcentage budget" numFmtId="9">
      <sharedItems containsSemiMixedTypes="0" containsString="0" containsNumber="1" minValue="0" maxValue="1.00060422960725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n v="36400"/>
    <n v="3943.2"/>
    <n v="0.10832967032967032"/>
  </r>
  <r>
    <x v="0"/>
    <x v="0"/>
    <n v="36400"/>
    <n v="24917.03"/>
    <n v="0.68453379120879121"/>
  </r>
  <r>
    <x v="0"/>
    <x v="0"/>
    <n v="36400"/>
    <m/>
    <n v="0"/>
  </r>
  <r>
    <x v="1"/>
    <x v="0"/>
    <n v="103480"/>
    <n v="17688"/>
    <n v="0.17093158098183223"/>
  </r>
  <r>
    <x v="1"/>
    <x v="0"/>
    <n v="103480"/>
    <n v="22512"/>
    <n v="0.21754928488596831"/>
  </r>
  <r>
    <x v="1"/>
    <x v="0"/>
    <n v="103480"/>
    <n v="6270"/>
    <n v="6.059141863161964E-2"/>
  </r>
  <r>
    <x v="1"/>
    <x v="0"/>
    <n v="103480"/>
    <n v="10612.8"/>
    <n v="0.10255894858909934"/>
  </r>
  <r>
    <x v="1"/>
    <x v="0"/>
    <n v="103480"/>
    <n v="4062.24"/>
    <n v="3.9256281407035173E-2"/>
  </r>
  <r>
    <x v="1"/>
    <x v="0"/>
    <n v="103480"/>
    <n v="504"/>
    <n v="4.8705063780440667E-3"/>
  </r>
  <r>
    <x v="1"/>
    <x v="0"/>
    <n v="103480"/>
    <n v="8469.7199999999993"/>
    <n v="8.1848859683030531E-2"/>
  </r>
  <r>
    <x v="1"/>
    <x v="0"/>
    <n v="103480"/>
    <n v="17688"/>
    <n v="0.17093158098183223"/>
  </r>
  <r>
    <x v="1"/>
    <x v="0"/>
    <n v="103480"/>
    <n v="2790"/>
    <n v="2.6961731735601083E-2"/>
  </r>
  <r>
    <x v="1"/>
    <x v="0"/>
    <n v="103480"/>
    <n v="850"/>
    <n v="8.2141476613838416E-3"/>
  </r>
  <r>
    <x v="1"/>
    <x v="0"/>
    <n v="103480"/>
    <n v="5781.6"/>
    <n v="5.5871666022419796E-2"/>
  </r>
  <r>
    <x v="2"/>
    <x v="0"/>
    <n v="59040"/>
    <n v="31573.08"/>
    <n v="0.5347743902439025"/>
  </r>
  <r>
    <x v="2"/>
    <x v="0"/>
    <n v="59040"/>
    <n v="11497.2"/>
    <n v="0.1947357723577236"/>
  </r>
  <r>
    <x v="3"/>
    <x v="1"/>
    <n v="2770"/>
    <n v="762"/>
    <n v="0.27509025270758125"/>
  </r>
  <r>
    <x v="3"/>
    <x v="2"/>
    <n v="16550"/>
    <n v="16560"/>
    <n v="1.0006042296072508"/>
  </r>
  <r>
    <x v="3"/>
    <x v="1"/>
    <n v="2770"/>
    <n v="1156.8"/>
    <n v="0.417617328519855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B3B83B-8055-4555-9F89-4BA331E73DDB}" name="Tableau croisé dynamique7" cacheId="16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>
  <location ref="A3:D12" firstHeaderRow="0" firstDataRow="1" firstDataCol="1"/>
  <pivotFields count="5">
    <pivotField axis="axisRow" showAll="0" defaultSubtotal="0">
      <items count="5">
        <item x="0"/>
        <item x="1"/>
        <item x="2"/>
        <item x="3"/>
        <item m="1" x="4"/>
      </items>
    </pivotField>
    <pivotField axis="axisRow" showAll="0" defaultSubtotal="0">
      <items count="4">
        <item x="1"/>
        <item x="2"/>
        <item x="0"/>
        <item m="1" x="3"/>
      </items>
    </pivotField>
    <pivotField dataField="1" showAll="0" defaultSubtotal="0"/>
    <pivotField dataField="1" showAll="0" defaultSubtotal="0"/>
    <pivotField dataField="1" showAll="0" defaultSubtotal="0"/>
  </pivotFields>
  <rowFields count="2">
    <field x="0"/>
    <field x="1"/>
  </rowFields>
  <rowItems count="9">
    <i>
      <x/>
    </i>
    <i r="1">
      <x v="2"/>
    </i>
    <i>
      <x v="1"/>
    </i>
    <i r="1">
      <x v="2"/>
    </i>
    <i>
      <x v="2"/>
    </i>
    <i r="1">
      <x v="2"/>
    </i>
    <i>
      <x v="3"/>
    </i>
    <i r="1">
      <x/>
    </i>
    <i r="1"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Max. de budget annuel correspondant" fld="2" subtotal="max" baseField="1" baseItem="2" numFmtId="42"/>
    <dataField name="Somme de ventes" fld="3" baseField="1" baseItem="2" numFmtId="42"/>
    <dataField name="Somme de Pourcentage budget" fld="4" baseField="1" baseItem="2" numFmtId="10"/>
  </dataFields>
  <formats count="4">
    <format dxfId="16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5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9">
      <pivotArea outline="0" fieldPosition="0">
        <references count="1">
          <reference field="4294967294" count="1">
            <x v="0"/>
          </reference>
        </references>
      </pivotArea>
    </format>
    <format dxfId="4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4C6025-36BE-449E-BAA1-B65CA5BAF169}" name="Ventes" displayName="Ventes" ref="A1:E20" totalsRowShown="0" headerRowDxfId="31" dataDxfId="30" totalsRowDxfId="28" tableBorderDxfId="29">
  <sortState xmlns:xlrd2="http://schemas.microsoft.com/office/spreadsheetml/2017/richdata2" ref="A2:D20">
    <sortCondition ref="A2:A20"/>
  </sortState>
  <tableColumns count="5">
    <tableColumn id="16" xr3:uid="{530EBFE6-87C9-41B0-90B3-9A94F4D4E785}" name="type de véhicule" dataDxfId="27" totalsRowDxfId="26"/>
    <tableColumn id="13" xr3:uid="{1F92515B-0B1E-4D70-A88A-2B719FA0C1BE}" name="pièce" dataDxfId="25" totalsRowDxfId="24"/>
    <tableColumn id="14" xr3:uid="{82C30B72-2C8F-4783-8AF4-7A6386C0770E}" name="budget annuel correspondant" dataDxfId="17" totalsRowDxfId="23" dataCellStyle="Monétaire">
      <calculatedColumnFormula>SUMIFS(Budget[budget annuel],Budget[type de véhicule et année],Ventes[[#This Row],[type de véhicule]],Budget[pièce],Ventes[[#This Row],[pièce]])</calculatedColumnFormula>
    </tableColumn>
    <tableColumn id="8" xr3:uid="{415C4FF9-5749-43EF-AEA7-2497E60F8541}" name="ventes" dataDxfId="22" totalsRowDxfId="21" dataCellStyle="Milliers"/>
    <tableColumn id="1" xr3:uid="{D2C9493A-AC6D-4039-9411-966CA999F974}" name="Pourcentage budget" dataDxfId="20" totalsRowDxfId="19" dataCellStyle="Pourcentage">
      <calculatedColumnFormula>IFERROR(Ventes[[#This Row],[ventes]]/Ventes[[#This Row],[budget annuel correspondant]],"")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CF37F9A-6FCE-41DB-8963-35D2ECCF7717}" name="Budget" displayName="Budget" ref="A1:C21" totalsRowShown="0">
  <autoFilter ref="A1:C21" xr:uid="{9CF37F9A-6FCE-41DB-8963-35D2ECCF7717}"/>
  <tableColumns count="3">
    <tableColumn id="1" xr3:uid="{9EE9B226-969C-474C-916A-4FA5B0E47386}" name="type de véhicule et année"/>
    <tableColumn id="2" xr3:uid="{C14819D6-2F62-43D7-872B-44DB53DEA6B8}" name="pièce" dataDxfId="18"/>
    <tableColumn id="3" xr3:uid="{5D8EBD25-B174-4F10-B766-5F106A823875}" name="budget annuel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3E700-FC84-4F55-BC8E-47ACA5C330AB}">
  <dimension ref="A3:D20"/>
  <sheetViews>
    <sheetView tabSelected="1" workbookViewId="0">
      <selection activeCell="B3" sqref="B3"/>
    </sheetView>
  </sheetViews>
  <sheetFormatPr baseColWidth="10" defaultRowHeight="15" x14ac:dyDescent="0.25"/>
  <cols>
    <col min="1" max="1" width="21" bestFit="1" customWidth="1"/>
    <col min="2" max="2" width="35.28515625" bestFit="1" customWidth="1"/>
    <col min="3" max="3" width="17" style="23" bestFit="1" customWidth="1"/>
    <col min="4" max="4" width="29.140625" style="27" bestFit="1" customWidth="1"/>
  </cols>
  <sheetData>
    <row r="3" spans="1:4" x14ac:dyDescent="0.25">
      <c r="A3" s="19" t="s">
        <v>22</v>
      </c>
      <c r="B3" t="s">
        <v>25</v>
      </c>
      <c r="C3" t="s">
        <v>23</v>
      </c>
      <c r="D3" s="27" t="s">
        <v>24</v>
      </c>
    </row>
    <row r="4" spans="1:4" x14ac:dyDescent="0.25">
      <c r="A4" s="20" t="s">
        <v>5</v>
      </c>
      <c r="B4" s="29"/>
      <c r="C4" s="29"/>
      <c r="D4" s="28"/>
    </row>
    <row r="5" spans="1:4" x14ac:dyDescent="0.25">
      <c r="A5" s="21" t="s">
        <v>6</v>
      </c>
      <c r="B5" s="29">
        <v>36400</v>
      </c>
      <c r="C5" s="29">
        <v>28860.23</v>
      </c>
      <c r="D5" s="28">
        <v>0.79286346153846154</v>
      </c>
    </row>
    <row r="6" spans="1:4" x14ac:dyDescent="0.25">
      <c r="A6" s="20" t="s">
        <v>7</v>
      </c>
      <c r="B6" s="29"/>
      <c r="C6" s="29"/>
      <c r="D6" s="28"/>
    </row>
    <row r="7" spans="1:4" x14ac:dyDescent="0.25">
      <c r="A7" s="21" t="s">
        <v>6</v>
      </c>
      <c r="B7" s="29">
        <v>103480</v>
      </c>
      <c r="C7" s="29">
        <v>97228.36</v>
      </c>
      <c r="D7" s="28">
        <v>0.93958600695786632</v>
      </c>
    </row>
    <row r="8" spans="1:4" x14ac:dyDescent="0.25">
      <c r="A8" s="20" t="s">
        <v>8</v>
      </c>
      <c r="B8" s="29"/>
      <c r="C8" s="29"/>
      <c r="D8" s="28"/>
    </row>
    <row r="9" spans="1:4" x14ac:dyDescent="0.25">
      <c r="A9" s="21" t="s">
        <v>6</v>
      </c>
      <c r="B9" s="29">
        <v>59040</v>
      </c>
      <c r="C9" s="29">
        <v>43070.28</v>
      </c>
      <c r="D9" s="28">
        <v>0.72951016260162604</v>
      </c>
    </row>
    <row r="10" spans="1:4" x14ac:dyDescent="0.25">
      <c r="A10" s="20" t="s">
        <v>9</v>
      </c>
      <c r="B10" s="29"/>
      <c r="C10" s="29"/>
      <c r="D10" s="28"/>
    </row>
    <row r="11" spans="1:4" x14ac:dyDescent="0.25">
      <c r="A11" s="21" t="s">
        <v>10</v>
      </c>
      <c r="B11" s="29">
        <v>2770</v>
      </c>
      <c r="C11" s="29">
        <v>1918.8</v>
      </c>
      <c r="D11" s="28">
        <v>0.69270758122743681</v>
      </c>
    </row>
    <row r="12" spans="1:4" x14ac:dyDescent="0.25">
      <c r="A12" s="21" t="s">
        <v>11</v>
      </c>
      <c r="B12" s="29">
        <v>16550</v>
      </c>
      <c r="C12" s="29">
        <v>16560</v>
      </c>
      <c r="D12" s="28">
        <v>1.0006042296072508</v>
      </c>
    </row>
    <row r="13" spans="1:4" x14ac:dyDescent="0.25">
      <c r="C13"/>
    </row>
    <row r="14" spans="1:4" x14ac:dyDescent="0.25">
      <c r="C14"/>
    </row>
    <row r="15" spans="1:4" x14ac:dyDescent="0.25">
      <c r="C15"/>
    </row>
    <row r="16" spans="1:4" x14ac:dyDescent="0.25">
      <c r="C16"/>
    </row>
    <row r="17" spans="3:3" x14ac:dyDescent="0.25">
      <c r="C17"/>
    </row>
    <row r="18" spans="3:3" x14ac:dyDescent="0.25">
      <c r="C18"/>
    </row>
    <row r="19" spans="3:3" x14ac:dyDescent="0.25">
      <c r="C19"/>
    </row>
    <row r="20" spans="3:3" x14ac:dyDescent="0.25">
      <c r="C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A99F5-7D41-436E-B7C7-744CA0813122}">
  <dimension ref="A1:Q259"/>
  <sheetViews>
    <sheetView workbookViewId="0">
      <selection activeCell="C25" sqref="C25"/>
    </sheetView>
  </sheetViews>
  <sheetFormatPr baseColWidth="10" defaultColWidth="11.42578125" defaultRowHeight="15" x14ac:dyDescent="0.25"/>
  <cols>
    <col min="1" max="1" width="18.140625" style="5" customWidth="1"/>
    <col min="2" max="2" width="13.5703125" style="16" customWidth="1"/>
    <col min="3" max="3" width="19.5703125" style="5" customWidth="1"/>
    <col min="4" max="4" width="19.7109375" style="17" customWidth="1"/>
    <col min="5" max="5" width="15.140625" style="5" bestFit="1" customWidth="1"/>
    <col min="6" max="6" width="39.42578125" style="5" bestFit="1" customWidth="1"/>
    <col min="7" max="7" width="29.5703125" style="5" bestFit="1" customWidth="1"/>
    <col min="8" max="8" width="18.140625" style="5" bestFit="1" customWidth="1"/>
    <col min="9" max="9" width="11.42578125" style="5" bestFit="1"/>
    <col min="10" max="10" width="21.28515625" style="5" customWidth="1"/>
    <col min="11" max="11" width="16.42578125" style="6" customWidth="1"/>
    <col min="12" max="12" width="20.7109375" style="5" bestFit="1" customWidth="1"/>
    <col min="13" max="16" width="20.7109375" style="5" customWidth="1"/>
    <col min="17" max="17" width="17.5703125" style="5" customWidth="1"/>
    <col min="18" max="16384" width="11.42578125" style="5"/>
  </cols>
  <sheetData>
    <row r="1" spans="1:17" ht="18" x14ac:dyDescent="0.25">
      <c r="A1" s="1" t="s">
        <v>0</v>
      </c>
      <c r="B1" s="2" t="s">
        <v>1</v>
      </c>
      <c r="C1" s="3" t="s">
        <v>2</v>
      </c>
      <c r="D1" s="4" t="s">
        <v>3</v>
      </c>
      <c r="E1" s="22" t="s">
        <v>4</v>
      </c>
      <c r="L1" s="24"/>
      <c r="M1" s="24"/>
      <c r="N1" s="24"/>
      <c r="O1" s="24"/>
      <c r="P1" s="24"/>
      <c r="Q1" s="24"/>
    </row>
    <row r="2" spans="1:17" x14ac:dyDescent="0.25">
      <c r="A2" s="7" t="s">
        <v>5</v>
      </c>
      <c r="B2" s="8" t="s">
        <v>6</v>
      </c>
      <c r="C2" s="25">
        <f>SUMIFS(Budget[budget annuel],Budget[type de véhicule et année],Ventes[[#This Row],[type de véhicule]],Budget[pièce],Ventes[[#This Row],[pièce]])</f>
        <v>36400</v>
      </c>
      <c r="D2" s="9">
        <v>3943.2</v>
      </c>
      <c r="E2" s="26">
        <f>IFERROR(Ventes[[#This Row],[ventes]]/Ventes[[#This Row],[budget annuel correspondant]],"")</f>
        <v>0.10832967032967032</v>
      </c>
    </row>
    <row r="3" spans="1:17" x14ac:dyDescent="0.25">
      <c r="A3" s="7" t="s">
        <v>5</v>
      </c>
      <c r="B3" s="8" t="s">
        <v>6</v>
      </c>
      <c r="C3" s="25">
        <f>SUMIFS(Budget[budget annuel],Budget[type de véhicule et année],Ventes[[#This Row],[type de véhicule]],Budget[pièce],Ventes[[#This Row],[pièce]])</f>
        <v>36400</v>
      </c>
      <c r="D3" s="9">
        <v>24917.03</v>
      </c>
      <c r="E3" s="26">
        <f>IFERROR(Ventes[[#This Row],[ventes]]/Ventes[[#This Row],[budget annuel correspondant]],"")</f>
        <v>0.68453379120879121</v>
      </c>
    </row>
    <row r="4" spans="1:17" x14ac:dyDescent="0.25">
      <c r="A4" s="7" t="s">
        <v>5</v>
      </c>
      <c r="B4" s="8" t="s">
        <v>6</v>
      </c>
      <c r="C4" s="25">
        <f>SUMIFS(Budget[budget annuel],Budget[type de véhicule et année],Ventes[[#This Row],[type de véhicule]],Budget[pièce],Ventes[[#This Row],[pièce]])</f>
        <v>36400</v>
      </c>
      <c r="D4" s="9"/>
      <c r="E4" s="26">
        <f>IFERROR(Ventes[[#This Row],[ventes]]/Ventes[[#This Row],[budget annuel correspondant]],"")</f>
        <v>0</v>
      </c>
    </row>
    <row r="5" spans="1:17" x14ac:dyDescent="0.25">
      <c r="A5" s="10" t="s">
        <v>7</v>
      </c>
      <c r="B5" s="8" t="s">
        <v>6</v>
      </c>
      <c r="C5" s="25">
        <f>SUMIFS(Budget[budget annuel],Budget[type de véhicule et année],Ventes[[#This Row],[type de véhicule]],Budget[pièce],Ventes[[#This Row],[pièce]])</f>
        <v>103480</v>
      </c>
      <c r="D5" s="9">
        <v>17688</v>
      </c>
      <c r="E5" s="26">
        <f>IFERROR(Ventes[[#This Row],[ventes]]/Ventes[[#This Row],[budget annuel correspondant]],"")</f>
        <v>0.17093158098183223</v>
      </c>
    </row>
    <row r="6" spans="1:17" x14ac:dyDescent="0.25">
      <c r="A6" s="7" t="s">
        <v>7</v>
      </c>
      <c r="B6" s="8" t="s">
        <v>6</v>
      </c>
      <c r="C6" s="25">
        <f>SUMIFS(Budget[budget annuel],Budget[type de véhicule et année],Ventes[[#This Row],[type de véhicule]],Budget[pièce],Ventes[[#This Row],[pièce]])</f>
        <v>103480</v>
      </c>
      <c r="D6" s="9">
        <v>22512</v>
      </c>
      <c r="E6" s="26">
        <f>IFERROR(Ventes[[#This Row],[ventes]]/Ventes[[#This Row],[budget annuel correspondant]],"")</f>
        <v>0.21754928488596831</v>
      </c>
    </row>
    <row r="7" spans="1:17" x14ac:dyDescent="0.25">
      <c r="A7" s="10" t="s">
        <v>7</v>
      </c>
      <c r="B7" s="8" t="s">
        <v>6</v>
      </c>
      <c r="C7" s="25">
        <f>SUMIFS(Budget[budget annuel],Budget[type de véhicule et année],Ventes[[#This Row],[type de véhicule]],Budget[pièce],Ventes[[#This Row],[pièce]])</f>
        <v>103480</v>
      </c>
      <c r="D7" s="9">
        <v>6270</v>
      </c>
      <c r="E7" s="26">
        <f>IFERROR(Ventes[[#This Row],[ventes]]/Ventes[[#This Row],[budget annuel correspondant]],"")</f>
        <v>6.059141863161964E-2</v>
      </c>
    </row>
    <row r="8" spans="1:17" x14ac:dyDescent="0.25">
      <c r="A8" s="7" t="s">
        <v>7</v>
      </c>
      <c r="B8" s="8" t="s">
        <v>6</v>
      </c>
      <c r="C8" s="25">
        <f>SUMIFS(Budget[budget annuel],Budget[type de véhicule et année],Ventes[[#This Row],[type de véhicule]],Budget[pièce],Ventes[[#This Row],[pièce]])</f>
        <v>103480</v>
      </c>
      <c r="D8" s="9">
        <v>10612.8</v>
      </c>
      <c r="E8" s="26">
        <f>IFERROR(Ventes[[#This Row],[ventes]]/Ventes[[#This Row],[budget annuel correspondant]],"")</f>
        <v>0.10255894858909934</v>
      </c>
    </row>
    <row r="9" spans="1:17" x14ac:dyDescent="0.25">
      <c r="A9" s="7" t="s">
        <v>7</v>
      </c>
      <c r="B9" s="8" t="s">
        <v>6</v>
      </c>
      <c r="C9" s="25">
        <f>SUMIFS(Budget[budget annuel],Budget[type de véhicule et année],Ventes[[#This Row],[type de véhicule]],Budget[pièce],Ventes[[#This Row],[pièce]])</f>
        <v>103480</v>
      </c>
      <c r="D9" s="9">
        <v>4062.24</v>
      </c>
      <c r="E9" s="26">
        <f>IFERROR(Ventes[[#This Row],[ventes]]/Ventes[[#This Row],[budget annuel correspondant]],"")</f>
        <v>3.9256281407035173E-2</v>
      </c>
    </row>
    <row r="10" spans="1:17" s="12" customFormat="1" x14ac:dyDescent="0.25">
      <c r="A10" s="10" t="s">
        <v>7</v>
      </c>
      <c r="B10" s="8" t="s">
        <v>6</v>
      </c>
      <c r="C10" s="25">
        <f>SUMIFS(Budget[budget annuel],Budget[type de véhicule et année],Ventes[[#This Row],[type de véhicule]],Budget[pièce],Ventes[[#This Row],[pièce]])</f>
        <v>103480</v>
      </c>
      <c r="D10" s="9">
        <v>504</v>
      </c>
      <c r="E10" s="26">
        <f>IFERROR(Ventes[[#This Row],[ventes]]/Ventes[[#This Row],[budget annuel correspondant]],"")</f>
        <v>4.8705063780440667E-3</v>
      </c>
      <c r="F10" s="11"/>
      <c r="K10" s="13"/>
    </row>
    <row r="11" spans="1:17" s="12" customFormat="1" x14ac:dyDescent="0.25">
      <c r="A11" s="7" t="s">
        <v>7</v>
      </c>
      <c r="B11" s="8" t="s">
        <v>6</v>
      </c>
      <c r="C11" s="25">
        <f>SUMIFS(Budget[budget annuel],Budget[type de véhicule et année],Ventes[[#This Row],[type de véhicule]],Budget[pièce],Ventes[[#This Row],[pièce]])</f>
        <v>103480</v>
      </c>
      <c r="D11" s="9">
        <v>8469.7199999999993</v>
      </c>
      <c r="E11" s="26">
        <f>IFERROR(Ventes[[#This Row],[ventes]]/Ventes[[#This Row],[budget annuel correspondant]],"")</f>
        <v>8.1848859683030531E-2</v>
      </c>
      <c r="F11" s="11"/>
      <c r="K11" s="13"/>
    </row>
    <row r="12" spans="1:17" x14ac:dyDescent="0.25">
      <c r="A12" s="7" t="s">
        <v>7</v>
      </c>
      <c r="B12" s="8" t="s">
        <v>6</v>
      </c>
      <c r="C12" s="25">
        <f>SUMIFS(Budget[budget annuel],Budget[type de véhicule et année],Ventes[[#This Row],[type de véhicule]],Budget[pièce],Ventes[[#This Row],[pièce]])</f>
        <v>103480</v>
      </c>
      <c r="D12" s="9">
        <v>17688</v>
      </c>
      <c r="E12" s="26">
        <f>IFERROR(Ventes[[#This Row],[ventes]]/Ventes[[#This Row],[budget annuel correspondant]],"")</f>
        <v>0.17093158098183223</v>
      </c>
    </row>
    <row r="13" spans="1:17" x14ac:dyDescent="0.25">
      <c r="A13" s="7" t="s">
        <v>7</v>
      </c>
      <c r="B13" s="8" t="s">
        <v>6</v>
      </c>
      <c r="C13" s="25">
        <f>SUMIFS(Budget[budget annuel],Budget[type de véhicule et année],Ventes[[#This Row],[type de véhicule]],Budget[pièce],Ventes[[#This Row],[pièce]])</f>
        <v>103480</v>
      </c>
      <c r="D13" s="9">
        <v>2790</v>
      </c>
      <c r="E13" s="26">
        <f>IFERROR(Ventes[[#This Row],[ventes]]/Ventes[[#This Row],[budget annuel correspondant]],"")</f>
        <v>2.6961731735601083E-2</v>
      </c>
    </row>
    <row r="14" spans="1:17" x14ac:dyDescent="0.25">
      <c r="A14" s="14" t="s">
        <v>7</v>
      </c>
      <c r="B14" s="8" t="s">
        <v>6</v>
      </c>
      <c r="C14" s="25">
        <f>SUMIFS(Budget[budget annuel],Budget[type de véhicule et année],Ventes[[#This Row],[type de véhicule]],Budget[pièce],Ventes[[#This Row],[pièce]])</f>
        <v>103480</v>
      </c>
      <c r="D14" s="9">
        <v>850</v>
      </c>
      <c r="E14" s="26">
        <f>IFERROR(Ventes[[#This Row],[ventes]]/Ventes[[#This Row],[budget annuel correspondant]],"")</f>
        <v>8.2141476613838416E-3</v>
      </c>
      <c r="F14" s="15"/>
    </row>
    <row r="15" spans="1:17" x14ac:dyDescent="0.25">
      <c r="A15" s="7" t="s">
        <v>7</v>
      </c>
      <c r="B15" s="8" t="s">
        <v>6</v>
      </c>
      <c r="C15" s="25">
        <f>SUMIFS(Budget[budget annuel],Budget[type de véhicule et année],Ventes[[#This Row],[type de véhicule]],Budget[pièce],Ventes[[#This Row],[pièce]])</f>
        <v>103480</v>
      </c>
      <c r="D15" s="9">
        <v>5781.6</v>
      </c>
      <c r="E15" s="26">
        <f>IFERROR(Ventes[[#This Row],[ventes]]/Ventes[[#This Row],[budget annuel correspondant]],"")</f>
        <v>5.5871666022419796E-2</v>
      </c>
    </row>
    <row r="16" spans="1:17" x14ac:dyDescent="0.25">
      <c r="A16" s="10" t="s">
        <v>8</v>
      </c>
      <c r="B16" s="8" t="s">
        <v>6</v>
      </c>
      <c r="C16" s="25">
        <f>SUMIFS(Budget[budget annuel],Budget[type de véhicule et année],Ventes[[#This Row],[type de véhicule]],Budget[pièce],Ventes[[#This Row],[pièce]])</f>
        <v>59040</v>
      </c>
      <c r="D16" s="9">
        <v>31573.08</v>
      </c>
      <c r="E16" s="26">
        <f>IFERROR(Ventes[[#This Row],[ventes]]/Ventes[[#This Row],[budget annuel correspondant]],"")</f>
        <v>0.5347743902439025</v>
      </c>
    </row>
    <row r="17" spans="1:5" x14ac:dyDescent="0.25">
      <c r="A17" s="10" t="s">
        <v>8</v>
      </c>
      <c r="B17" s="8" t="s">
        <v>6</v>
      </c>
      <c r="C17" s="25">
        <f>SUMIFS(Budget[budget annuel],Budget[type de véhicule et année],Ventes[[#This Row],[type de véhicule]],Budget[pièce],Ventes[[#This Row],[pièce]])</f>
        <v>59040</v>
      </c>
      <c r="D17" s="9">
        <v>11497.2</v>
      </c>
      <c r="E17" s="26">
        <f>IFERROR(Ventes[[#This Row],[ventes]]/Ventes[[#This Row],[budget annuel correspondant]],"")</f>
        <v>0.1947357723577236</v>
      </c>
    </row>
    <row r="18" spans="1:5" x14ac:dyDescent="0.25">
      <c r="A18" s="7" t="s">
        <v>9</v>
      </c>
      <c r="B18" s="8" t="s">
        <v>10</v>
      </c>
      <c r="C18" s="25">
        <f>SUMIFS(Budget[budget annuel],Budget[type de véhicule et année],Ventes[[#This Row],[type de véhicule]],Budget[pièce],Ventes[[#This Row],[pièce]])</f>
        <v>2770</v>
      </c>
      <c r="D18" s="9">
        <v>762</v>
      </c>
      <c r="E18" s="26">
        <f>IFERROR(Ventes[[#This Row],[ventes]]/Ventes[[#This Row],[budget annuel correspondant]],"")</f>
        <v>0.27509025270758125</v>
      </c>
    </row>
    <row r="19" spans="1:5" x14ac:dyDescent="0.25">
      <c r="A19" s="7" t="s">
        <v>9</v>
      </c>
      <c r="B19" s="8" t="s">
        <v>11</v>
      </c>
      <c r="C19" s="25">
        <f>SUMIFS(Budget[budget annuel],Budget[type de véhicule et année],Ventes[[#This Row],[type de véhicule]],Budget[pièce],Ventes[[#This Row],[pièce]])</f>
        <v>16550</v>
      </c>
      <c r="D19" s="9">
        <v>16560</v>
      </c>
      <c r="E19" s="26">
        <f>IFERROR(Ventes[[#This Row],[ventes]]/Ventes[[#This Row],[budget annuel correspondant]],"")</f>
        <v>1.0006042296072508</v>
      </c>
    </row>
    <row r="20" spans="1:5" x14ac:dyDescent="0.25">
      <c r="A20" s="10" t="s">
        <v>9</v>
      </c>
      <c r="B20" s="8" t="s">
        <v>10</v>
      </c>
      <c r="C20" s="25">
        <f>SUMIFS(Budget[budget annuel],Budget[type de véhicule et année],Ventes[[#This Row],[type de véhicule]],Budget[pièce],Ventes[[#This Row],[pièce]])</f>
        <v>2770</v>
      </c>
      <c r="D20" s="9">
        <v>1156.8</v>
      </c>
      <c r="E20" s="26">
        <f>IFERROR(Ventes[[#This Row],[ventes]]/Ventes[[#This Row],[budget annuel correspondant]],"")</f>
        <v>0.41761732851985556</v>
      </c>
    </row>
    <row r="256" ht="43.5" customHeight="1" x14ac:dyDescent="0.25"/>
    <row r="257" ht="18" customHeight="1" x14ac:dyDescent="0.25"/>
    <row r="258" ht="22.5" customHeight="1" x14ac:dyDescent="0.25"/>
    <row r="259" ht="18" customHeight="1" x14ac:dyDescent="0.25"/>
  </sheetData>
  <mergeCells count="1">
    <mergeCell ref="L1:Q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9A31F-6607-4DC9-8FB5-77B309DB1ED2}">
  <dimension ref="A1:C21"/>
  <sheetViews>
    <sheetView workbookViewId="0">
      <selection activeCell="B14" sqref="B14"/>
    </sheetView>
  </sheetViews>
  <sheetFormatPr baseColWidth="10" defaultRowHeight="15" x14ac:dyDescent="0.25"/>
  <cols>
    <col min="1" max="1" width="26.5703125" bestFit="1" customWidth="1"/>
    <col min="2" max="2" width="10.7109375" style="18" bestFit="1" customWidth="1"/>
    <col min="3" max="3" width="16.140625" bestFit="1" customWidth="1"/>
    <col min="4" max="4" width="110" customWidth="1"/>
  </cols>
  <sheetData>
    <row r="1" spans="1:3" x14ac:dyDescent="0.25">
      <c r="A1" t="s">
        <v>12</v>
      </c>
      <c r="B1" s="18" t="s">
        <v>1</v>
      </c>
      <c r="C1" t="s">
        <v>13</v>
      </c>
    </row>
    <row r="2" spans="1:3" x14ac:dyDescent="0.25">
      <c r="A2" t="s">
        <v>5</v>
      </c>
      <c r="B2" s="18" t="s">
        <v>6</v>
      </c>
      <c r="C2">
        <v>36400</v>
      </c>
    </row>
    <row r="3" spans="1:3" x14ac:dyDescent="0.25">
      <c r="A3" t="s">
        <v>5</v>
      </c>
      <c r="B3" s="18" t="s">
        <v>14</v>
      </c>
      <c r="C3">
        <v>8600</v>
      </c>
    </row>
    <row r="4" spans="1:3" x14ac:dyDescent="0.25">
      <c r="A4" t="s">
        <v>15</v>
      </c>
      <c r="B4" s="18" t="s">
        <v>6</v>
      </c>
      <c r="C4">
        <f>19300+7000</f>
        <v>26300</v>
      </c>
    </row>
    <row r="5" spans="1:3" x14ac:dyDescent="0.25">
      <c r="A5" t="s">
        <v>15</v>
      </c>
      <c r="B5" s="18" t="s">
        <v>14</v>
      </c>
      <c r="C5">
        <v>14700</v>
      </c>
    </row>
    <row r="6" spans="1:3" x14ac:dyDescent="0.25">
      <c r="A6" t="s">
        <v>15</v>
      </c>
      <c r="B6" s="18" t="s">
        <v>11</v>
      </c>
      <c r="C6">
        <v>4000</v>
      </c>
    </row>
    <row r="7" spans="1:3" x14ac:dyDescent="0.25">
      <c r="A7" t="s">
        <v>16</v>
      </c>
      <c r="B7" s="18" t="s">
        <v>6</v>
      </c>
      <c r="C7">
        <v>67696</v>
      </c>
    </row>
    <row r="8" spans="1:3" x14ac:dyDescent="0.25">
      <c r="A8" t="s">
        <v>16</v>
      </c>
      <c r="B8" s="18" t="s">
        <v>14</v>
      </c>
      <c r="C8">
        <v>19900</v>
      </c>
    </row>
    <row r="9" spans="1:3" x14ac:dyDescent="0.25">
      <c r="A9" t="s">
        <v>16</v>
      </c>
      <c r="B9" s="18" t="s">
        <v>17</v>
      </c>
      <c r="C9">
        <v>2404</v>
      </c>
    </row>
    <row r="10" spans="1:3" x14ac:dyDescent="0.25">
      <c r="A10" t="s">
        <v>7</v>
      </c>
      <c r="B10" s="18" t="s">
        <v>6</v>
      </c>
      <c r="C10">
        <v>103480</v>
      </c>
    </row>
    <row r="11" spans="1:3" x14ac:dyDescent="0.25">
      <c r="A11" t="s">
        <v>8</v>
      </c>
      <c r="B11" s="18" t="s">
        <v>6</v>
      </c>
      <c r="C11">
        <f>42320+16720</f>
        <v>59040</v>
      </c>
    </row>
    <row r="12" spans="1:3" x14ac:dyDescent="0.25">
      <c r="A12" t="s">
        <v>8</v>
      </c>
      <c r="B12" s="18" t="s">
        <v>17</v>
      </c>
      <c r="C12">
        <f>960</f>
        <v>960</v>
      </c>
    </row>
    <row r="13" spans="1:3" x14ac:dyDescent="0.25">
      <c r="A13" t="s">
        <v>18</v>
      </c>
      <c r="B13" s="18" t="s">
        <v>6</v>
      </c>
      <c r="C13">
        <v>108386</v>
      </c>
    </row>
    <row r="14" spans="1:3" x14ac:dyDescent="0.25">
      <c r="A14" t="s">
        <v>18</v>
      </c>
      <c r="B14" s="18" t="s">
        <v>19</v>
      </c>
      <c r="C14">
        <v>907</v>
      </c>
    </row>
    <row r="15" spans="1:3" x14ac:dyDescent="0.25">
      <c r="A15" t="s">
        <v>18</v>
      </c>
      <c r="B15" s="18" t="s">
        <v>20</v>
      </c>
      <c r="C15">
        <v>7000</v>
      </c>
    </row>
    <row r="16" spans="1:3" x14ac:dyDescent="0.25">
      <c r="A16" t="s">
        <v>18</v>
      </c>
      <c r="B16" s="18" t="s">
        <v>17</v>
      </c>
      <c r="C16">
        <v>13707</v>
      </c>
    </row>
    <row r="17" spans="1:3" x14ac:dyDescent="0.25">
      <c r="A17" t="s">
        <v>21</v>
      </c>
      <c r="B17" s="18" t="s">
        <v>6</v>
      </c>
      <c r="C17">
        <v>80000</v>
      </c>
    </row>
    <row r="18" spans="1:3" x14ac:dyDescent="0.25">
      <c r="A18" t="s">
        <v>9</v>
      </c>
      <c r="B18" s="18" t="s">
        <v>6</v>
      </c>
      <c r="C18">
        <v>24000</v>
      </c>
    </row>
    <row r="19" spans="1:3" x14ac:dyDescent="0.25">
      <c r="A19" t="s">
        <v>9</v>
      </c>
      <c r="B19" s="18" t="s">
        <v>10</v>
      </c>
      <c r="C19">
        <v>2770</v>
      </c>
    </row>
    <row r="20" spans="1:3" x14ac:dyDescent="0.25">
      <c r="A20" t="s">
        <v>9</v>
      </c>
      <c r="B20" s="18" t="s">
        <v>14</v>
      </c>
      <c r="C20">
        <v>6680</v>
      </c>
    </row>
    <row r="21" spans="1:3" x14ac:dyDescent="0.25">
      <c r="A21" t="s">
        <v>9</v>
      </c>
      <c r="B21" s="18" t="s">
        <v>11</v>
      </c>
      <c r="C21">
        <v>16550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Feuil10</vt:lpstr>
      <vt:lpstr>ventes</vt:lpstr>
      <vt:lpstr>références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Crabanat</dc:creator>
  <cp:lastModifiedBy>Chris_W10</cp:lastModifiedBy>
  <dcterms:created xsi:type="dcterms:W3CDTF">2022-06-20T10:08:53Z</dcterms:created>
  <dcterms:modified xsi:type="dcterms:W3CDTF">2022-06-20T11:48:39Z</dcterms:modified>
</cp:coreProperties>
</file>