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9433009-EC30-4D3A-8C6E-6378893EE56A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BDD" sheetId="2" r:id="rId1"/>
    <sheet name="Tableau de bord" sheetId="3" r:id="rId2"/>
    <sheet name="listes" sheetId="4" r:id="rId3"/>
  </sheets>
  <definedNames>
    <definedName name="_xlnm._FilterDatabase" localSheetId="0" hidden="1">BDD!$A$2:$M$2</definedName>
    <definedName name="bloc_urc_Point_de_prélèvement">Points_Prél[bloc-urc-Point de prélèvement ]</definedName>
    <definedName name="bloc_urc_Type_de_surveillance">Types_Surv[bloc-urc-Type de surveillance]</definedName>
    <definedName name="conformité">Conformités[Conformité]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4" i="3" l="1"/>
  <c r="J24" i="3" s="1" a="1"/>
  <c r="J24" i="3" s="1"/>
  <c r="I25" i="3"/>
  <c r="J25" i="3" s="1" a="1"/>
  <c r="J25" i="3" s="1"/>
  <c r="I26" i="3"/>
  <c r="J26" i="3" s="1" a="1"/>
  <c r="J26" i="3" s="1"/>
  <c r="I27" i="3"/>
  <c r="J27" i="3" s="1" a="1"/>
  <c r="J27" i="3" s="1"/>
  <c r="I28" i="3"/>
  <c r="J28" i="3" a="1"/>
  <c r="J28" i="3" s="1"/>
  <c r="I29" i="3"/>
  <c r="J29" i="3" s="1" a="1"/>
  <c r="J29" i="3" s="1"/>
  <c r="I30" i="3"/>
  <c r="J30" i="3" a="1"/>
  <c r="J30" i="3" s="1"/>
  <c r="I31" i="3"/>
  <c r="J31" i="3" s="1" a="1"/>
  <c r="J31" i="3" s="1"/>
  <c r="I32" i="3"/>
  <c r="J32" i="3" a="1"/>
  <c r="J32" i="3" s="1"/>
  <c r="I33" i="3"/>
  <c r="J33" i="3" s="1" a="1"/>
  <c r="J33" i="3" s="1"/>
  <c r="G24" i="3"/>
  <c r="H24" i="3" s="1" a="1"/>
  <c r="H24" i="3" s="1"/>
  <c r="G25" i="3"/>
  <c r="H25" i="3" s="1" a="1"/>
  <c r="H25" i="3" s="1"/>
  <c r="G26" i="3"/>
  <c r="H26" i="3" s="1" a="1"/>
  <c r="H26" i="3" s="1"/>
  <c r="G27" i="3"/>
  <c r="H27" i="3" a="1"/>
  <c r="H27" i="3" s="1"/>
  <c r="G28" i="3"/>
  <c r="H28" i="3" s="1" a="1"/>
  <c r="H28" i="3" s="1"/>
  <c r="G29" i="3"/>
  <c r="H29" i="3" a="1"/>
  <c r="H29" i="3" s="1"/>
  <c r="G30" i="3"/>
  <c r="H30" i="3" a="1"/>
  <c r="H30" i="3" s="1"/>
  <c r="G31" i="3"/>
  <c r="H31" i="3" a="1"/>
  <c r="H31" i="3" s="1"/>
  <c r="G32" i="3"/>
  <c r="H32" i="3" s="1" a="1"/>
  <c r="H32" i="3" s="1"/>
  <c r="G33" i="3"/>
  <c r="H33" i="3" s="1" a="1"/>
  <c r="H33" i="3" s="1"/>
  <c r="E24" i="3"/>
  <c r="F24" i="3" s="1" a="1"/>
  <c r="F24" i="3" s="1"/>
  <c r="E25" i="3"/>
  <c r="F25" i="3" a="1"/>
  <c r="F25" i="3" s="1"/>
  <c r="E26" i="3"/>
  <c r="F26" i="3" s="1" a="1"/>
  <c r="F26" i="3" s="1"/>
  <c r="E27" i="3"/>
  <c r="F27" i="3" a="1"/>
  <c r="F27" i="3" s="1"/>
  <c r="E28" i="3"/>
  <c r="F28" i="3" s="1" a="1"/>
  <c r="F28" i="3" s="1"/>
  <c r="E29" i="3"/>
  <c r="F29" i="3" a="1"/>
  <c r="F29" i="3" s="1"/>
  <c r="E30" i="3"/>
  <c r="F30" i="3" s="1" a="1"/>
  <c r="F30" i="3" s="1"/>
  <c r="E31" i="3"/>
  <c r="F31" i="3" a="1"/>
  <c r="F31" i="3" s="1"/>
  <c r="E32" i="3"/>
  <c r="F32" i="3" s="1" a="1"/>
  <c r="F32" i="3" s="1"/>
  <c r="E33" i="3"/>
  <c r="F33" i="3" a="1"/>
  <c r="F33" i="3" s="1"/>
  <c r="K24" i="3"/>
  <c r="L24" i="3" s="1" a="1"/>
  <c r="L24" i="3" s="1"/>
  <c r="K25" i="3"/>
  <c r="L25" i="3" s="1" a="1"/>
  <c r="L25" i="3" s="1"/>
  <c r="K26" i="3"/>
  <c r="L26" i="3" s="1" a="1"/>
  <c r="L26" i="3" s="1"/>
  <c r="K27" i="3"/>
  <c r="L27" i="3" s="1" a="1"/>
  <c r="L27" i="3" s="1"/>
  <c r="K28" i="3"/>
  <c r="L28" i="3" s="1" a="1"/>
  <c r="L28" i="3" s="1"/>
  <c r="K29" i="3"/>
  <c r="L29" i="3" s="1" a="1"/>
  <c r="L29" i="3" s="1"/>
  <c r="K30" i="3"/>
  <c r="L30" i="3" s="1" a="1"/>
  <c r="L30" i="3" s="1"/>
  <c r="K31" i="3"/>
  <c r="L31" i="3" s="1" a="1"/>
  <c r="L31" i="3" s="1"/>
  <c r="K32" i="3"/>
  <c r="L32" i="3" a="1"/>
  <c r="L32" i="3" s="1"/>
  <c r="K33" i="3"/>
  <c r="L33" i="3" s="1" a="1"/>
  <c r="L33" i="3" s="1"/>
  <c r="K23" i="3"/>
  <c r="L23" i="3" s="1" a="1"/>
  <c r="L23" i="3" s="1"/>
  <c r="I23" i="3"/>
  <c r="J23" i="3" s="1" a="1"/>
  <c r="J23" i="3" s="1"/>
  <c r="G23" i="3"/>
  <c r="H23" i="3" s="1" a="1"/>
  <c r="H23" i="3" s="1"/>
  <c r="E23" i="3"/>
  <c r="F23" i="3" s="1" a="1"/>
  <c r="F23" i="3" s="1"/>
  <c r="H8" i="3" a="1"/>
  <c r="H8" i="3" s="1"/>
  <c r="H9" i="3" a="1"/>
  <c r="H9" i="3" s="1"/>
  <c r="H10" i="3" a="1"/>
  <c r="H10" i="3" s="1"/>
  <c r="H11" i="3" a="1"/>
  <c r="H11" i="3" s="1"/>
  <c r="H12" i="3" a="1"/>
  <c r="H12" i="3" s="1"/>
  <c r="H13" i="3" a="1"/>
  <c r="H13" i="3" s="1"/>
  <c r="H14" i="3" a="1"/>
  <c r="H14" i="3" s="1"/>
  <c r="H15" i="3" a="1"/>
  <c r="H15" i="3" s="1"/>
  <c r="H16" i="3" a="1"/>
  <c r="H16" i="3" s="1"/>
  <c r="H17" i="3" a="1"/>
  <c r="H17" i="3" s="1"/>
  <c r="H7" i="3" a="1"/>
  <c r="H7" i="3" s="1"/>
  <c r="F8" i="3" a="1"/>
  <c r="F8" i="3" s="1"/>
  <c r="F9" i="3" a="1"/>
  <c r="F9" i="3" s="1"/>
  <c r="F10" i="3" a="1"/>
  <c r="F10" i="3" s="1"/>
  <c r="F11" i="3" a="1"/>
  <c r="F11" i="3" s="1"/>
  <c r="F12" i="3" a="1"/>
  <c r="F12" i="3" s="1"/>
  <c r="F13" i="3" a="1"/>
  <c r="F13" i="3" s="1"/>
  <c r="F14" i="3" a="1"/>
  <c r="F14" i="3" s="1"/>
  <c r="F15" i="3" a="1"/>
  <c r="F15" i="3" s="1"/>
  <c r="F16" i="3" a="1"/>
  <c r="F16" i="3" s="1"/>
  <c r="F17" i="3" a="1"/>
  <c r="F17" i="3" s="1"/>
  <c r="F7" i="3" a="1"/>
  <c r="F7" i="3" s="1"/>
  <c r="E10" i="3" a="1"/>
  <c r="E10" i="3" s="1"/>
  <c r="G8" i="3" a="1"/>
  <c r="G8" i="3" s="1"/>
  <c r="G9" i="3" a="1"/>
  <c r="G9" i="3" s="1"/>
  <c r="G10" i="3" a="1"/>
  <c r="G10" i="3" s="1"/>
  <c r="G11" i="3" a="1"/>
  <c r="G11" i="3" s="1"/>
  <c r="G12" i="3" a="1"/>
  <c r="G12" i="3" s="1"/>
  <c r="G13" i="3" a="1"/>
  <c r="G13" i="3" s="1"/>
  <c r="G14" i="3" a="1"/>
  <c r="G14" i="3" s="1"/>
  <c r="G15" i="3" a="1"/>
  <c r="G15" i="3" s="1"/>
  <c r="G16" i="3" a="1"/>
  <c r="G16" i="3" s="1"/>
  <c r="G17" i="3" a="1"/>
  <c r="G17" i="3" s="1"/>
  <c r="G7" i="3" a="1"/>
  <c r="G7" i="3" s="1"/>
  <c r="E9" i="3" a="1"/>
  <c r="E9" i="3" s="1"/>
  <c r="E11" i="3" a="1"/>
  <c r="E11" i="3" s="1"/>
  <c r="E12" i="3" a="1"/>
  <c r="E12" i="3" s="1"/>
  <c r="E13" i="3" a="1"/>
  <c r="E13" i="3" s="1"/>
  <c r="E14" i="3" a="1"/>
  <c r="E14" i="3" s="1"/>
  <c r="E15" i="3" a="1"/>
  <c r="E15" i="3" s="1"/>
  <c r="E16" i="3" a="1"/>
  <c r="E16" i="3" s="1"/>
  <c r="E17" i="3" a="1"/>
  <c r="E17" i="3" s="1"/>
  <c r="E7" i="3" a="1"/>
  <c r="E7" i="3" s="1"/>
  <c r="E8" i="3" a="1"/>
  <c r="E8" i="3" s="1"/>
  <c r="L8" i="3" l="1"/>
  <c r="L9" i="3"/>
  <c r="L10" i="3"/>
  <c r="L11" i="3"/>
  <c r="L12" i="3"/>
  <c r="L13" i="3"/>
  <c r="L14" i="3"/>
  <c r="L15" i="3"/>
  <c r="L16" i="3"/>
  <c r="L17" i="3"/>
  <c r="K8" i="3"/>
  <c r="K9" i="3"/>
  <c r="K10" i="3"/>
  <c r="K11" i="3"/>
  <c r="K12" i="3"/>
  <c r="K13" i="3"/>
  <c r="K14" i="3"/>
  <c r="K15" i="3"/>
  <c r="K16" i="3"/>
  <c r="K17" i="3"/>
  <c r="L7" i="3"/>
  <c r="K7" i="3"/>
  <c r="J8" i="3"/>
  <c r="J9" i="3"/>
  <c r="J10" i="3"/>
  <c r="J11" i="3"/>
  <c r="J12" i="3"/>
  <c r="J13" i="3"/>
  <c r="J14" i="3"/>
  <c r="J15" i="3"/>
  <c r="J16" i="3"/>
  <c r="J17" i="3"/>
  <c r="J7" i="3"/>
  <c r="I8" i="3"/>
  <c r="I9" i="3"/>
  <c r="I10" i="3"/>
  <c r="I11" i="3"/>
  <c r="I12" i="3"/>
  <c r="I13" i="3"/>
  <c r="I14" i="3"/>
  <c r="I15" i="3"/>
  <c r="I16" i="3"/>
  <c r="I17" i="3"/>
  <c r="I7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<sst xmlns="http://schemas.openxmlformats.org/spreadsheetml/2006/main" count="116" uniqueCount="41">
  <si>
    <t>Date réception résultats</t>
  </si>
  <si>
    <t>Actions correctives à entreprendre</t>
  </si>
  <si>
    <t>Délai des actions</t>
  </si>
  <si>
    <t>Responsable des actions</t>
  </si>
  <si>
    <t>Réalisation</t>
  </si>
  <si>
    <t>Date de réalisation</t>
  </si>
  <si>
    <t>Prélèvement contrôle prévu le</t>
  </si>
  <si>
    <t>Conformité</t>
  </si>
  <si>
    <t xml:space="preserve">Point de prélèvement </t>
  </si>
  <si>
    <t>Type de surveillance</t>
  </si>
  <si>
    <t>Bloc opératoire - Salle 1</t>
  </si>
  <si>
    <t>Bloc opératoire - Salle 2</t>
  </si>
  <si>
    <t>Bloc opératoire - Salle 3</t>
  </si>
  <si>
    <t>Bloc opératoire - Salle 4</t>
  </si>
  <si>
    <t>Bloc opératoire - Salle 5</t>
  </si>
  <si>
    <t>Bloc opératoire - Salle 6</t>
  </si>
  <si>
    <t>URC - Salle blanche</t>
  </si>
  <si>
    <t>URC - Nominat 1</t>
  </si>
  <si>
    <t>URC - Nominat 2</t>
  </si>
  <si>
    <t>Date prélèvement</t>
  </si>
  <si>
    <t>Conforme</t>
  </si>
  <si>
    <t>Non conforme</t>
  </si>
  <si>
    <t>Résultats du contrôle</t>
  </si>
  <si>
    <t>Date</t>
  </si>
  <si>
    <t>Lieu</t>
  </si>
  <si>
    <t>Germe/Résultats</t>
  </si>
  <si>
    <t>Annuel : Qualification salle</t>
  </si>
  <si>
    <t>Trimestriel : Contrôle aérobiocontamination</t>
  </si>
  <si>
    <t>Trimestriel : Contrôle surface</t>
  </si>
  <si>
    <t>Contrôle surface supplémentaire</t>
  </si>
  <si>
    <t>Arsenal viscéral</t>
  </si>
  <si>
    <t>Arsenal ortho</t>
  </si>
  <si>
    <t>Partie à remplir en cas de non-conformité du prélèvement</t>
  </si>
  <si>
    <t xml:space="preserve">bloc-urc-Point de prélèvement </t>
  </si>
  <si>
    <t>bloc-urc-Type de surveillance</t>
  </si>
  <si>
    <t>Dernier contrôle surface complémentaire</t>
  </si>
  <si>
    <t>Tableau de bord</t>
  </si>
  <si>
    <t>Dernière qualification annuelle</t>
  </si>
  <si>
    <t>Dernier contrôle aérobiocontamination trimestriel</t>
  </si>
  <si>
    <t>Dernier contrôle surface trimestriel</t>
  </si>
  <si>
    <t>Dernier 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</si>
</sst>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;@"/>
    <numFmt numFmtId="165" formatCode="dd/mm/yyyy;;"/>
  </numFmts>
  <fonts count="8" x14ac:knownFonts="1">
    <font>
      <sz val="11"/>
      <color theme="1"/>
      <name val="Calibri"/>
      <family val="2"/>
      <scheme val="minor"/>
    </font>
    <font>
      <b/>
      <sz val="10"/>
      <color theme="0"/>
      <name val="Calibri Light"/>
      <family val="2"/>
      <scheme val="maj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rgb="FFC00000"/>
      <name val="Calibri"/>
      <family val="2"/>
      <scheme val="minor"/>
    </font>
    <font>
      <b/>
      <sz val="16"/>
      <color theme="5"/>
      <name val="Calibri"/>
      <family val="2"/>
      <scheme val="minor"/>
    </font>
    <font>
      <b/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medium">
        <color theme="0" tint="-0.249977111117893"/>
      </bottom>
      <diagonal/>
    </border>
    <border>
      <left style="hair">
        <color indexed="64"/>
      </left>
      <right/>
      <top/>
      <bottom style="medium">
        <color theme="0" tint="-0.249977111117893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medium">
        <color theme="0" tint="-0.24997711111789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249977111117893"/>
      </left>
      <right/>
      <top/>
      <bottom style="medium">
        <color theme="0" tint="-0.249977111117893"/>
      </bottom>
      <diagonal/>
    </border>
    <border>
      <left style="medium">
        <color theme="0" tint="-0.249977111117893"/>
      </left>
      <right style="hair">
        <color indexed="64"/>
      </right>
      <top/>
      <bottom style="medium">
        <color theme="0" tint="-0.249977111117893"/>
      </bottom>
      <diagonal/>
    </border>
    <border>
      <left/>
      <right style="medium">
        <color theme="0" tint="-0.249977111117893"/>
      </right>
      <top/>
      <bottom style="medium">
        <color theme="0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>
      <alignment wrapText="1"/>
    </xf>
    <xf numFmtId="0" fontId="3" fillId="0" borderId="0" xfId="0" applyFont="1" applyBorder="1" applyAlignment="1" applyProtection="1">
      <alignment vertical="center" wrapText="1"/>
      <protection locked="0"/>
    </xf>
    <xf numFmtId="0" fontId="3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Border="1"/>
    <xf numFmtId="0" fontId="0" fillId="0" borderId="3" xfId="0" applyBorder="1"/>
    <xf numFmtId="14" fontId="0" fillId="0" borderId="0" xfId="0" applyNumberFormat="1" applyBorder="1"/>
    <xf numFmtId="0" fontId="6" fillId="0" borderId="1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1" fillId="2" borderId="1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165" fontId="6" fillId="0" borderId="1" xfId="0" applyNumberFormat="1" applyFont="1" applyBorder="1" applyAlignment="1">
      <alignment vertical="center"/>
    </xf>
    <xf numFmtId="165" fontId="1" fillId="2" borderId="13" xfId="0" applyNumberFormat="1" applyFont="1" applyFill="1" applyBorder="1" applyAlignment="1">
      <alignment horizontal="center" vertical="center" wrapText="1"/>
    </xf>
    <xf numFmtId="165" fontId="0" fillId="0" borderId="0" xfId="0" applyNumberFormat="1" applyBorder="1"/>
    <xf numFmtId="165" fontId="0" fillId="0" borderId="0" xfId="0" applyNumberFormat="1" applyFill="1" applyBorder="1"/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0" xfId="0" applyFont="1"/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wrapText="1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>
      <alignment wrapText="1"/>
    </xf>
    <xf numFmtId="0" fontId="4" fillId="0" borderId="10" xfId="0" applyFont="1" applyBorder="1" applyAlignment="1" applyProtection="1">
      <alignment horizontal="center" wrapText="1"/>
      <protection locked="0"/>
    </xf>
    <xf numFmtId="0" fontId="4" fillId="0" borderId="12" xfId="0" applyFont="1" applyBorder="1" applyAlignment="1" applyProtection="1">
      <alignment horizontal="center" wrapText="1"/>
      <protection locked="0"/>
    </xf>
    <xf numFmtId="0" fontId="4" fillId="0" borderId="5" xfId="0" applyFont="1" applyBorder="1" applyAlignment="1" applyProtection="1">
      <alignment vertical="center" wrapText="1"/>
      <protection locked="0"/>
    </xf>
    <xf numFmtId="0" fontId="4" fillId="0" borderId="6" xfId="0" applyFont="1" applyBorder="1" applyAlignment="1" applyProtection="1">
      <alignment vertical="center" wrapText="1"/>
      <protection locked="0"/>
    </xf>
    <xf numFmtId="164" fontId="4" fillId="0" borderId="5" xfId="0" applyNumberFormat="1" applyFont="1" applyBorder="1" applyAlignment="1" applyProtection="1">
      <alignment horizontal="center" vertical="center" wrapText="1"/>
      <protection locked="0"/>
    </xf>
    <xf numFmtId="14" fontId="4" fillId="0" borderId="5" xfId="0" applyNumberFormat="1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vertical="center" wrapText="1"/>
      <protection locked="0"/>
    </xf>
    <xf numFmtId="0" fontId="4" fillId="0" borderId="0" xfId="0" applyFont="1" applyBorder="1" applyAlignment="1" applyProtection="1">
      <alignment vertical="center" wrapText="1"/>
      <protection locked="0"/>
    </xf>
    <xf numFmtId="164" fontId="4" fillId="0" borderId="5" xfId="0" applyNumberFormat="1" applyFont="1" applyBorder="1" applyAlignment="1" applyProtection="1">
      <alignment horizontal="center" vertical="center" wrapText="1"/>
    </xf>
    <xf numFmtId="0" fontId="4" fillId="0" borderId="7" xfId="0" applyFont="1" applyFill="1" applyBorder="1" applyAlignment="1" applyProtection="1">
      <alignment vertical="center" wrapText="1"/>
      <protection locked="0"/>
    </xf>
    <xf numFmtId="0" fontId="4" fillId="0" borderId="0" xfId="0" applyFont="1" applyBorder="1"/>
    <xf numFmtId="0" fontId="4" fillId="0" borderId="8" xfId="0" applyFont="1" applyFill="1" applyBorder="1" applyAlignment="1" applyProtection="1">
      <alignment vertical="center" wrapText="1"/>
      <protection locked="0"/>
    </xf>
    <xf numFmtId="0" fontId="4" fillId="0" borderId="9" xfId="0" applyFont="1" applyBorder="1"/>
    <xf numFmtId="0" fontId="4" fillId="0" borderId="0" xfId="0" applyFont="1" applyFill="1" applyBorder="1" applyAlignment="1" applyProtection="1">
      <alignment vertical="center" wrapText="1"/>
      <protection locked="0"/>
    </xf>
    <xf numFmtId="164" fontId="4" fillId="0" borderId="0" xfId="0" applyNumberFormat="1" applyFont="1" applyBorder="1" applyAlignment="1" applyProtection="1">
      <alignment horizontal="center" vertical="center" wrapText="1"/>
      <protection locked="0"/>
    </xf>
    <xf numFmtId="14" fontId="4" fillId="0" borderId="0" xfId="0" applyNumberFormat="1" applyFont="1" applyBorder="1" applyAlignment="1" applyProtection="1">
      <alignment horizontal="center" vertical="center" wrapText="1"/>
      <protection locked="0"/>
    </xf>
    <xf numFmtId="165" fontId="4" fillId="0" borderId="16" xfId="0" applyNumberFormat="1" applyFont="1" applyBorder="1"/>
    <xf numFmtId="0" fontId="7" fillId="0" borderId="5" xfId="0" applyFont="1" applyBorder="1" applyAlignment="1">
      <alignment horizontal="centerContinuous"/>
    </xf>
    <xf numFmtId="0" fontId="7" fillId="0" borderId="17" xfId="0" applyFont="1" applyBorder="1" applyAlignment="1">
      <alignment horizontal="centerContinuous"/>
    </xf>
    <xf numFmtId="0" fontId="7" fillId="0" borderId="8" xfId="0" applyFont="1" applyBorder="1" applyAlignment="1">
      <alignment horizontal="centerContinuous"/>
    </xf>
    <xf numFmtId="0" fontId="7" fillId="0" borderId="18" xfId="0" applyFont="1" applyBorder="1" applyAlignment="1">
      <alignment horizontal="centerContinuous"/>
    </xf>
    <xf numFmtId="0" fontId="7" fillId="0" borderId="16" xfId="0" applyFont="1" applyBorder="1" applyAlignment="1">
      <alignment horizontal="centerContinuous"/>
    </xf>
    <xf numFmtId="0" fontId="4" fillId="0" borderId="16" xfId="0" applyFont="1" applyBorder="1" applyAlignment="1">
      <alignment horizontal="center"/>
    </xf>
  </cellXfs>
  <cellStyles count="1">
    <cellStyle name="Normal" xfId="0" builtinId="0"/>
  </cellStyles>
  <dxfs count="8"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rgb="FFF48888"/>
        </patternFill>
      </fill>
    </dxf>
    <dxf>
      <border diagonalUp="0" diagonalDown="0">
        <left/>
        <right style="hair">
          <color indexed="64"/>
        </right>
        <top/>
        <bottom/>
        <vertical/>
        <horizontal/>
      </border>
    </dxf>
    <dxf>
      <numFmt numFmtId="165" formatCode="dd/mm/yyyy;;"/>
    </dxf>
    <dxf>
      <border outline="0">
        <top style="medium">
          <color theme="0" tint="-0.249977111117893"/>
        </top>
      </border>
    </dxf>
    <dxf>
      <border outline="0">
        <bottom style="medium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 Light"/>
        <family val="2"/>
        <scheme val="major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7DE65DD0-173A-4006-A3DD-8CE208369BA4}"/>
  </tableStyles>
  <colors>
    <mruColors>
      <color rgb="FFF48888"/>
      <color rgb="FFFF8C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E0ED5A-E27F-4AB7-8310-203E72F58CE4}" name="BDD" displayName="BDD" ref="A2:M12" totalsRowShown="0" headerRowDxfId="7" headerRowBorderDxfId="6" tableBorderDxfId="5">
  <autoFilter ref="A2:M12" xr:uid="{D8E0ED5A-E27F-4AB7-8310-203E72F58CE4}"/>
  <tableColumns count="13">
    <tableColumn id="1" xr3:uid="{8E21832E-C1E6-43B7-8A6B-79F0A08997CC}" name="Type de surveillance"/>
    <tableColumn id="2" xr3:uid="{A033A55D-8AA4-49E7-83A0-6B04815771E9}" name="Point de prélèvement "/>
    <tableColumn id="3" xr3:uid="{9910AB7F-EFE3-4247-B2E1-338D6B343352}" name="Date prélèvement" dataDxfId="4"/>
    <tableColumn id="4" xr3:uid="{044E9770-0B33-4270-935D-EBE5711EA102}" name="Conformité" dataDxfId="3"/>
    <tableColumn id="5" xr3:uid="{E6D297C4-0DFA-4FCD-9B2F-B86C2631736A}" name="Date réception résultats"/>
    <tableColumn id="6" xr3:uid="{2E6D6F78-DC61-4D83-8D19-F92C91C1D767}" name="Germe/Résultats"/>
    <tableColumn id="7" xr3:uid="{5C925615-F148-4A49-9930-F8210857015B}" name="Actions correctives à entreprendre"/>
    <tableColumn id="8" xr3:uid="{813C1E96-51AC-466E-9596-ECDD6A8758E9}" name="Délai des actions"/>
    <tableColumn id="9" xr3:uid="{E9FFA4A1-7B81-46EB-97AF-345ABAB880F5}" name="Responsable des actions"/>
    <tableColumn id="10" xr3:uid="{361C3B0D-80FD-42BE-BFED-93F1FB31683A}" name="Réalisation"/>
    <tableColumn id="11" xr3:uid="{2E832FF4-E43C-4665-B4A8-D567B0F95EE3}" name="Date de réalisation"/>
    <tableColumn id="12" xr3:uid="{B9B10703-F0D4-4D6E-99D2-ADC9B34F0983}" name="Prélèvement contrôle prévu le"/>
    <tableColumn id="13" xr3:uid="{54FB39BA-A597-437D-BCC2-B9CAE1FDE3C0}" name="Résultats du contrôle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74F2E4F-072C-4244-BD97-92442A95A0A4}" name="Conformités" displayName="Conformités" ref="A1:A3" totalsRowShown="0">
  <autoFilter ref="A1:A3" xr:uid="{274F2E4F-072C-4244-BD97-92442A95A0A4}"/>
  <tableColumns count="1">
    <tableColumn id="1" xr3:uid="{10F6D867-D67D-44E7-9004-D779D650EC14}" name="Conformité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6A01F82-B3AA-452F-BFE4-C242D4B07D85}" name="Types_Surv" displayName="Types_Surv" ref="C1:C5" totalsRowShown="0">
  <autoFilter ref="C1:C5" xr:uid="{D6A01F82-B3AA-452F-BFE4-C242D4B07D85}"/>
  <tableColumns count="1">
    <tableColumn id="1" xr3:uid="{5E1ACE9E-9B04-4197-B176-D03DFE75A0C0}" name="bloc-urc-Type de surveillanc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A7D35BF-65CA-4D7A-B0C8-7F31010A56BD}" name="Points_Prél" displayName="Points_Prél" ref="E1:E12" totalsRowShown="0">
  <autoFilter ref="E1:E12" xr:uid="{6A7D35BF-65CA-4D7A-B0C8-7F31010A56BD}"/>
  <tableColumns count="1">
    <tableColumn id="1" xr3:uid="{F589AFD2-DAAE-48F4-BC38-D0BA64E908F0}" name="bloc-urc-Point de prélèvement 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FE88A9-BB66-4BD1-9AD3-A2C4E2C464C3}">
  <sheetPr>
    <tabColor theme="4" tint="0.59999389629810485"/>
  </sheetPr>
  <dimension ref="A1:M12"/>
  <sheetViews>
    <sheetView workbookViewId="0">
      <pane ySplit="2" topLeftCell="A3" activePane="bottomLeft" state="frozen"/>
      <selection pane="bottomLeft" activeCell="D12" sqref="D12"/>
    </sheetView>
  </sheetViews>
  <sheetFormatPr baseColWidth="10" defaultRowHeight="15" x14ac:dyDescent="0.25"/>
  <cols>
    <col min="1" max="1" width="40.7109375" bestFit="1" customWidth="1"/>
    <col min="2" max="2" width="24.5703125" bestFit="1" customWidth="1"/>
    <col min="3" max="3" width="18.85546875" customWidth="1"/>
    <col min="4" max="4" width="14.42578125" customWidth="1"/>
    <col min="5" max="5" width="24.85546875" customWidth="1"/>
    <col min="6" max="6" width="19.7109375" customWidth="1"/>
    <col min="7" max="7" width="34.28515625" customWidth="1"/>
    <col min="8" max="8" width="18.28515625" customWidth="1"/>
    <col min="9" max="9" width="25" customWidth="1"/>
    <col min="10" max="10" width="15" customWidth="1"/>
    <col min="11" max="11" width="20.140625" customWidth="1"/>
    <col min="12" max="12" width="30" customWidth="1"/>
    <col min="13" max="13" width="31.7109375" customWidth="1"/>
  </cols>
  <sheetData>
    <row r="1" spans="1:13" ht="60" customHeight="1" thickBot="1" x14ac:dyDescent="0.3">
      <c r="A1" s="7"/>
      <c r="B1" s="7"/>
      <c r="C1" s="13"/>
      <c r="D1" s="8"/>
      <c r="E1" s="7"/>
      <c r="F1" s="17" t="s">
        <v>32</v>
      </c>
      <c r="G1" s="18"/>
      <c r="H1" s="18"/>
      <c r="I1" s="18"/>
      <c r="J1" s="18"/>
      <c r="K1" s="18"/>
      <c r="L1" s="18"/>
      <c r="M1" s="18"/>
    </row>
    <row r="2" spans="1:13" s="1" customFormat="1" ht="13.5" thickBot="1" x14ac:dyDescent="0.25">
      <c r="A2" s="9" t="s">
        <v>9</v>
      </c>
      <c r="B2" s="10" t="s">
        <v>8</v>
      </c>
      <c r="C2" s="14" t="s">
        <v>19</v>
      </c>
      <c r="D2" s="11" t="s">
        <v>7</v>
      </c>
      <c r="E2" s="10" t="s">
        <v>0</v>
      </c>
      <c r="F2" s="10" t="s">
        <v>25</v>
      </c>
      <c r="G2" s="10" t="s">
        <v>1</v>
      </c>
      <c r="H2" s="10" t="s">
        <v>2</v>
      </c>
      <c r="I2" s="10" t="s">
        <v>3</v>
      </c>
      <c r="J2" s="10" t="s">
        <v>4</v>
      </c>
      <c r="K2" s="10" t="s">
        <v>5</v>
      </c>
      <c r="L2" s="12" t="s">
        <v>6</v>
      </c>
      <c r="M2" s="12" t="s">
        <v>22</v>
      </c>
    </row>
    <row r="3" spans="1:13" x14ac:dyDescent="0.25">
      <c r="A3" s="4" t="s">
        <v>26</v>
      </c>
      <c r="B3" s="2" t="s">
        <v>10</v>
      </c>
      <c r="C3" s="15">
        <v>44713</v>
      </c>
      <c r="D3" s="5" t="s">
        <v>20</v>
      </c>
      <c r="E3" s="6"/>
    </row>
    <row r="4" spans="1:13" x14ac:dyDescent="0.25">
      <c r="A4" s="4" t="s">
        <v>27</v>
      </c>
      <c r="B4" s="2" t="s">
        <v>10</v>
      </c>
      <c r="C4" s="15">
        <v>44651</v>
      </c>
      <c r="D4" s="5" t="s">
        <v>21</v>
      </c>
      <c r="E4" s="6"/>
    </row>
    <row r="5" spans="1:13" x14ac:dyDescent="0.25">
      <c r="A5" s="4" t="s">
        <v>28</v>
      </c>
      <c r="B5" s="2" t="s">
        <v>10</v>
      </c>
      <c r="C5" s="15">
        <v>44652</v>
      </c>
      <c r="D5" s="5" t="s">
        <v>20</v>
      </c>
      <c r="E5" s="6"/>
    </row>
    <row r="6" spans="1:13" x14ac:dyDescent="0.25">
      <c r="A6" s="4" t="s">
        <v>26</v>
      </c>
      <c r="B6" s="2" t="s">
        <v>11</v>
      </c>
      <c r="C6" s="15">
        <v>44683</v>
      </c>
      <c r="D6" s="5" t="s">
        <v>20</v>
      </c>
      <c r="E6" s="4"/>
    </row>
    <row r="7" spans="1:13" x14ac:dyDescent="0.25">
      <c r="A7" s="4" t="s">
        <v>26</v>
      </c>
      <c r="B7" s="2" t="s">
        <v>11</v>
      </c>
      <c r="C7" s="15">
        <v>44682</v>
      </c>
      <c r="D7" s="5" t="s">
        <v>20</v>
      </c>
      <c r="E7" s="4"/>
    </row>
    <row r="8" spans="1:13" x14ac:dyDescent="0.25">
      <c r="A8" s="4" t="s">
        <v>26</v>
      </c>
      <c r="B8" s="2" t="s">
        <v>11</v>
      </c>
      <c r="C8" s="16">
        <v>44713</v>
      </c>
      <c r="D8" s="5" t="s">
        <v>20</v>
      </c>
      <c r="E8" s="4"/>
    </row>
    <row r="9" spans="1:13" x14ac:dyDescent="0.25">
      <c r="A9" s="4" t="s">
        <v>26</v>
      </c>
      <c r="B9" s="2" t="s">
        <v>10</v>
      </c>
      <c r="C9" s="15">
        <v>44743</v>
      </c>
      <c r="D9" s="5" t="s">
        <v>20</v>
      </c>
      <c r="E9" s="4"/>
    </row>
    <row r="10" spans="1:13" x14ac:dyDescent="0.25">
      <c r="A10" s="4" t="s">
        <v>27</v>
      </c>
      <c r="B10" s="2" t="s">
        <v>16</v>
      </c>
      <c r="C10" s="15">
        <v>44744</v>
      </c>
      <c r="D10" s="5" t="s">
        <v>21</v>
      </c>
      <c r="E10" s="4"/>
    </row>
    <row r="11" spans="1:13" x14ac:dyDescent="0.25">
      <c r="A11" s="4" t="s">
        <v>26</v>
      </c>
      <c r="B11" s="2" t="s">
        <v>13</v>
      </c>
      <c r="C11" s="15">
        <v>44673</v>
      </c>
      <c r="D11" s="5" t="s">
        <v>21</v>
      </c>
      <c r="E11" s="4"/>
    </row>
    <row r="12" spans="1:13" x14ac:dyDescent="0.25">
      <c r="A12" s="4" t="s">
        <v>27</v>
      </c>
      <c r="B12" s="3" t="s">
        <v>13</v>
      </c>
      <c r="C12" s="15">
        <v>44673</v>
      </c>
      <c r="D12" s="5" t="s">
        <v>20</v>
      </c>
      <c r="E12" s="4"/>
    </row>
  </sheetData>
  <mergeCells count="1">
    <mergeCell ref="F1:M1"/>
  </mergeCells>
  <conditionalFormatting sqref="D3:D12">
    <cfRule type="expression" dxfId="2" priority="6">
      <formula>$D3="Non conforme"</formula>
    </cfRule>
    <cfRule type="expression" dxfId="1" priority="7">
      <formula>$D3="Conforme"</formula>
    </cfRule>
  </conditionalFormatting>
  <conditionalFormatting sqref="E3:M12">
    <cfRule type="expression" dxfId="0" priority="1">
      <formula>$D3="Conforme"</formula>
    </cfRule>
  </conditionalFormatting>
  <dataValidations count="4">
    <dataValidation type="list" allowBlank="1" showInputMessage="1" showErrorMessage="1" sqref="D3:D12" xr:uid="{8DBC1955-E796-4A80-89C1-9FBE2F048BF7}">
      <formula1>conformité</formula1>
    </dataValidation>
    <dataValidation type="list" allowBlank="1" showInputMessage="1" showErrorMessage="1" sqref="A3:A12" xr:uid="{77A48403-B368-4100-A397-5CD763EC23D5}">
      <formula1>bloc_urc_Type_de_surveillance</formula1>
    </dataValidation>
    <dataValidation type="list" allowBlank="1" showInputMessage="1" showErrorMessage="1" sqref="B3:B12" xr:uid="{8C5DCF9E-5B0F-4932-A7D4-88F18F39A39A}">
      <formula1>bloc_urc_Point_de_prélèvement</formula1>
    </dataValidation>
    <dataValidation type="date" allowBlank="1" showInputMessage="1" showErrorMessage="1" sqref="D3:E12 K3:L12" xr:uid="{9B574705-5F84-4E48-9F29-A8B2919AD40F}">
      <formula1>44197</formula1>
      <formula2>49674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A2D5E-B6DD-47B8-A475-95238666C9A8}">
  <sheetPr>
    <tabColor rgb="FFFFFF00"/>
  </sheetPr>
  <dimension ref="C1:L34"/>
  <sheetViews>
    <sheetView tabSelected="1" topLeftCell="A10" zoomScale="120" zoomScaleNormal="120" workbookViewId="0">
      <selection activeCell="L39" sqref="L39"/>
    </sheetView>
  </sheetViews>
  <sheetFormatPr baseColWidth="10" defaultRowHeight="11.25" x14ac:dyDescent="0.2"/>
  <cols>
    <col min="1" max="2" width="11.42578125" style="19"/>
    <col min="3" max="3" width="22.140625" style="19" bestFit="1" customWidth="1"/>
    <col min="4" max="4" width="3.140625" style="19" customWidth="1"/>
    <col min="5" max="5" width="13.42578125" style="19" customWidth="1"/>
    <col min="6" max="6" width="12.85546875" style="19" customWidth="1"/>
    <col min="7" max="7" width="11.42578125" style="19" customWidth="1"/>
    <col min="8" max="8" width="15" style="19" customWidth="1"/>
    <col min="9" max="9" width="12.85546875" style="19" customWidth="1"/>
    <col min="10" max="16384" width="11.42578125" style="19"/>
  </cols>
  <sheetData>
    <row r="1" spans="3:12" x14ac:dyDescent="0.2">
      <c r="E1" s="20" t="s">
        <v>36</v>
      </c>
      <c r="F1" s="20"/>
      <c r="G1" s="20"/>
      <c r="H1" s="20"/>
      <c r="I1" s="20"/>
      <c r="J1" s="20"/>
      <c r="K1" s="20"/>
      <c r="L1" s="20"/>
    </row>
    <row r="2" spans="3:12" x14ac:dyDescent="0.2">
      <c r="E2" s="21"/>
      <c r="F2" s="21"/>
      <c r="G2" s="21"/>
      <c r="H2" s="21"/>
      <c r="I2" s="21"/>
      <c r="J2" s="21"/>
      <c r="K2" s="21"/>
      <c r="L2" s="21"/>
    </row>
    <row r="3" spans="3:12" x14ac:dyDescent="0.2">
      <c r="E3" s="21"/>
      <c r="F3" s="20"/>
      <c r="G3" s="20"/>
      <c r="H3" s="20"/>
      <c r="I3" s="20"/>
      <c r="J3" s="20"/>
      <c r="K3" s="20"/>
      <c r="L3" s="21"/>
    </row>
    <row r="5" spans="3:12" s="22" customFormat="1" ht="33.75" customHeight="1" x14ac:dyDescent="0.2">
      <c r="E5" s="23" t="s">
        <v>37</v>
      </c>
      <c r="F5" s="24"/>
      <c r="G5" s="23" t="s">
        <v>38</v>
      </c>
      <c r="H5" s="24"/>
      <c r="I5" s="23" t="s">
        <v>39</v>
      </c>
      <c r="J5" s="24"/>
      <c r="K5" s="23" t="s">
        <v>35</v>
      </c>
      <c r="L5" s="24"/>
    </row>
    <row r="6" spans="3:12" s="22" customFormat="1" x14ac:dyDescent="0.2">
      <c r="C6" s="25" t="s">
        <v>24</v>
      </c>
      <c r="D6" s="26"/>
      <c r="E6" s="27" t="s">
        <v>23</v>
      </c>
      <c r="F6" s="28" t="s">
        <v>7</v>
      </c>
      <c r="G6" s="27" t="s">
        <v>23</v>
      </c>
      <c r="H6" s="28" t="s">
        <v>7</v>
      </c>
      <c r="I6" s="27" t="s">
        <v>23</v>
      </c>
      <c r="J6" s="28" t="s">
        <v>7</v>
      </c>
      <c r="K6" s="27" t="s">
        <v>23</v>
      </c>
      <c r="L6" s="28" t="s">
        <v>7</v>
      </c>
    </row>
    <row r="7" spans="3:12" x14ac:dyDescent="0.2">
      <c r="C7" s="29" t="s">
        <v>10</v>
      </c>
      <c r="D7" s="30"/>
      <c r="E7" s="31" cm="1">
        <f t="array" ref="E7">SUMPRODUCT(LARGE((BDD!$A$3:$A$12="Annuel : Qualification salle")*(BDD!$B$3:$B$12=C7)*(BDD!$C$3:$C$12),1))</f>
        <v>44743</v>
      </c>
      <c r="F7" s="32" t="str" cm="1">
        <f t="array" ref="F7">IFERROR(INDEX(BDD!$D$3:$D$12,MATCH((SUMPRODUCT(LARGE((BDD!$A$3:$A$12="Annuel : Qualification salle")*(BDD!$B$3:$B$12=C7)*(BDD!$C$3:$C$12),1))),BDD!$C$3:$C$12)),"-")</f>
        <v>Conforme</v>
      </c>
      <c r="G7" s="31" cm="1">
        <f t="array" ref="G7">SUMPRODUCT(LARGE((BDD!$A$3:$A$12="Trimestriel : Contrôle aérobiocontamination")*(BDD!$B$3:$B$12=C7)*(BDD!$C$3:$C$12),1))</f>
        <v>44651</v>
      </c>
      <c r="H7" s="32" t="str" cm="1">
        <f t="array" ref="H7">IFERROR(INDEX(BDD!$D$3:$D12,MATCH((SUMPRODUCT(LARGE((BDD!$A$3:$A$12="Trimestriel : Contrôle aérobiocontamination")*(BDD!$B$3:$B$12=C7)*(BDD!$C$3:$C$12),1))),BDD!$C$3:$C$12)),"-")</f>
        <v>Non conforme</v>
      </c>
      <c r="I7" s="31">
        <f>_xlfn.MAXIFS(BDD!$C:$C,BDD!$B:$B,'Tableau de bord'!C7,BDD!$A:$A,"Trimestriel : Contrôle surface")</f>
        <v>44652</v>
      </c>
      <c r="J7" s="32" t="str">
        <f>IFERROR(INDEX(BDD!$D:$D,MATCH(_xlfn.MAXIFS(BDD!$C:$C,BDD!$B:$B,'Tableau de bord'!C7,BDD!$A:$A,"Trimestriel : Contrôle surface"),BDD!$C:$C,0)),"-")</f>
        <v>Conforme</v>
      </c>
      <c r="K7" s="31">
        <f>_xlfn.MAXIFS(BDD!$C:$C,BDD!$B:$B,'Tableau de bord'!C7,BDD!$A:$A,"Contrôle surface supplémentaire")</f>
        <v>0</v>
      </c>
      <c r="L7" s="32" t="str">
        <f>IFERROR(INDEX(BDD!$D:$D,MATCH(_xlfn.MAXIFS(BDD!$C:$C,BDD!$B:$B,'Tableau de bord'!C7,BDD!$A:$A,"Contrôle surface supplémentaire"),BDD!$C:$C,0)),"-")</f>
        <v>-</v>
      </c>
    </row>
    <row r="8" spans="3:12" x14ac:dyDescent="0.2">
      <c r="C8" s="33" t="s">
        <v>11</v>
      </c>
      <c r="D8" s="34"/>
      <c r="E8" s="31" cm="1">
        <f t="array" ref="E8">SUMPRODUCT(LARGE((BDD!$A$3:$A$12="Annuel : Qualification salle")*(BDD!$B$3:$B$12=C8)*(BDD!$C$3:$C$12),1))</f>
        <v>44713</v>
      </c>
      <c r="F8" s="32" t="str" cm="1">
        <f t="array" ref="F8">IFERROR(INDEX(BDD!$D$3:$D$12,MATCH((SUMPRODUCT(LARGE((BDD!$A$3:$A$12="Annuel : Qualification salle")*(BDD!$B$3:$B$12=C8)*(BDD!$C$3:$C$12),1))),BDD!$C$3:$C$12)),"-")</f>
        <v>Conforme</v>
      </c>
      <c r="G8" s="31" cm="1">
        <f t="array" ref="G8">SUMPRODUCT(LARGE((BDD!$A$3:$A$12="Trimestriel : Contrôle aérobiocontamination")*(BDD!$B$3:$B$12=C8)*(BDD!$C$3:$C$12),1))</f>
        <v>0</v>
      </c>
      <c r="H8" s="32" t="str" cm="1">
        <f t="array" ref="H8">IFERROR(INDEX(BDD!$D$3:$D12,MATCH((SUMPRODUCT(LARGE((BDD!$A$3:$A$12="Trimestriel : Contrôle aérobiocontamination")*(BDD!$B$3:$B$12=C8)*(BDD!$C$3:$C$12),1))),BDD!$C$3:$C$12)),"-")</f>
        <v>-</v>
      </c>
      <c r="I8" s="31">
        <f>_xlfn.MAXIFS(BDD!$C:$C,BDD!$B:$B,'Tableau de bord'!C8,BDD!$A:$A,"Trimestriel : Contrôle surface")</f>
        <v>0</v>
      </c>
      <c r="J8" s="32" t="str">
        <f>IFERROR(INDEX(BDD!$D:$D,MATCH(_xlfn.MAXIFS(BDD!$C:$C,BDD!$B:$B,'Tableau de bord'!C8,BDD!$A:$A,"Trimestriel : Contrôle surface"),BDD!$C:$C,0)),"-")</f>
        <v>-</v>
      </c>
      <c r="K8" s="31">
        <f>_xlfn.MAXIFS(BDD!$C:$C,BDD!$B:$B,'Tableau de bord'!C8,BDD!$A:$A,"Contrôle surface supplémentaire")</f>
        <v>0</v>
      </c>
      <c r="L8" s="32" t="str">
        <f>IFERROR(INDEX(BDD!$D:$D,MATCH(_xlfn.MAXIFS(BDD!$C:$C,BDD!$B:$B,'Tableau de bord'!C8,BDD!$A:$A,"Contrôle surface supplémentaire"),BDD!$C:$C,0)),"-")</f>
        <v>-</v>
      </c>
    </row>
    <row r="9" spans="3:12" x14ac:dyDescent="0.2">
      <c r="C9" s="33" t="s">
        <v>12</v>
      </c>
      <c r="D9" s="34"/>
      <c r="E9" s="31" cm="1">
        <f t="array" ref="E9">SUMPRODUCT(LARGE((BDD!$A$3:$A$12="Annuel : Qualification salle")*(BDD!$B$3:$B$12=C9)*(BDD!$C$3:$C$12),1))</f>
        <v>0</v>
      </c>
      <c r="F9" s="32" t="str" cm="1">
        <f t="array" ref="F9">IFERROR(INDEX(BDD!$D$3:$D$12,MATCH((SUMPRODUCT(LARGE((BDD!$A$3:$A$12="Annuel : Qualification salle")*(BDD!$B$3:$B$12=C9)*(BDD!$C$3:$C$12),1))),BDD!$C$3:$C$12)),"-")</f>
        <v>-</v>
      </c>
      <c r="G9" s="31" cm="1">
        <f t="array" ref="G9">SUMPRODUCT(LARGE((BDD!$A$3:$A$12="Trimestriel : Contrôle aérobiocontamination")*(BDD!$B$3:$B$12=C9)*(BDD!$C$3:$C$12),1))</f>
        <v>0</v>
      </c>
      <c r="H9" s="32" t="str" cm="1">
        <f t="array" ref="H9">IFERROR(INDEX(BDD!$D$3:$D12,MATCH((SUMPRODUCT(LARGE((BDD!$A$3:$A$12="Trimestriel : Contrôle aérobiocontamination")*(BDD!$B$3:$B$12=C9)*(BDD!$C$3:$C$12),1))),BDD!$C$3:$C$12)),"-")</f>
        <v>-</v>
      </c>
      <c r="I9" s="31">
        <f>_xlfn.MAXIFS(BDD!$C:$C,BDD!$B:$B,'Tableau de bord'!C9,BDD!$A:$A,"Trimestriel : Contrôle surface")</f>
        <v>0</v>
      </c>
      <c r="J9" s="32" t="str">
        <f>IFERROR(INDEX(BDD!$D:$D,MATCH(_xlfn.MAXIFS(BDD!$C:$C,BDD!$B:$B,'Tableau de bord'!C9,BDD!$A:$A,"Trimestriel : Contrôle surface"),BDD!$C:$C,0)),"-")</f>
        <v>-</v>
      </c>
      <c r="K9" s="31">
        <f>_xlfn.MAXIFS(BDD!$C:$C,BDD!$B:$B,'Tableau de bord'!C9,BDD!$A:$A,"Contrôle surface supplémentaire")</f>
        <v>0</v>
      </c>
      <c r="L9" s="32" t="str">
        <f>IFERROR(INDEX(BDD!$D:$D,MATCH(_xlfn.MAXIFS(BDD!$C:$C,BDD!$B:$B,'Tableau de bord'!C9,BDD!$A:$A,"Contrôle surface supplémentaire"),BDD!$C:$C,0)),"-")</f>
        <v>-</v>
      </c>
    </row>
    <row r="10" spans="3:12" x14ac:dyDescent="0.2">
      <c r="C10" s="33" t="s">
        <v>13</v>
      </c>
      <c r="D10" s="34"/>
      <c r="E10" s="31" cm="1">
        <f t="array" ref="E10">SUMPRODUCT(LARGE((BDD!$A$3:$A$12="Annuel : Qualification salle")*(BDD!$B$3:$B$12=C10)*(BDD!$C$3:$C$12),1))</f>
        <v>44673</v>
      </c>
      <c r="F10" s="32" t="str" cm="1">
        <f t="array" ref="F10">IFERROR(INDEX(BDD!$D$3:$D$12,MATCH((SUMPRODUCT(LARGE((BDD!$A$3:$A$12="Annuel : Qualification salle")*(BDD!$B$3:$B$12=C10)*(BDD!$C$3:$C$12),1))),BDD!$C$3:$C$12)),"-")</f>
        <v>Conforme</v>
      </c>
      <c r="G10" s="35" cm="1">
        <f t="array" ref="G10">SUMPRODUCT(LARGE((BDD!$A$3:$A$12="Trimestriel : Contrôle aérobiocontamination")*(BDD!$B$3:$B$12=C10)*(BDD!$C$3:$C$12),1))</f>
        <v>44673</v>
      </c>
      <c r="H10" s="32" t="str" cm="1">
        <f t="array" ref="H10">IFERROR(INDEX(BDD!$D$3:$D12,MATCH((SUMPRODUCT(LARGE((BDD!$A$3:$A$12="Trimestriel : Contrôle aérobiocontamination")*(BDD!$B$3:$B$12=C10)*(BDD!$C$3:$C$12),1))),BDD!$C$3:$C$12)),"-")</f>
        <v>Conforme</v>
      </c>
      <c r="I10" s="31">
        <f>_xlfn.MAXIFS(BDD!$C:$C,BDD!$B:$B,'Tableau de bord'!C10,BDD!$A:$A,"Trimestriel : Contrôle surface")</f>
        <v>0</v>
      </c>
      <c r="J10" s="32" t="str">
        <f>IFERROR(INDEX(BDD!$D:$D,MATCH(_xlfn.MAXIFS(BDD!$C:$C,BDD!$B:$B,'Tableau de bord'!C10,BDD!$A:$A,"Trimestriel : Contrôle surface"),BDD!$C:$C,0)),"-")</f>
        <v>-</v>
      </c>
      <c r="K10" s="31">
        <f>_xlfn.MAXIFS(BDD!$C:$C,BDD!$B:$B,'Tableau de bord'!C10,BDD!$A:$A,"Contrôle surface supplémentaire")</f>
        <v>0</v>
      </c>
      <c r="L10" s="32" t="str">
        <f>IFERROR(INDEX(BDD!$D:$D,MATCH(_xlfn.MAXIFS(BDD!$C:$C,BDD!$B:$B,'Tableau de bord'!C10,BDD!$A:$A,"Contrôle surface supplémentaire"),BDD!$C:$C,0)),"-")</f>
        <v>-</v>
      </c>
    </row>
    <row r="11" spans="3:12" x14ac:dyDescent="0.2">
      <c r="C11" s="33" t="s">
        <v>14</v>
      </c>
      <c r="D11" s="34"/>
      <c r="E11" s="31" cm="1">
        <f t="array" ref="E11">SUMPRODUCT(LARGE((BDD!$A$3:$A$12="Annuel : Qualification salle")*(BDD!$B$3:$B$12=C11)*(BDD!$C$3:$C$12),1))</f>
        <v>0</v>
      </c>
      <c r="F11" s="32" t="str" cm="1">
        <f t="array" ref="F11">IFERROR(INDEX(BDD!$D$3:$D$12,MATCH((SUMPRODUCT(LARGE((BDD!$A$3:$A$12="Annuel : Qualification salle")*(BDD!$B$3:$B$12=C11)*(BDD!$C$3:$C$12),1))),BDD!$C$3:$C$12)),"-")</f>
        <v>-</v>
      </c>
      <c r="G11" s="31" cm="1">
        <f t="array" ref="G11">SUMPRODUCT(LARGE((BDD!$A$3:$A$12="Trimestriel : Contrôle aérobiocontamination")*(BDD!$B$3:$B$12=C11)*(BDD!$C$3:$C$12),1))</f>
        <v>0</v>
      </c>
      <c r="H11" s="32" t="str" cm="1">
        <f t="array" ref="H11">IFERROR(INDEX(BDD!$D$3:$D12,MATCH((SUMPRODUCT(LARGE((BDD!$A$3:$A$12="Trimestriel : Contrôle aérobiocontamination")*(BDD!$B$3:$B$12=C11)*(BDD!$C$3:$C$12),1))),BDD!$C$3:$C$12)),"-")</f>
        <v>-</v>
      </c>
      <c r="I11" s="31">
        <f>_xlfn.MAXIFS(BDD!$C:$C,BDD!$B:$B,'Tableau de bord'!C11,BDD!$A:$A,"Trimestriel : Contrôle surface")</f>
        <v>0</v>
      </c>
      <c r="J11" s="32" t="str">
        <f>IFERROR(INDEX(BDD!$D:$D,MATCH(_xlfn.MAXIFS(BDD!$C:$C,BDD!$B:$B,'Tableau de bord'!C11,BDD!$A:$A,"Trimestriel : Contrôle surface"),BDD!$C:$C,0)),"-")</f>
        <v>-</v>
      </c>
      <c r="K11" s="31">
        <f>_xlfn.MAXIFS(BDD!$C:$C,BDD!$B:$B,'Tableau de bord'!C11,BDD!$A:$A,"Contrôle surface supplémentaire")</f>
        <v>0</v>
      </c>
      <c r="L11" s="32" t="str">
        <f>IFERROR(INDEX(BDD!$D:$D,MATCH(_xlfn.MAXIFS(BDD!$C:$C,BDD!$B:$B,'Tableau de bord'!C11,BDD!$A:$A,"Contrôle surface supplémentaire"),BDD!$C:$C,0)),"-")</f>
        <v>-</v>
      </c>
    </row>
    <row r="12" spans="3:12" x14ac:dyDescent="0.2">
      <c r="C12" s="33" t="s">
        <v>15</v>
      </c>
      <c r="D12" s="34"/>
      <c r="E12" s="31" cm="1">
        <f t="array" ref="E12">SUMPRODUCT(LARGE((BDD!$A$3:$A$12="Annuel : Qualification salle")*(BDD!$B$3:$B$12=C12)*(BDD!$C$3:$C$12),1))</f>
        <v>0</v>
      </c>
      <c r="F12" s="32" t="str" cm="1">
        <f t="array" ref="F12">IFERROR(INDEX(BDD!$D$3:$D$12,MATCH((SUMPRODUCT(LARGE((BDD!$A$3:$A$12="Annuel : Qualification salle")*(BDD!$B$3:$B$12=C12)*(BDD!$C$3:$C$12),1))),BDD!$C$3:$C$12)),"-")</f>
        <v>-</v>
      </c>
      <c r="G12" s="31" cm="1">
        <f t="array" ref="G12">SUMPRODUCT(LARGE((BDD!$A$3:$A$12="Trimestriel : Contrôle aérobiocontamination")*(BDD!$B$3:$B$12=C12)*(BDD!$C$3:$C$12),1))</f>
        <v>0</v>
      </c>
      <c r="H12" s="32" t="str" cm="1">
        <f t="array" ref="H12">IFERROR(INDEX(BDD!$D$3:$D12,MATCH((SUMPRODUCT(LARGE((BDD!$A$3:$A$12="Trimestriel : Contrôle aérobiocontamination")*(BDD!$B$3:$B$12=C12)*(BDD!$C$3:$C$12),1))),BDD!$C$3:$C$12)),"-")</f>
        <v>-</v>
      </c>
      <c r="I12" s="31">
        <f>_xlfn.MAXIFS(BDD!$C:$C,BDD!$B:$B,'Tableau de bord'!C12,BDD!$A:$A,"Trimestriel : Contrôle surface")</f>
        <v>0</v>
      </c>
      <c r="J12" s="32" t="str">
        <f>IFERROR(INDEX(BDD!$D:$D,MATCH(_xlfn.MAXIFS(BDD!$C:$C,BDD!$B:$B,'Tableau de bord'!C12,BDD!$A:$A,"Trimestriel : Contrôle surface"),BDD!$C:$C,0)),"-")</f>
        <v>-</v>
      </c>
      <c r="K12" s="31">
        <f>_xlfn.MAXIFS(BDD!$C:$C,BDD!$B:$B,'Tableau de bord'!C12,BDD!$A:$A,"Contrôle surface supplémentaire")</f>
        <v>0</v>
      </c>
      <c r="L12" s="32" t="str">
        <f>IFERROR(INDEX(BDD!$D:$D,MATCH(_xlfn.MAXIFS(BDD!$C:$C,BDD!$B:$B,'Tableau de bord'!C12,BDD!$A:$A,"Contrôle surface supplémentaire"),BDD!$C:$C,0)),"-")</f>
        <v>-</v>
      </c>
    </row>
    <row r="13" spans="3:12" x14ac:dyDescent="0.2">
      <c r="C13" s="33" t="s">
        <v>16</v>
      </c>
      <c r="D13" s="34"/>
      <c r="E13" s="31" cm="1">
        <f t="array" ref="E13">SUMPRODUCT(LARGE((BDD!$A$3:$A$12="Annuel : Qualification salle")*(BDD!$B$3:$B$12=C13)*(BDD!$C$3:$C$12),1))</f>
        <v>0</v>
      </c>
      <c r="F13" s="32" t="str" cm="1">
        <f t="array" ref="F13">IFERROR(INDEX(BDD!$D$3:$D$12,MATCH((SUMPRODUCT(LARGE((BDD!$A$3:$A$12="Annuel : Qualification salle")*(BDD!$B$3:$B$12=C13)*(BDD!$C$3:$C$12),1))),BDD!$C$3:$C$12)),"-")</f>
        <v>-</v>
      </c>
      <c r="G13" s="31" cm="1">
        <f t="array" ref="G13">SUMPRODUCT(LARGE((BDD!$A$3:$A$12="Trimestriel : Contrôle aérobiocontamination")*(BDD!$B$3:$B$12=C13)*(BDD!$C$3:$C$12),1))</f>
        <v>44744</v>
      </c>
      <c r="H13" s="32" t="str" cm="1">
        <f t="array" ref="H13">IFERROR(INDEX(BDD!$D$3:$D12,MATCH((SUMPRODUCT(LARGE((BDD!$A$3:$A$12="Trimestriel : Contrôle aérobiocontamination")*(BDD!$B$3:$B$12=C13)*(BDD!$C$3:$C$12),1))),BDD!$C$3:$C$12)),"-")</f>
        <v>Non conforme</v>
      </c>
      <c r="I13" s="31">
        <f>_xlfn.MAXIFS(BDD!$C:$C,BDD!$B:$B,'Tableau de bord'!C13,BDD!$A:$A,"Trimestriel : Contrôle surface")</f>
        <v>0</v>
      </c>
      <c r="J13" s="32" t="str">
        <f>IFERROR(INDEX(BDD!$D:$D,MATCH(_xlfn.MAXIFS(BDD!$C:$C,BDD!$B:$B,'Tableau de bord'!C13,BDD!$A:$A,"Trimestriel : Contrôle surface"),BDD!$C:$C,0)),"-")</f>
        <v>-</v>
      </c>
      <c r="K13" s="31">
        <f>_xlfn.MAXIFS(BDD!$C:$C,BDD!$B:$B,'Tableau de bord'!C13,BDD!$A:$A,"Contrôle surface supplémentaire")</f>
        <v>0</v>
      </c>
      <c r="L13" s="32" t="str">
        <f>IFERROR(INDEX(BDD!$D:$D,MATCH(_xlfn.MAXIFS(BDD!$C:$C,BDD!$B:$B,'Tableau de bord'!C13,BDD!$A:$A,"Contrôle surface supplémentaire"),BDD!$C:$C,0)),"-")</f>
        <v>-</v>
      </c>
    </row>
    <row r="14" spans="3:12" x14ac:dyDescent="0.2">
      <c r="C14" s="33" t="s">
        <v>17</v>
      </c>
      <c r="D14" s="34"/>
      <c r="E14" s="31" cm="1">
        <f t="array" ref="E14">SUMPRODUCT(LARGE((BDD!$A$3:$A$12="Annuel : Qualification salle")*(BDD!$B$3:$B$12=C14)*(BDD!$C$3:$C$12),1))</f>
        <v>0</v>
      </c>
      <c r="F14" s="32" t="str" cm="1">
        <f t="array" ref="F14">IFERROR(INDEX(BDD!$D$3:$D$12,MATCH((SUMPRODUCT(LARGE((BDD!$A$3:$A$12="Annuel : Qualification salle")*(BDD!$B$3:$B$12=C14)*(BDD!$C$3:$C$12),1))),BDD!$C$3:$C$12)),"-")</f>
        <v>-</v>
      </c>
      <c r="G14" s="31" cm="1">
        <f t="array" ref="G14">SUMPRODUCT(LARGE((BDD!$A$3:$A$12="Trimestriel : Contrôle aérobiocontamination")*(BDD!$B$3:$B$12=C14)*(BDD!$C$3:$C$12),1))</f>
        <v>0</v>
      </c>
      <c r="H14" s="32" t="str" cm="1">
        <f t="array" ref="H14">IFERROR(INDEX(BDD!$D$3:$D12,MATCH((SUMPRODUCT(LARGE((BDD!$A$3:$A$12="Trimestriel : Contrôle aérobiocontamination")*(BDD!$B$3:$B$12=C14)*(BDD!$C$3:$C$12),1))),BDD!$C$3:$C$12)),"-")</f>
        <v>-</v>
      </c>
      <c r="I14" s="31">
        <f>_xlfn.MAXIFS(BDD!$C:$C,BDD!$B:$B,'Tableau de bord'!C14,BDD!$A:$A,"Trimestriel : Contrôle surface")</f>
        <v>0</v>
      </c>
      <c r="J14" s="32" t="str">
        <f>IFERROR(INDEX(BDD!$D:$D,MATCH(_xlfn.MAXIFS(BDD!$C:$C,BDD!$B:$B,'Tableau de bord'!C14,BDD!$A:$A,"Trimestriel : Contrôle surface"),BDD!$C:$C,0)),"-")</f>
        <v>-</v>
      </c>
      <c r="K14" s="31">
        <f>_xlfn.MAXIFS(BDD!$C:$C,BDD!$B:$B,'Tableau de bord'!C14,BDD!$A:$A,"Contrôle surface supplémentaire")</f>
        <v>0</v>
      </c>
      <c r="L14" s="32" t="str">
        <f>IFERROR(INDEX(BDD!$D:$D,MATCH(_xlfn.MAXIFS(BDD!$C:$C,BDD!$B:$B,'Tableau de bord'!C14,BDD!$A:$A,"Contrôle surface supplémentaire"),BDD!$C:$C,0)),"-")</f>
        <v>-</v>
      </c>
    </row>
    <row r="15" spans="3:12" x14ac:dyDescent="0.2">
      <c r="C15" s="33" t="s">
        <v>18</v>
      </c>
      <c r="D15" s="34"/>
      <c r="E15" s="31" cm="1">
        <f t="array" ref="E15">SUMPRODUCT(LARGE((BDD!$A$3:$A$12="Annuel : Qualification salle")*(BDD!$B$3:$B$12=C15)*(BDD!$C$3:$C$12),1))</f>
        <v>0</v>
      </c>
      <c r="F15" s="32" t="str" cm="1">
        <f t="array" ref="F15">IFERROR(INDEX(BDD!$D$3:$D$12,MATCH((SUMPRODUCT(LARGE((BDD!$A$3:$A$12="Annuel : Qualification salle")*(BDD!$B$3:$B$12=C15)*(BDD!$C$3:$C$12),1))),BDD!$C$3:$C$12)),"-")</f>
        <v>-</v>
      </c>
      <c r="G15" s="31" cm="1">
        <f t="array" ref="G15">SUMPRODUCT(LARGE((BDD!$A$3:$A$12="Trimestriel : Contrôle aérobiocontamination")*(BDD!$B$3:$B$12=C15)*(BDD!$C$3:$C$12),1))</f>
        <v>0</v>
      </c>
      <c r="H15" s="32" t="str" cm="1">
        <f t="array" ref="H15">IFERROR(INDEX(BDD!$D$3:$D12,MATCH((SUMPRODUCT(LARGE((BDD!$A$3:$A$12="Trimestriel : Contrôle aérobiocontamination")*(BDD!$B$3:$B$12=C15)*(BDD!$C$3:$C$12),1))),BDD!$C$3:$C$12)),"-")</f>
        <v>-</v>
      </c>
      <c r="I15" s="31">
        <f>_xlfn.MAXIFS(BDD!$C:$C,BDD!$B:$B,'Tableau de bord'!C15,BDD!$A:$A,"Trimestriel : Contrôle surface")</f>
        <v>0</v>
      </c>
      <c r="J15" s="32" t="str">
        <f>IFERROR(INDEX(BDD!$D:$D,MATCH(_xlfn.MAXIFS(BDD!$C:$C,BDD!$B:$B,'Tableau de bord'!C15,BDD!$A:$A,"Trimestriel : Contrôle surface"),BDD!$C:$C,0)),"-")</f>
        <v>-</v>
      </c>
      <c r="K15" s="31">
        <f>_xlfn.MAXIFS(BDD!$C:$C,BDD!$B:$B,'Tableau de bord'!C15,BDD!$A:$A,"Contrôle surface supplémentaire")</f>
        <v>0</v>
      </c>
      <c r="L15" s="32" t="str">
        <f>IFERROR(INDEX(BDD!$D:$D,MATCH(_xlfn.MAXIFS(BDD!$C:$C,BDD!$B:$B,'Tableau de bord'!C15,BDD!$A:$A,"Contrôle surface supplémentaire"),BDD!$C:$C,0)),"-")</f>
        <v>-</v>
      </c>
    </row>
    <row r="16" spans="3:12" x14ac:dyDescent="0.2">
      <c r="C16" s="36" t="s">
        <v>30</v>
      </c>
      <c r="D16" s="37"/>
      <c r="E16" s="31" cm="1">
        <f t="array" ref="E16">SUMPRODUCT(LARGE((BDD!$A$3:$A$12="Annuel : Qualification salle")*(BDD!$B$3:$B$12=C16)*(BDD!$C$3:$C$12),1))</f>
        <v>0</v>
      </c>
      <c r="F16" s="32" t="str" cm="1">
        <f t="array" ref="F16">IFERROR(INDEX(BDD!$D$3:$D$12,MATCH((SUMPRODUCT(LARGE((BDD!$A$3:$A$12="Annuel : Qualification salle")*(BDD!$B$3:$B$12=C16)*(BDD!$C$3:$C$12),1))),BDD!$C$3:$C$12)),"-")</f>
        <v>-</v>
      </c>
      <c r="G16" s="31" cm="1">
        <f t="array" ref="G16">SUMPRODUCT(LARGE((BDD!$A$3:$A$12="Trimestriel : Contrôle aérobiocontamination")*(BDD!$B$3:$B$12=C16)*(BDD!$C$3:$C$12),1))</f>
        <v>0</v>
      </c>
      <c r="H16" s="32" t="str" cm="1">
        <f t="array" ref="H16">IFERROR(INDEX(BDD!$D$3:$D12,MATCH((SUMPRODUCT(LARGE((BDD!$A$3:$A$12="Trimestriel : Contrôle aérobiocontamination")*(BDD!$B$3:$B$12=C16)*(BDD!$C$3:$C$12),1))),BDD!$C$3:$C$12)),"-")</f>
        <v>-</v>
      </c>
      <c r="I16" s="31">
        <f>_xlfn.MAXIFS(BDD!$C:$C,BDD!$B:$B,'Tableau de bord'!C16,BDD!$A:$A,"Trimestriel : Contrôle surface")</f>
        <v>0</v>
      </c>
      <c r="J16" s="32" t="str">
        <f>IFERROR(INDEX(BDD!$D:$D,MATCH(_xlfn.MAXIFS(BDD!$C:$C,BDD!$B:$B,'Tableau de bord'!C16,BDD!$A:$A,"Trimestriel : Contrôle surface"),BDD!$C:$C,0)),"-")</f>
        <v>-</v>
      </c>
      <c r="K16" s="31">
        <f>_xlfn.MAXIFS(BDD!$C:$C,BDD!$B:$B,'Tableau de bord'!C16,BDD!$A:$A,"Contrôle surface supplémentaire")</f>
        <v>0</v>
      </c>
      <c r="L16" s="32" t="str">
        <f>IFERROR(INDEX(BDD!$D:$D,MATCH(_xlfn.MAXIFS(BDD!$C:$C,BDD!$B:$B,'Tableau de bord'!C16,BDD!$A:$A,"Contrôle surface supplémentaire"),BDD!$C:$C,0)),"-")</f>
        <v>-</v>
      </c>
    </row>
    <row r="17" spans="3:12" x14ac:dyDescent="0.2">
      <c r="C17" s="38" t="s">
        <v>31</v>
      </c>
      <c r="D17" s="39"/>
      <c r="E17" s="31" cm="1">
        <f t="array" ref="E17">SUMPRODUCT(LARGE((BDD!$A$3:$A$12="Annuel : Qualification salle")*(BDD!$B$3:$B$12=C17)*(BDD!$C$3:$C$12),1))</f>
        <v>0</v>
      </c>
      <c r="F17" s="32" t="str" cm="1">
        <f t="array" ref="F17">IFERROR(INDEX(BDD!$D$3:$D$12,MATCH((SUMPRODUCT(LARGE((BDD!$A$3:$A$12="Annuel : Qualification salle")*(BDD!$B$3:$B$12=C17)*(BDD!$C$3:$C$12),1))),BDD!$C$3:$C$12)),"-")</f>
        <v>-</v>
      </c>
      <c r="G17" s="31" cm="1">
        <f t="array" ref="G17">SUMPRODUCT(LARGE((BDD!$A$3:$A$12="Trimestriel : Contrôle aérobiocontamination")*(BDD!$B$3:$B$12=C17)*(BDD!$C$3:$C$12),1))</f>
        <v>0</v>
      </c>
      <c r="H17" s="32" t="str" cm="1">
        <f t="array" ref="H17">IFERROR(INDEX(BDD!$D$3:$D12,MATCH((SUMPRODUCT(LARGE((BDD!$A$3:$A$12="Trimestriel : Contrôle aérobiocontamination")*(BDD!$B$3:$B$12=C17)*(BDD!$C$3:$C$12),1))),BDD!$C$3:$C$12)),"-")</f>
        <v>-</v>
      </c>
      <c r="I17" s="31">
        <f>_xlfn.MAXIFS(BDD!$C:$C,BDD!$B:$B,'Tableau de bord'!C17,BDD!$A:$A,"Trimestriel : Contrôle surface")</f>
        <v>0</v>
      </c>
      <c r="J17" s="32" t="str">
        <f>IFERROR(INDEX(BDD!$D:$D,MATCH(_xlfn.MAXIFS(BDD!$C:$C,BDD!$B:$B,'Tableau de bord'!C17,BDD!$A:$A,"Trimestriel : Contrôle surface"),BDD!$C:$C,0)),"-")</f>
        <v>-</v>
      </c>
      <c r="K17" s="31">
        <f>_xlfn.MAXIFS(BDD!$C:$C,BDD!$B:$B,'Tableau de bord'!C17,BDD!$A:$A,"Contrôle surface supplémentaire")</f>
        <v>0</v>
      </c>
      <c r="L17" s="32" t="str">
        <f>IFERROR(INDEX(BDD!$D:$D,MATCH(_xlfn.MAXIFS(BDD!$C:$C,BDD!$B:$B,'Tableau de bord'!C17,BDD!$A:$A,"Contrôle surface supplémentaire"),BDD!$C:$C,0)),"-")</f>
        <v>-</v>
      </c>
    </row>
    <row r="18" spans="3:12" x14ac:dyDescent="0.2">
      <c r="C18" s="40"/>
      <c r="D18" s="37"/>
      <c r="E18" s="41"/>
      <c r="F18" s="42"/>
      <c r="G18" s="41"/>
      <c r="H18" s="42"/>
      <c r="I18" s="41"/>
      <c r="J18" s="42"/>
      <c r="K18" s="41"/>
      <c r="L18" s="42"/>
    </row>
    <row r="19" spans="3:12" x14ac:dyDescent="0.2">
      <c r="C19" s="40"/>
      <c r="D19" s="37"/>
      <c r="E19" s="41"/>
      <c r="F19" s="42"/>
      <c r="G19" s="41"/>
      <c r="H19" s="42"/>
      <c r="I19" s="41"/>
      <c r="J19" s="42"/>
      <c r="K19" s="41"/>
      <c r="L19" s="42"/>
    </row>
    <row r="20" spans="3:12" x14ac:dyDescent="0.2">
      <c r="E20" s="44" t="s">
        <v>40</v>
      </c>
      <c r="F20" s="45"/>
      <c r="G20" s="44" t="s">
        <v>40</v>
      </c>
      <c r="H20" s="45"/>
      <c r="I20" s="44" t="s">
        <v>40</v>
      </c>
      <c r="J20" s="45"/>
      <c r="K20" s="44" t="s">
        <v>40</v>
      </c>
      <c r="L20" s="45"/>
    </row>
    <row r="21" spans="3:12" x14ac:dyDescent="0.2">
      <c r="E21" s="46" t="s">
        <v>26</v>
      </c>
      <c r="F21" s="47"/>
      <c r="G21" s="46" t="s">
        <v>27</v>
      </c>
      <c r="H21" s="47"/>
      <c r="I21" s="46" t="s">
        <v>28</v>
      </c>
      <c r="J21" s="47"/>
      <c r="K21" s="46" t="s">
        <v>29</v>
      </c>
      <c r="L21" s="47"/>
    </row>
    <row r="22" spans="3:12" x14ac:dyDescent="0.2">
      <c r="E22" s="48" t="s">
        <v>23</v>
      </c>
      <c r="F22" s="48" t="s">
        <v>7</v>
      </c>
      <c r="G22" s="48" t="s">
        <v>23</v>
      </c>
      <c r="H22" s="48" t="s">
        <v>7</v>
      </c>
      <c r="I22" s="48" t="s">
        <v>23</v>
      </c>
      <c r="J22" s="48" t="s">
        <v>7</v>
      </c>
      <c r="K22" s="48" t="s">
        <v>23</v>
      </c>
      <c r="L22" s="48" t="s">
        <v>7</v>
      </c>
    </row>
    <row r="23" spans="3:12" x14ac:dyDescent="0.2">
      <c r="C23" s="29" t="s">
        <v>10</v>
      </c>
      <c r="E23" s="43">
        <f>_xlfn.MAXIFS(BDD[Date prélèvement],BDD[[Point de prélèvement ]],$C23,BDD[Type de surveillance],E$21)</f>
        <v>44743</v>
      </c>
      <c r="F23" s="49" t="str" cm="1">
        <f t="array" ref="F23">_xlfn._xlws.FILTER(BDD[Conformité],(BDD[[Point de prélèvement ]]=$C23)*(BDD[Type de surveillance]=E$21)*(BDD[Date prélèvement]=E23),"")</f>
        <v>Conforme</v>
      </c>
      <c r="G23" s="43">
        <f>_xlfn.MAXIFS(BDD[Date prélèvement],BDD[[Point de prélèvement ]],$C23,BDD[Type de surveillance],G$21)</f>
        <v>44651</v>
      </c>
      <c r="H23" s="49" t="str" cm="1">
        <f t="array" ref="H23">_xlfn._xlws.FILTER(BDD[Conformité],(BDD[[Point de prélèvement ]]=$C23)*(BDD[Type de surveillance]=G$21)*(BDD[Date prélèvement]=G23),"")</f>
        <v>Non conforme</v>
      </c>
      <c r="I23" s="43">
        <f>_xlfn.MAXIFS(BDD[Date prélèvement],BDD[[Point de prélèvement ]],$C23,BDD[Type de surveillance],I$21)</f>
        <v>44652</v>
      </c>
      <c r="J23" s="49" t="str" cm="1">
        <f t="array" ref="J23">_xlfn._xlws.FILTER(BDD[Conformité],(BDD[[Point de prélèvement ]]=$C23)*(BDD[Type de surveillance]=I$21)*(BDD[Date prélèvement]=I23),"")</f>
        <v>Conforme</v>
      </c>
      <c r="K23" s="43">
        <f>_xlfn.MAXIFS(BDD[Date prélèvement],BDD[[Point de prélèvement ]],$C23,BDD[Type de surveillance],K$21)</f>
        <v>0</v>
      </c>
      <c r="L23" s="49" t="str" cm="1">
        <f t="array" ref="L23">_xlfn._xlws.FILTER(BDD[Conformité],(BDD[[Point de prélèvement ]]=$C23)*(BDD[Type de surveillance]=K$21)*(BDD[Date prélèvement]=K23),"")</f>
        <v/>
      </c>
    </row>
    <row r="24" spans="3:12" x14ac:dyDescent="0.2">
      <c r="C24" s="33" t="s">
        <v>11</v>
      </c>
      <c r="E24" s="43">
        <f>_xlfn.MAXIFS(BDD[Date prélèvement],BDD[[Point de prélèvement ]],$C24,BDD[Type de surveillance],E$21)</f>
        <v>44713</v>
      </c>
      <c r="F24" s="49" t="str" cm="1">
        <f t="array" ref="F24">_xlfn._xlws.FILTER(BDD[Conformité],(BDD[[Point de prélèvement ]]=$C24)*(BDD[Type de surveillance]=E$21)*(BDD[Date prélèvement]=E24),"")</f>
        <v>Conforme</v>
      </c>
      <c r="G24" s="43">
        <f>_xlfn.MAXIFS(BDD[Date prélèvement],BDD[[Point de prélèvement ]],$C24,BDD[Type de surveillance],G$21)</f>
        <v>0</v>
      </c>
      <c r="H24" s="49" t="str" cm="1">
        <f t="array" ref="H24">_xlfn._xlws.FILTER(BDD[Conformité],(BDD[[Point de prélèvement ]]=$C24)*(BDD[Type de surveillance]=G$21)*(BDD[Date prélèvement]=G24),"")</f>
        <v/>
      </c>
      <c r="I24" s="43">
        <f>_xlfn.MAXIFS(BDD[Date prélèvement],BDD[[Point de prélèvement ]],$C24,BDD[Type de surveillance],I$21)</f>
        <v>0</v>
      </c>
      <c r="J24" s="49" t="str" cm="1">
        <f t="array" ref="J24">_xlfn._xlws.FILTER(BDD[Conformité],(BDD[[Point de prélèvement ]]=$C24)*(BDD[Type de surveillance]=I$21)*(BDD[Date prélèvement]=I24),"")</f>
        <v/>
      </c>
      <c r="K24" s="43">
        <f>_xlfn.MAXIFS(BDD[Date prélèvement],BDD[[Point de prélèvement ]],$C24,BDD[Type de surveillance],K$21)</f>
        <v>0</v>
      </c>
      <c r="L24" s="49" t="str" cm="1">
        <f t="array" ref="L24">_xlfn._xlws.FILTER(BDD[Conformité],(BDD[[Point de prélèvement ]]=$C24)*(BDD[Type de surveillance]=K$21)*(BDD[Date prélèvement]=K24),"")</f>
        <v/>
      </c>
    </row>
    <row r="25" spans="3:12" x14ac:dyDescent="0.2">
      <c r="C25" s="33" t="s">
        <v>12</v>
      </c>
      <c r="E25" s="43">
        <f>_xlfn.MAXIFS(BDD[Date prélèvement],BDD[[Point de prélèvement ]],$C25,BDD[Type de surveillance],E$21)</f>
        <v>0</v>
      </c>
      <c r="F25" s="49" t="str" cm="1">
        <f t="array" ref="F25">_xlfn._xlws.FILTER(BDD[Conformité],(BDD[[Point de prélèvement ]]=$C25)*(BDD[Type de surveillance]=E$21)*(BDD[Date prélèvement]=E25),"")</f>
        <v/>
      </c>
      <c r="G25" s="43">
        <f>_xlfn.MAXIFS(BDD[Date prélèvement],BDD[[Point de prélèvement ]],$C25,BDD[Type de surveillance],G$21)</f>
        <v>0</v>
      </c>
      <c r="H25" s="49" t="str" cm="1">
        <f t="array" ref="H25">_xlfn._xlws.FILTER(BDD[Conformité],(BDD[[Point de prélèvement ]]=$C25)*(BDD[Type de surveillance]=G$21)*(BDD[Date prélèvement]=G25),"")</f>
        <v/>
      </c>
      <c r="I25" s="43">
        <f>_xlfn.MAXIFS(BDD[Date prélèvement],BDD[[Point de prélèvement ]],$C25,BDD[Type de surveillance],I$21)</f>
        <v>0</v>
      </c>
      <c r="J25" s="49" t="str" cm="1">
        <f t="array" ref="J25">_xlfn._xlws.FILTER(BDD[Conformité],(BDD[[Point de prélèvement ]]=$C25)*(BDD[Type de surveillance]=I$21)*(BDD[Date prélèvement]=I25),"")</f>
        <v/>
      </c>
      <c r="K25" s="43">
        <f>_xlfn.MAXIFS(BDD[Date prélèvement],BDD[[Point de prélèvement ]],$C25,BDD[Type de surveillance],K$21)</f>
        <v>0</v>
      </c>
      <c r="L25" s="49" t="str" cm="1">
        <f t="array" ref="L25">_xlfn._xlws.FILTER(BDD[Conformité],(BDD[[Point de prélèvement ]]=$C25)*(BDD[Type de surveillance]=K$21)*(BDD[Date prélèvement]=K25),"")</f>
        <v/>
      </c>
    </row>
    <row r="26" spans="3:12" x14ac:dyDescent="0.2">
      <c r="C26" s="33" t="s">
        <v>13</v>
      </c>
      <c r="E26" s="43">
        <f>_xlfn.MAXIFS(BDD[Date prélèvement],BDD[[Point de prélèvement ]],$C26,BDD[Type de surveillance],E$21)</f>
        <v>44673</v>
      </c>
      <c r="F26" s="49" t="str" cm="1">
        <f t="array" ref="F26">_xlfn._xlws.FILTER(BDD[Conformité],(BDD[[Point de prélèvement ]]=$C26)*(BDD[Type de surveillance]=E$21)*(BDD[Date prélèvement]=E26),"")</f>
        <v>Non conforme</v>
      </c>
      <c r="G26" s="43">
        <f>_xlfn.MAXIFS(BDD[Date prélèvement],BDD[[Point de prélèvement ]],$C26,BDD[Type de surveillance],G$21)</f>
        <v>44673</v>
      </c>
      <c r="H26" s="49" t="str" cm="1">
        <f t="array" ref="H26">_xlfn._xlws.FILTER(BDD[Conformité],(BDD[[Point de prélèvement ]]=$C26)*(BDD[Type de surveillance]=G$21)*(BDD[Date prélèvement]=G26),"")</f>
        <v>Conforme</v>
      </c>
      <c r="I26" s="43">
        <f>_xlfn.MAXIFS(BDD[Date prélèvement],BDD[[Point de prélèvement ]],$C26,BDD[Type de surveillance],I$21)</f>
        <v>0</v>
      </c>
      <c r="J26" s="49" t="str" cm="1">
        <f t="array" ref="J26">_xlfn._xlws.FILTER(BDD[Conformité],(BDD[[Point de prélèvement ]]=$C26)*(BDD[Type de surveillance]=I$21)*(BDD[Date prélèvement]=I26),"")</f>
        <v/>
      </c>
      <c r="K26" s="43">
        <f>_xlfn.MAXIFS(BDD[Date prélèvement],BDD[[Point de prélèvement ]],$C26,BDD[Type de surveillance],K$21)</f>
        <v>0</v>
      </c>
      <c r="L26" s="49" t="str" cm="1">
        <f t="array" ref="L26">_xlfn._xlws.FILTER(BDD[Conformité],(BDD[[Point de prélèvement ]]=$C26)*(BDD[Type de surveillance]=K$21)*(BDD[Date prélèvement]=K26),"")</f>
        <v/>
      </c>
    </row>
    <row r="27" spans="3:12" x14ac:dyDescent="0.2">
      <c r="C27" s="33" t="s">
        <v>14</v>
      </c>
      <c r="E27" s="43">
        <f>_xlfn.MAXIFS(BDD[Date prélèvement],BDD[[Point de prélèvement ]],$C27,BDD[Type de surveillance],E$21)</f>
        <v>0</v>
      </c>
      <c r="F27" s="49" t="str" cm="1">
        <f t="array" ref="F27">_xlfn._xlws.FILTER(BDD[Conformité],(BDD[[Point de prélèvement ]]=$C27)*(BDD[Type de surveillance]=E$21)*(BDD[Date prélèvement]=E27),"")</f>
        <v/>
      </c>
      <c r="G27" s="43">
        <f>_xlfn.MAXIFS(BDD[Date prélèvement],BDD[[Point de prélèvement ]],$C27,BDD[Type de surveillance],G$21)</f>
        <v>0</v>
      </c>
      <c r="H27" s="49" t="str" cm="1">
        <f t="array" ref="H27">_xlfn._xlws.FILTER(BDD[Conformité],(BDD[[Point de prélèvement ]]=$C27)*(BDD[Type de surveillance]=G$21)*(BDD[Date prélèvement]=G27),"")</f>
        <v/>
      </c>
      <c r="I27" s="43">
        <f>_xlfn.MAXIFS(BDD[Date prélèvement],BDD[[Point de prélèvement ]],$C27,BDD[Type de surveillance],I$21)</f>
        <v>0</v>
      </c>
      <c r="J27" s="49" t="str" cm="1">
        <f t="array" ref="J27">_xlfn._xlws.FILTER(BDD[Conformité],(BDD[[Point de prélèvement ]]=$C27)*(BDD[Type de surveillance]=I$21)*(BDD[Date prélèvement]=I27),"")</f>
        <v/>
      </c>
      <c r="K27" s="43">
        <f>_xlfn.MAXIFS(BDD[Date prélèvement],BDD[[Point de prélèvement ]],$C27,BDD[Type de surveillance],K$21)</f>
        <v>0</v>
      </c>
      <c r="L27" s="49" t="str" cm="1">
        <f t="array" ref="L27">_xlfn._xlws.FILTER(BDD[Conformité],(BDD[[Point de prélèvement ]]=$C27)*(BDD[Type de surveillance]=K$21)*(BDD[Date prélèvement]=K27),"")</f>
        <v/>
      </c>
    </row>
    <row r="28" spans="3:12" x14ac:dyDescent="0.2">
      <c r="C28" s="33" t="s">
        <v>15</v>
      </c>
      <c r="E28" s="43">
        <f>_xlfn.MAXIFS(BDD[Date prélèvement],BDD[[Point de prélèvement ]],$C28,BDD[Type de surveillance],E$21)</f>
        <v>0</v>
      </c>
      <c r="F28" s="49" t="str" cm="1">
        <f t="array" ref="F28">_xlfn._xlws.FILTER(BDD[Conformité],(BDD[[Point de prélèvement ]]=$C28)*(BDD[Type de surveillance]=E$21)*(BDD[Date prélèvement]=E28),"")</f>
        <v/>
      </c>
      <c r="G28" s="43">
        <f>_xlfn.MAXIFS(BDD[Date prélèvement],BDD[[Point de prélèvement ]],$C28,BDD[Type de surveillance],G$21)</f>
        <v>0</v>
      </c>
      <c r="H28" s="49" t="str" cm="1">
        <f t="array" ref="H28">_xlfn._xlws.FILTER(BDD[Conformité],(BDD[[Point de prélèvement ]]=$C28)*(BDD[Type de surveillance]=G$21)*(BDD[Date prélèvement]=G28),"")</f>
        <v/>
      </c>
      <c r="I28" s="43">
        <f>_xlfn.MAXIFS(BDD[Date prélèvement],BDD[[Point de prélèvement ]],$C28,BDD[Type de surveillance],I$21)</f>
        <v>0</v>
      </c>
      <c r="J28" s="49" t="str" cm="1">
        <f t="array" ref="J28">_xlfn._xlws.FILTER(BDD[Conformité],(BDD[[Point de prélèvement ]]=$C28)*(BDD[Type de surveillance]=I$21)*(BDD[Date prélèvement]=I28),"")</f>
        <v/>
      </c>
      <c r="K28" s="43">
        <f>_xlfn.MAXIFS(BDD[Date prélèvement],BDD[[Point de prélèvement ]],$C28,BDD[Type de surveillance],K$21)</f>
        <v>0</v>
      </c>
      <c r="L28" s="49" t="str" cm="1">
        <f t="array" ref="L28">_xlfn._xlws.FILTER(BDD[Conformité],(BDD[[Point de prélèvement ]]=$C28)*(BDD[Type de surveillance]=K$21)*(BDD[Date prélèvement]=K28),"")</f>
        <v/>
      </c>
    </row>
    <row r="29" spans="3:12" x14ac:dyDescent="0.2">
      <c r="C29" s="33" t="s">
        <v>16</v>
      </c>
      <c r="E29" s="43">
        <f>_xlfn.MAXIFS(BDD[Date prélèvement],BDD[[Point de prélèvement ]],$C29,BDD[Type de surveillance],E$21)</f>
        <v>0</v>
      </c>
      <c r="F29" s="49" t="str" cm="1">
        <f t="array" ref="F29">_xlfn._xlws.FILTER(BDD[Conformité],(BDD[[Point de prélèvement ]]=$C29)*(BDD[Type de surveillance]=E$21)*(BDD[Date prélèvement]=E29),"")</f>
        <v/>
      </c>
      <c r="G29" s="43">
        <f>_xlfn.MAXIFS(BDD[Date prélèvement],BDD[[Point de prélèvement ]],$C29,BDD[Type de surveillance],G$21)</f>
        <v>44744</v>
      </c>
      <c r="H29" s="49" t="str" cm="1">
        <f t="array" ref="H29">_xlfn._xlws.FILTER(BDD[Conformité],(BDD[[Point de prélèvement ]]=$C29)*(BDD[Type de surveillance]=G$21)*(BDD[Date prélèvement]=G29),"")</f>
        <v>Non conforme</v>
      </c>
      <c r="I29" s="43">
        <f>_xlfn.MAXIFS(BDD[Date prélèvement],BDD[[Point de prélèvement ]],$C29,BDD[Type de surveillance],I$21)</f>
        <v>0</v>
      </c>
      <c r="J29" s="49" t="str" cm="1">
        <f t="array" ref="J29">_xlfn._xlws.FILTER(BDD[Conformité],(BDD[[Point de prélèvement ]]=$C29)*(BDD[Type de surveillance]=I$21)*(BDD[Date prélèvement]=I29),"")</f>
        <v/>
      </c>
      <c r="K29" s="43">
        <f>_xlfn.MAXIFS(BDD[Date prélèvement],BDD[[Point de prélèvement ]],$C29,BDD[Type de surveillance],K$21)</f>
        <v>0</v>
      </c>
      <c r="L29" s="49" t="str" cm="1">
        <f t="array" ref="L29">_xlfn._xlws.FILTER(BDD[Conformité],(BDD[[Point de prélèvement ]]=$C29)*(BDD[Type de surveillance]=K$21)*(BDD[Date prélèvement]=K29),"")</f>
        <v/>
      </c>
    </row>
    <row r="30" spans="3:12" x14ac:dyDescent="0.2">
      <c r="C30" s="33" t="s">
        <v>17</v>
      </c>
      <c r="E30" s="43">
        <f>_xlfn.MAXIFS(BDD[Date prélèvement],BDD[[Point de prélèvement ]],$C30,BDD[Type de surveillance],E$21)</f>
        <v>0</v>
      </c>
      <c r="F30" s="49" t="str" cm="1">
        <f t="array" ref="F30">_xlfn._xlws.FILTER(BDD[Conformité],(BDD[[Point de prélèvement ]]=$C30)*(BDD[Type de surveillance]=E$21)*(BDD[Date prélèvement]=E30),"")</f>
        <v/>
      </c>
      <c r="G30" s="43">
        <f>_xlfn.MAXIFS(BDD[Date prélèvement],BDD[[Point de prélèvement ]],$C30,BDD[Type de surveillance],G$21)</f>
        <v>0</v>
      </c>
      <c r="H30" s="49" t="str" cm="1">
        <f t="array" ref="H30">_xlfn._xlws.FILTER(BDD[Conformité],(BDD[[Point de prélèvement ]]=$C30)*(BDD[Type de surveillance]=G$21)*(BDD[Date prélèvement]=G30),"")</f>
        <v/>
      </c>
      <c r="I30" s="43">
        <f>_xlfn.MAXIFS(BDD[Date prélèvement],BDD[[Point de prélèvement ]],$C30,BDD[Type de surveillance],I$21)</f>
        <v>0</v>
      </c>
      <c r="J30" s="49" t="str" cm="1">
        <f t="array" ref="J30">_xlfn._xlws.FILTER(BDD[Conformité],(BDD[[Point de prélèvement ]]=$C30)*(BDD[Type de surveillance]=I$21)*(BDD[Date prélèvement]=I30),"")</f>
        <v/>
      </c>
      <c r="K30" s="43">
        <f>_xlfn.MAXIFS(BDD[Date prélèvement],BDD[[Point de prélèvement ]],$C30,BDD[Type de surveillance],K$21)</f>
        <v>0</v>
      </c>
      <c r="L30" s="49" t="str" cm="1">
        <f t="array" ref="L30">_xlfn._xlws.FILTER(BDD[Conformité],(BDD[[Point de prélèvement ]]=$C30)*(BDD[Type de surveillance]=K$21)*(BDD[Date prélèvement]=K30),"")</f>
        <v/>
      </c>
    </row>
    <row r="31" spans="3:12" x14ac:dyDescent="0.2">
      <c r="C31" s="33" t="s">
        <v>18</v>
      </c>
      <c r="E31" s="43">
        <f>_xlfn.MAXIFS(BDD[Date prélèvement],BDD[[Point de prélèvement ]],$C31,BDD[Type de surveillance],E$21)</f>
        <v>0</v>
      </c>
      <c r="F31" s="49" t="str" cm="1">
        <f t="array" ref="F31">_xlfn._xlws.FILTER(BDD[Conformité],(BDD[[Point de prélèvement ]]=$C31)*(BDD[Type de surveillance]=E$21)*(BDD[Date prélèvement]=E31),"")</f>
        <v/>
      </c>
      <c r="G31" s="43">
        <f>_xlfn.MAXIFS(BDD[Date prélèvement],BDD[[Point de prélèvement ]],$C31,BDD[Type de surveillance],G$21)</f>
        <v>0</v>
      </c>
      <c r="H31" s="49" t="str" cm="1">
        <f t="array" ref="H31">_xlfn._xlws.FILTER(BDD[Conformité],(BDD[[Point de prélèvement ]]=$C31)*(BDD[Type de surveillance]=G$21)*(BDD[Date prélèvement]=G31),"")</f>
        <v/>
      </c>
      <c r="I31" s="43">
        <f>_xlfn.MAXIFS(BDD[Date prélèvement],BDD[[Point de prélèvement ]],$C31,BDD[Type de surveillance],I$21)</f>
        <v>0</v>
      </c>
      <c r="J31" s="49" t="str" cm="1">
        <f t="array" ref="J31">_xlfn._xlws.FILTER(BDD[Conformité],(BDD[[Point de prélèvement ]]=$C31)*(BDD[Type de surveillance]=I$21)*(BDD[Date prélèvement]=I31),"")</f>
        <v/>
      </c>
      <c r="K31" s="43">
        <f>_xlfn.MAXIFS(BDD[Date prélèvement],BDD[[Point de prélèvement ]],$C31,BDD[Type de surveillance],K$21)</f>
        <v>0</v>
      </c>
      <c r="L31" s="49" t="str" cm="1">
        <f t="array" ref="L31">_xlfn._xlws.FILTER(BDD[Conformité],(BDD[[Point de prélèvement ]]=$C31)*(BDD[Type de surveillance]=K$21)*(BDD[Date prélèvement]=K31),"")</f>
        <v/>
      </c>
    </row>
    <row r="32" spans="3:12" x14ac:dyDescent="0.2">
      <c r="C32" s="36" t="s">
        <v>30</v>
      </c>
      <c r="E32" s="43">
        <f>_xlfn.MAXIFS(BDD[Date prélèvement],BDD[[Point de prélèvement ]],$C32,BDD[Type de surveillance],E$21)</f>
        <v>0</v>
      </c>
      <c r="F32" s="49" t="str" cm="1">
        <f t="array" ref="F32">_xlfn._xlws.FILTER(BDD[Conformité],(BDD[[Point de prélèvement ]]=$C32)*(BDD[Type de surveillance]=E$21)*(BDD[Date prélèvement]=E32),"")</f>
        <v/>
      </c>
      <c r="G32" s="43">
        <f>_xlfn.MAXIFS(BDD[Date prélèvement],BDD[[Point de prélèvement ]],$C32,BDD[Type de surveillance],G$21)</f>
        <v>0</v>
      </c>
      <c r="H32" s="49" t="str" cm="1">
        <f t="array" ref="H32">_xlfn._xlws.FILTER(BDD[Conformité],(BDD[[Point de prélèvement ]]=$C32)*(BDD[Type de surveillance]=G$21)*(BDD[Date prélèvement]=G32),"")</f>
        <v/>
      </c>
      <c r="I32" s="43">
        <f>_xlfn.MAXIFS(BDD[Date prélèvement],BDD[[Point de prélèvement ]],$C32,BDD[Type de surveillance],I$21)</f>
        <v>0</v>
      </c>
      <c r="J32" s="49" t="str" cm="1">
        <f t="array" ref="J32">_xlfn._xlws.FILTER(BDD[Conformité],(BDD[[Point de prélèvement ]]=$C32)*(BDD[Type de surveillance]=I$21)*(BDD[Date prélèvement]=I32),"")</f>
        <v/>
      </c>
      <c r="K32" s="43">
        <f>_xlfn.MAXIFS(BDD[Date prélèvement],BDD[[Point de prélèvement ]],$C32,BDD[Type de surveillance],K$21)</f>
        <v>0</v>
      </c>
      <c r="L32" s="49" t="str" cm="1">
        <f t="array" ref="L32">_xlfn._xlws.FILTER(BDD[Conformité],(BDD[[Point de prélèvement ]]=$C32)*(BDD[Type de surveillance]=K$21)*(BDD[Date prélèvement]=K32),"")</f>
        <v/>
      </c>
    </row>
    <row r="33" spans="3:12" x14ac:dyDescent="0.2">
      <c r="C33" s="38" t="s">
        <v>31</v>
      </c>
      <c r="E33" s="43">
        <f>_xlfn.MAXIFS(BDD[Date prélèvement],BDD[[Point de prélèvement ]],$C33,BDD[Type de surveillance],E$21)</f>
        <v>0</v>
      </c>
      <c r="F33" s="49" t="str" cm="1">
        <f t="array" ref="F33">_xlfn._xlws.FILTER(BDD[Conformité],(BDD[[Point de prélèvement ]]=$C33)*(BDD[Type de surveillance]=E$21)*(BDD[Date prélèvement]=E33),"")</f>
        <v/>
      </c>
      <c r="G33" s="43">
        <f>_xlfn.MAXIFS(BDD[Date prélèvement],BDD[[Point de prélèvement ]],$C33,BDD[Type de surveillance],G$21)</f>
        <v>0</v>
      </c>
      <c r="H33" s="49" t="str" cm="1">
        <f t="array" ref="H33">_xlfn._xlws.FILTER(BDD[Conformité],(BDD[[Point de prélèvement ]]=$C33)*(BDD[Type de surveillance]=G$21)*(BDD[Date prélèvement]=G33),"")</f>
        <v/>
      </c>
      <c r="I33" s="43">
        <f>_xlfn.MAXIFS(BDD[Date prélèvement],BDD[[Point de prélèvement ]],$C33,BDD[Type de surveillance],I$21)</f>
        <v>0</v>
      </c>
      <c r="J33" s="49" t="str" cm="1">
        <f t="array" ref="J33">_xlfn._xlws.FILTER(BDD[Conformité],(BDD[[Point de prélèvement ]]=$C33)*(BDD[Type de surveillance]=I$21)*(BDD[Date prélèvement]=I33),"")</f>
        <v/>
      </c>
      <c r="K33" s="43">
        <f>_xlfn.MAXIFS(BDD[Date prélèvement],BDD[[Point de prélèvement ]],$C33,BDD[Type de surveillance],K$21)</f>
        <v>0</v>
      </c>
      <c r="L33" s="49" t="str" cm="1">
        <f t="array" ref="L33">_xlfn._xlws.FILTER(BDD[Conformité],(BDD[[Point de prélèvement ]]=$C33)*(BDD[Type de surveillance]=K$21)*(BDD[Date prélèvement]=K33),"")</f>
        <v/>
      </c>
    </row>
    <row r="34" spans="3:12" x14ac:dyDescent="0.2">
      <c r="C34" s="34"/>
    </row>
  </sheetData>
  <mergeCells count="6">
    <mergeCell ref="E5:F5"/>
    <mergeCell ref="G5:H5"/>
    <mergeCell ref="I5:J5"/>
    <mergeCell ref="K5:L5"/>
    <mergeCell ref="E1:L1"/>
    <mergeCell ref="F3:K3"/>
  </mergeCells>
  <phoneticPr fontId="4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E65321-9782-46C5-8660-E883BB0205B0}">
  <dimension ref="A1:E12"/>
  <sheetViews>
    <sheetView workbookViewId="0">
      <selection activeCell="C5" sqref="C5"/>
    </sheetView>
  </sheetViews>
  <sheetFormatPr baseColWidth="10" defaultRowHeight="15" x14ac:dyDescent="0.25"/>
  <cols>
    <col min="1" max="1" width="24.7109375" customWidth="1"/>
    <col min="2" max="2" width="2.85546875" customWidth="1"/>
    <col min="3" max="3" width="40.7109375" bestFit="1" customWidth="1"/>
    <col min="4" max="4" width="3.5703125" customWidth="1"/>
    <col min="5" max="5" width="31.42578125" bestFit="1" customWidth="1"/>
  </cols>
  <sheetData>
    <row r="1" spans="1:5" x14ac:dyDescent="0.25">
      <c r="A1" t="s">
        <v>7</v>
      </c>
      <c r="C1" t="s">
        <v>34</v>
      </c>
      <c r="E1" t="s">
        <v>33</v>
      </c>
    </row>
    <row r="2" spans="1:5" x14ac:dyDescent="0.25">
      <c r="A2" t="s">
        <v>20</v>
      </c>
      <c r="C2" t="s">
        <v>26</v>
      </c>
      <c r="E2" t="s">
        <v>10</v>
      </c>
    </row>
    <row r="3" spans="1:5" x14ac:dyDescent="0.25">
      <c r="A3" t="s">
        <v>21</v>
      </c>
      <c r="C3" t="s">
        <v>27</v>
      </c>
      <c r="E3" t="s">
        <v>11</v>
      </c>
    </row>
    <row r="4" spans="1:5" x14ac:dyDescent="0.25">
      <c r="C4" t="s">
        <v>28</v>
      </c>
      <c r="E4" t="s">
        <v>12</v>
      </c>
    </row>
    <row r="5" spans="1:5" x14ac:dyDescent="0.25">
      <c r="C5" t="s">
        <v>29</v>
      </c>
      <c r="E5" t="s">
        <v>13</v>
      </c>
    </row>
    <row r="6" spans="1:5" x14ac:dyDescent="0.25">
      <c r="E6" t="s">
        <v>14</v>
      </c>
    </row>
    <row r="7" spans="1:5" x14ac:dyDescent="0.25">
      <c r="E7" t="s">
        <v>15</v>
      </c>
    </row>
    <row r="8" spans="1:5" x14ac:dyDescent="0.25">
      <c r="E8" t="s">
        <v>16</v>
      </c>
    </row>
    <row r="9" spans="1:5" x14ac:dyDescent="0.25">
      <c r="E9" t="s">
        <v>17</v>
      </c>
    </row>
    <row r="10" spans="1:5" x14ac:dyDescent="0.25">
      <c r="E10" t="s">
        <v>18</v>
      </c>
    </row>
    <row r="11" spans="1:5" x14ac:dyDescent="0.25">
      <c r="E11" t="s">
        <v>30</v>
      </c>
    </row>
    <row r="12" spans="1:5" x14ac:dyDescent="0.25">
      <c r="E12" t="s">
        <v>31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</vt:lpstr>
      <vt:lpstr>Tableau de bord</vt:lpstr>
      <vt:lpstr>listes</vt:lpstr>
      <vt:lpstr>bloc_urc_Point_de_prélèvement</vt:lpstr>
      <vt:lpstr>bloc_urc_Type_de_surveillance</vt:lpstr>
      <vt:lpstr>conformité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ROTH Brimbelle - CHI Manosque</dc:creator>
  <cp:lastModifiedBy>Chris_W10</cp:lastModifiedBy>
  <dcterms:created xsi:type="dcterms:W3CDTF">2015-06-05T18:19:34Z</dcterms:created>
  <dcterms:modified xsi:type="dcterms:W3CDTF">2022-04-24T09:03:49Z</dcterms:modified>
</cp:coreProperties>
</file>