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13863CA-71FD-4814-B9A2-7AC0599A1608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2022" sheetId="1" r:id="rId1"/>
    <sheet name="Planning" sheetId="2" r:id="rId2"/>
  </sheets>
  <definedNames>
    <definedName name="AIRBNB">'2022'!$E$7</definedName>
    <definedName name="DonnéesExternes_1" localSheetId="1" hidden="1">Planning!$A$3:$J$34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41" i="1" l="1"/>
  <c r="T43" i="1"/>
  <c r="M43" i="1"/>
  <c r="F50" i="1"/>
  <c r="M45" i="1" l="1"/>
  <c r="P29" i="1" l="1"/>
  <c r="Q29" i="1"/>
  <c r="R29" i="1"/>
  <c r="O29" i="1"/>
  <c r="M29" i="1"/>
  <c r="G29" i="1"/>
  <c r="F29" i="1"/>
  <c r="W29" i="1"/>
  <c r="H8" i="1" l="1"/>
  <c r="H9" i="1"/>
  <c r="H10" i="1"/>
  <c r="H11" i="1"/>
  <c r="H15" i="1"/>
  <c r="I15" i="1" s="1"/>
  <c r="H12" i="1"/>
  <c r="H13" i="1"/>
  <c r="H16" i="1"/>
  <c r="I16" i="1" s="1"/>
  <c r="H17" i="1"/>
  <c r="I17" i="1" s="1"/>
  <c r="H20" i="1"/>
  <c r="H21" i="1"/>
  <c r="H24" i="1"/>
  <c r="H25" i="1"/>
  <c r="H26" i="1"/>
  <c r="H27" i="1"/>
  <c r="H23" i="1"/>
  <c r="H14" i="1"/>
  <c r="H18" i="1"/>
  <c r="H22" i="1"/>
  <c r="H19" i="1"/>
  <c r="H28" i="1"/>
  <c r="H7" i="1"/>
  <c r="J16" i="1"/>
  <c r="J17" i="1"/>
  <c r="H29" i="1" l="1"/>
  <c r="J15" i="1"/>
  <c r="I12" i="1"/>
  <c r="J12" i="1"/>
  <c r="J11" i="1"/>
  <c r="I11" i="1"/>
  <c r="J9" i="1"/>
  <c r="I9" i="1"/>
  <c r="J7" i="1"/>
  <c r="I7" i="1"/>
  <c r="J13" i="1"/>
  <c r="I13" i="1"/>
  <c r="I10" i="1"/>
  <c r="J10" i="1"/>
  <c r="I8" i="1"/>
  <c r="J8" i="1"/>
  <c r="I19" i="1"/>
  <c r="J19" i="1"/>
  <c r="J23" i="1"/>
  <c r="I23" i="1"/>
  <c r="I26" i="1"/>
  <c r="J26" i="1"/>
  <c r="I24" i="1"/>
  <c r="J24" i="1"/>
  <c r="J20" i="1"/>
  <c r="I20" i="1"/>
  <c r="I28" i="1"/>
  <c r="J28" i="1"/>
  <c r="I27" i="1"/>
  <c r="J27" i="1"/>
  <c r="I25" i="1"/>
  <c r="J25" i="1"/>
  <c r="I21" i="1"/>
  <c r="J21" i="1"/>
  <c r="J18" i="1"/>
  <c r="I18" i="1"/>
  <c r="J22" i="1"/>
  <c r="I22" i="1"/>
  <c r="J14" i="1"/>
  <c r="I14" i="1"/>
  <c r="J29" i="1" l="1"/>
  <c r="I29" i="1"/>
  <c r="AD7" i="1"/>
  <c r="AC7" i="1"/>
  <c r="AB7" i="1"/>
  <c r="AA7" i="1"/>
  <c r="Z7" i="1"/>
  <c r="AE7" i="1" l="1"/>
  <c r="Z8" i="1" s="1"/>
  <c r="C50" i="1"/>
  <c r="B50" i="1"/>
  <c r="AC8" i="1" l="1"/>
  <c r="AB8" i="1"/>
  <c r="AD8" i="1"/>
  <c r="AA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B013A74-496E-46DB-8B6D-FE8C188DDCC5}" keepAlive="1" name="Requête - Planning" description="Connexion à la requête « Planning » dans le classeur." type="5" refreshedVersion="7" background="1" saveData="1">
    <dbPr connection="Provider=Microsoft.Mashup.OleDb.1;Data Source=$Workbook$;Location=Planning;Extended Properties=&quot;&quot;" command="SELECT * FROM [Planning]"/>
  </connection>
  <connection id="2" xr16:uid="{FC5F2F5F-5784-4BD5-A550-BF3203C33D56}" keepAlive="1" name="Requête - Réservations" description="Connexion à la requête « Réservations » dans le classeur." type="5" refreshedVersion="0" background="1">
    <dbPr connection="Provider=Microsoft.Mashup.OleDb.1;Data Source=$Workbook$;Location=Réservations;Extended Properties=&quot;&quot;" command="SELECT * FROM [Réservations]"/>
  </connection>
</connections>
</file>

<file path=xl/sharedStrings.xml><?xml version="1.0" encoding="utf-8"?>
<sst xmlns="http://schemas.openxmlformats.org/spreadsheetml/2006/main" count="364" uniqueCount="127">
  <si>
    <t>NOM</t>
  </si>
  <si>
    <t>PRENOM</t>
  </si>
  <si>
    <t>RESERVATION</t>
  </si>
  <si>
    <t>ARRIVEE</t>
  </si>
  <si>
    <t>DEPART</t>
  </si>
  <si>
    <t>AIRBNB</t>
  </si>
  <si>
    <t>SITE INTERNET</t>
  </si>
  <si>
    <t>BOOKING</t>
  </si>
  <si>
    <t>LEBONCOIN</t>
  </si>
  <si>
    <t>PRIX</t>
  </si>
  <si>
    <t>ANNEE 2022</t>
  </si>
  <si>
    <t>LE COEUR DE LA BAIE</t>
  </si>
  <si>
    <t>CHARGES ANNUELLES</t>
  </si>
  <si>
    <t>REVENUS ANNUELS NETS</t>
  </si>
  <si>
    <t>PRÊT</t>
  </si>
  <si>
    <t>EAU</t>
  </si>
  <si>
    <t>ASSURANCE</t>
  </si>
  <si>
    <t>ELECTRICITE</t>
  </si>
  <si>
    <t>CHARGES</t>
  </si>
  <si>
    <t>MENSUELLES</t>
  </si>
  <si>
    <t>ANNUELLES</t>
  </si>
  <si>
    <t>GESTION DEPARTS</t>
  </si>
  <si>
    <t>TAXE DE SEJOUR A PAYER</t>
  </si>
  <si>
    <t>TAXES DE SEJOUR PAYEES</t>
  </si>
  <si>
    <t>TAXE D'HABITATION</t>
  </si>
  <si>
    <t>TAXE FONCIERE</t>
  </si>
  <si>
    <t>BILAN ANNUEL</t>
  </si>
  <si>
    <t>CHARGES PONCTUELLES</t>
  </si>
  <si>
    <t>TOTAL</t>
  </si>
  <si>
    <t>COUT DE GESTION DEPARTS</t>
  </si>
  <si>
    <t>MAIL</t>
  </si>
  <si>
    <t>ADRESSE</t>
  </si>
  <si>
    <t xml:space="preserve">TEL 1 </t>
  </si>
  <si>
    <t>TEL 2</t>
  </si>
  <si>
    <t>Sabrina</t>
  </si>
  <si>
    <t>CONNAISSANCE</t>
  </si>
  <si>
    <t>NOMBRE RESA</t>
  </si>
  <si>
    <t>TAUX DE RESA</t>
  </si>
  <si>
    <t>Marie</t>
  </si>
  <si>
    <t>Jean-Marc</t>
  </si>
  <si>
    <t>Serge</t>
  </si>
  <si>
    <t>Nadège</t>
  </si>
  <si>
    <t>SOLDE</t>
  </si>
  <si>
    <t>ACPTE</t>
  </si>
  <si>
    <t>COUTS</t>
  </si>
  <si>
    <t>TAXE DIGUES &amp; MAREES</t>
  </si>
  <si>
    <t>Twan</t>
  </si>
  <si>
    <t>Hervé</t>
  </si>
  <si>
    <t>Eloïse</t>
  </si>
  <si>
    <t>Joel</t>
  </si>
  <si>
    <t>Céline</t>
  </si>
  <si>
    <t>Romain</t>
  </si>
  <si>
    <t>Nadia</t>
  </si>
  <si>
    <t>Laurent</t>
  </si>
  <si>
    <t>Nathalie</t>
  </si>
  <si>
    <t>Maryline</t>
  </si>
  <si>
    <t>Lethicia</t>
  </si>
  <si>
    <t>Benoit</t>
  </si>
  <si>
    <t>FRAIS BANCAIRES</t>
  </si>
  <si>
    <t>PRIX FINAL</t>
  </si>
  <si>
    <t>NUITS</t>
  </si>
  <si>
    <t>COM A PAYER</t>
  </si>
  <si>
    <t>PRIX /NUIT BRUT</t>
  </si>
  <si>
    <t>PRIX /NUIT NET</t>
  </si>
  <si>
    <t>Maxime</t>
  </si>
  <si>
    <t>INFOS</t>
  </si>
  <si>
    <t>Sylvie</t>
  </si>
  <si>
    <t>Valérie</t>
  </si>
  <si>
    <t>Michèle</t>
  </si>
  <si>
    <t>Jordan</t>
  </si>
  <si>
    <t>Colonne1</t>
  </si>
  <si>
    <t>Total</t>
  </si>
  <si>
    <t>A</t>
  </si>
  <si>
    <t>L</t>
  </si>
  <si>
    <t>B</t>
  </si>
  <si>
    <t>S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</si>
  <si>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</si>
  <si>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</si>
  <si>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</si>
  <si>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</si>
  <si>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</si>
  <si>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</si>
  <si>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</si>
  <si>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</si>
  <si>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</si>
  <si>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</si>
  <si>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</si>
  <si>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O</t>
  </si>
  <si>
    <t>P</t>
  </si>
  <si>
    <t>Q</t>
  </si>
  <si>
    <t>R</t>
  </si>
  <si>
    <t>T</t>
  </si>
  <si>
    <t>U</t>
  </si>
  <si>
    <t>V</t>
  </si>
  <si>
    <t>A Romain</t>
  </si>
  <si>
    <t>T Lethicia</t>
  </si>
  <si>
    <t>U Nadège</t>
  </si>
  <si>
    <t>V Jordan</t>
  </si>
  <si>
    <t xml:space="preserve"> </t>
  </si>
  <si>
    <t>J Serge</t>
  </si>
  <si>
    <t>K Nadia</t>
  </si>
  <si>
    <t>L Sylvie</t>
  </si>
  <si>
    <t>M Michèle</t>
  </si>
  <si>
    <t>N Laurent</t>
  </si>
  <si>
    <t>B Céline</t>
  </si>
  <si>
    <t>C Joel</t>
  </si>
  <si>
    <t>D Sabrina</t>
  </si>
  <si>
    <t>E Hervé</t>
  </si>
  <si>
    <t>F Jean-Marc</t>
  </si>
  <si>
    <t>S Maryline</t>
  </si>
  <si>
    <t>O Nathalie</t>
  </si>
  <si>
    <t>P Valérie</t>
  </si>
  <si>
    <t>Q Benoit</t>
  </si>
  <si>
    <t>R Marie</t>
  </si>
  <si>
    <t>G Eloïse</t>
  </si>
  <si>
    <t>H Maxime</t>
  </si>
  <si>
    <t>I Twan</t>
  </si>
  <si>
    <t>Jour</t>
  </si>
  <si>
    <t>2021
décembre</t>
  </si>
  <si>
    <t>2022
janvier</t>
  </si>
  <si>
    <t>2022
février</t>
  </si>
  <si>
    <t>2022
mars</t>
  </si>
  <si>
    <t>2022
avril</t>
  </si>
  <si>
    <t>2022
mai</t>
  </si>
  <si>
    <t>2022
juin</t>
  </si>
  <si>
    <t>2022
juillet</t>
  </si>
  <si>
    <t>2022
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</si>
</sst>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164" formatCode="#,##0.00\ &quot;€&quot;"/>
    <numFmt numFmtId="165" formatCode="0#&quot; &quot;##&quot; &quot;##&quot; &quot;##&quot; &quot;##"/>
    <numFmt numFmtId="166" formatCode="dd/mm/yy;@"/>
    <numFmt numFmtId="167" formatCode="##0.00;\-#,##0.00;"/>
    <numFmt numFmtId="169" formatCode="##0;\-#,##0;"/>
  </numFmts>
  <fonts count="11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3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4" xfId="0" applyFont="1" applyBorder="1"/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5" xfId="0" applyFont="1" applyBorder="1" applyAlignment="1">
      <alignment horizontal="left"/>
    </xf>
    <xf numFmtId="0" fontId="1" fillId="0" borderId="5" xfId="0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5" fillId="0" borderId="11" xfId="0" applyFont="1" applyBorder="1"/>
    <xf numFmtId="10" fontId="5" fillId="0" borderId="12" xfId="0" applyNumberFormat="1" applyFont="1" applyBorder="1"/>
    <xf numFmtId="0" fontId="5" fillId="0" borderId="13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10" fontId="1" fillId="0" borderId="8" xfId="0" applyNumberFormat="1" applyFont="1" applyBorder="1"/>
    <xf numFmtId="0" fontId="1" fillId="3" borderId="17" xfId="0" applyFont="1" applyFill="1" applyBorder="1"/>
    <xf numFmtId="0" fontId="1" fillId="0" borderId="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1" fillId="0" borderId="23" xfId="0" applyFont="1" applyBorder="1" applyAlignment="1">
      <alignment horizontal="left"/>
    </xf>
    <xf numFmtId="0" fontId="5" fillId="0" borderId="25" xfId="0" applyFont="1" applyBorder="1" applyAlignment="1">
      <alignment vertical="center" wrapText="1"/>
    </xf>
    <xf numFmtId="0" fontId="5" fillId="0" borderId="27" xfId="0" applyFont="1" applyBorder="1" applyAlignment="1">
      <alignment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/>
    </xf>
    <xf numFmtId="4" fontId="1" fillId="0" borderId="21" xfId="0" applyNumberFormat="1" applyFont="1" applyBorder="1" applyAlignment="1">
      <alignment horizontal="right"/>
    </xf>
    <xf numFmtId="4" fontId="1" fillId="0" borderId="24" xfId="0" applyNumberFormat="1" applyFont="1" applyBorder="1" applyAlignment="1">
      <alignment horizontal="center"/>
    </xf>
    <xf numFmtId="4" fontId="1" fillId="0" borderId="4" xfId="0" applyNumberFormat="1" applyFont="1" applyBorder="1" applyAlignment="1">
      <alignment horizontal="right" vertical="center"/>
    </xf>
    <xf numFmtId="4" fontId="1" fillId="0" borderId="6" xfId="0" applyNumberFormat="1" applyFont="1" applyBorder="1" applyAlignment="1">
      <alignment horizontal="center" vertical="center"/>
    </xf>
    <xf numFmtId="4" fontId="1" fillId="0" borderId="4" xfId="0" applyNumberFormat="1" applyFont="1" applyBorder="1" applyAlignment="1">
      <alignment horizontal="right"/>
    </xf>
    <xf numFmtId="4" fontId="1" fillId="0" borderId="6" xfId="0" applyNumberFormat="1" applyFont="1" applyBorder="1" applyAlignment="1">
      <alignment horizontal="center"/>
    </xf>
    <xf numFmtId="4" fontId="1" fillId="0" borderId="6" xfId="0" applyNumberFormat="1" applyFont="1" applyBorder="1" applyAlignment="1">
      <alignment vertical="center"/>
    </xf>
    <xf numFmtId="4" fontId="5" fillId="0" borderId="6" xfId="0" applyNumberFormat="1" applyFont="1" applyBorder="1" applyAlignment="1">
      <alignment vertical="center"/>
    </xf>
    <xf numFmtId="0" fontId="5" fillId="0" borderId="7" xfId="0" applyFont="1" applyBorder="1" applyAlignment="1">
      <alignment horizontal="left"/>
    </xf>
    <xf numFmtId="0" fontId="5" fillId="0" borderId="7" xfId="0" applyFont="1" applyBorder="1" applyAlignment="1">
      <alignment horizontal="center"/>
    </xf>
    <xf numFmtId="164" fontId="5" fillId="0" borderId="8" xfId="0" applyNumberFormat="1" applyFont="1" applyBorder="1" applyAlignment="1">
      <alignment horizontal="right"/>
    </xf>
    <xf numFmtId="164" fontId="5" fillId="0" borderId="9" xfId="0" applyNumberFormat="1" applyFont="1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 vertical="center" wrapText="1" shrinkToFit="1"/>
    </xf>
    <xf numFmtId="0" fontId="5" fillId="0" borderId="0" xfId="0" applyFont="1" applyBorder="1" applyAlignment="1">
      <alignment horizontal="center" vertical="center"/>
    </xf>
    <xf numFmtId="4" fontId="1" fillId="0" borderId="0" xfId="0" applyNumberFormat="1" applyFont="1" applyBorder="1" applyAlignment="1">
      <alignment horizontal="center"/>
    </xf>
    <xf numFmtId="4" fontId="1" fillId="0" borderId="0" xfId="0" applyNumberFormat="1" applyFont="1" applyBorder="1" applyAlignment="1">
      <alignment vertical="center"/>
    </xf>
    <xf numFmtId="4" fontId="5" fillId="0" borderId="0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horizontal="center"/>
    </xf>
    <xf numFmtId="0" fontId="5" fillId="0" borderId="29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  <xf numFmtId="164" fontId="9" fillId="0" borderId="3" xfId="0" applyNumberFormat="1" applyFont="1" applyBorder="1" applyAlignment="1">
      <alignment horizontal="center" vertical="center"/>
    </xf>
    <xf numFmtId="8" fontId="9" fillId="0" borderId="1" xfId="0" applyNumberFormat="1" applyFont="1" applyBorder="1" applyAlignment="1">
      <alignment horizontal="center"/>
    </xf>
    <xf numFmtId="8" fontId="9" fillId="0" borderId="2" xfId="0" applyNumberFormat="1" applyFont="1" applyBorder="1" applyAlignment="1">
      <alignment horizontal="center"/>
    </xf>
    <xf numFmtId="8" fontId="9" fillId="0" borderId="3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" fillId="0" borderId="0" xfId="0" applyFont="1" applyBorder="1"/>
    <xf numFmtId="2" fontId="1" fillId="0" borderId="0" xfId="0" applyNumberFormat="1" applyFont="1" applyBorder="1"/>
    <xf numFmtId="0" fontId="1" fillId="4" borderId="0" xfId="0" applyFont="1" applyFill="1" applyBorder="1"/>
    <xf numFmtId="0" fontId="0" fillId="0" borderId="0" xfId="0" applyFill="1"/>
    <xf numFmtId="0" fontId="1" fillId="0" borderId="0" xfId="0" applyFont="1" applyFill="1"/>
    <xf numFmtId="0" fontId="1" fillId="0" borderId="0" xfId="0" applyFont="1" applyFill="1" applyBorder="1"/>
    <xf numFmtId="2" fontId="1" fillId="0" borderId="0" xfId="0" applyNumberFormat="1" applyFont="1" applyFill="1" applyBorder="1"/>
    <xf numFmtId="0" fontId="5" fillId="0" borderId="18" xfId="0" applyFont="1" applyFill="1" applyBorder="1"/>
    <xf numFmtId="2" fontId="5" fillId="0" borderId="18" xfId="0" applyNumberFormat="1" applyFont="1" applyFill="1" applyBorder="1"/>
    <xf numFmtId="0" fontId="10" fillId="0" borderId="0" xfId="0" applyFont="1" applyFill="1"/>
    <xf numFmtId="0" fontId="5" fillId="0" borderId="28" xfId="0" applyFont="1" applyFill="1" applyBorder="1"/>
    <xf numFmtId="0" fontId="5" fillId="0" borderId="31" xfId="0" applyFont="1" applyFill="1" applyBorder="1"/>
    <xf numFmtId="0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6" fontId="1" fillId="0" borderId="0" xfId="0" applyNumberFormat="1" applyFont="1" applyBorder="1"/>
    <xf numFmtId="0" fontId="1" fillId="2" borderId="0" xfId="0" applyFont="1" applyFill="1" applyBorder="1"/>
    <xf numFmtId="165" fontId="1" fillId="0" borderId="0" xfId="0" applyNumberFormat="1" applyFont="1" applyBorder="1"/>
    <xf numFmtId="49" fontId="7" fillId="0" borderId="0" xfId="1" applyNumberFormat="1" applyFont="1" applyBorder="1"/>
    <xf numFmtId="49" fontId="1" fillId="0" borderId="0" xfId="0" applyNumberFormat="1" applyFont="1" applyBorder="1"/>
    <xf numFmtId="167" fontId="1" fillId="0" borderId="0" xfId="0" applyNumberFormat="1" applyFont="1" applyBorder="1"/>
    <xf numFmtId="169" fontId="1" fillId="0" borderId="0" xfId="0" applyNumberFormat="1" applyFont="1" applyBorder="1"/>
    <xf numFmtId="165" fontId="8" fillId="0" borderId="0" xfId="0" applyNumberFormat="1" applyFont="1" applyBorder="1" applyAlignment="1">
      <alignment horizontal="right"/>
    </xf>
    <xf numFmtId="165" fontId="1" fillId="0" borderId="0" xfId="0" applyNumberFormat="1" applyFont="1" applyBorder="1" applyAlignment="1">
      <alignment horizontal="right"/>
    </xf>
    <xf numFmtId="0" fontId="1" fillId="0" borderId="0" xfId="0" applyNumberFormat="1" applyFont="1" applyBorder="1"/>
  </cellXfs>
  <cellStyles count="2">
    <cellStyle name="Lien hypertexte" xfId="1" builtinId="8"/>
    <cellStyle name="Normal" xfId="0" builtinId="0"/>
  </cellStyles>
  <dxfs count="58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5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5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6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6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alignment horizontal="center" vertical="center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6DA2451-4E95-4C26-A80F-3233D1E976F3}" autoFormatId="16" applyNumberFormats="0" applyBorderFormats="0" applyFontFormats="0" applyPatternFormats="0" applyAlignmentFormats="0" applyWidthHeightFormats="0">
  <queryTableRefresh nextId="55">
    <queryTableFields count="10">
      <queryTableField id="36" name="Jour" tableColumnId="35"/>
      <queryTableField id="46" name="2021_x000a_décembre" tableColumnId="45"/>
      <queryTableField id="47" name="2022_x000a_janvier" tableColumnId="46"/>
      <queryTableField id="48" name="2022_x000a_février" tableColumnId="47"/>
      <queryTableField id="49" name="2022_x000a_mars" tableColumnId="48"/>
      <queryTableField id="50" name="2022_x000a_avril" tableColumnId="49"/>
      <queryTableField id="51" name="2022_x000a_mai" tableColumnId="50"/>
      <queryTableField id="52" name="2022_x000a_juin" tableColumnId="51"/>
      <queryTableField id="53" name="2022_x000a_juillet" tableColumnId="52"/>
      <queryTableField id="54" name="2022_x000a_août" tableColumnId="5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49FFB7-329A-4F8B-A391-24FE47B75B3B}" name="Réservations" displayName="Réservations" ref="A6:W29" totalsRowCount="1" headerRowDxfId="56" totalsRowDxfId="55" tableBorderDxfId="57">
  <autoFilter ref="A6:W28" xr:uid="{F849FFB7-329A-4F8B-A391-24FE47B75B3B}"/>
  <tableColumns count="23">
    <tableColumn id="1" xr3:uid="{405895A7-1982-4DB8-9F21-6309F4A082A1}" name="NOM" totalsRowLabel="Total" dataDxfId="21" totalsRowDxfId="54"/>
    <tableColumn id="2" xr3:uid="{AB9226EE-7CDE-4B63-BCE0-4C6830BD47EE}" name="PRENOM" dataDxfId="20" totalsRowDxfId="53"/>
    <tableColumn id="3" xr3:uid="{A530F6A1-D3FF-4A46-8DD6-4AE5D634DE2C}" name="ARRIVEE" dataDxfId="19" totalsRowDxfId="52"/>
    <tableColumn id="4" xr3:uid="{99234A55-CE66-4F37-A3C1-4D5D38570665}" name="DEPART" dataDxfId="18" totalsRowDxfId="51"/>
    <tableColumn id="5" xr3:uid="{19DAC325-3C77-438D-8908-6D3D74221D94}" name="RESERVATION" dataDxfId="17" totalsRowDxfId="50"/>
    <tableColumn id="6" xr3:uid="{1A8E14BA-B451-4CBB-B7E4-CE73AC20A743}" name="PRIX" totalsRowFunction="sum" dataDxfId="16" totalsRowDxfId="49"/>
    <tableColumn id="7" xr3:uid="{D9469A69-0F32-420B-A3A9-7653D9DBE85E}" name="PRIX FINAL" totalsRowFunction="sum" dataDxfId="15" totalsRowDxfId="48"/>
    <tableColumn id="8" xr3:uid="{846CFE59-4551-4098-99BB-84DB855436A6}" name="NUITS" totalsRowFunction="average" dataDxfId="14" totalsRowDxfId="47">
      <calculatedColumnFormula>D7-C7</calculatedColumnFormula>
    </tableColumn>
    <tableColumn id="9" xr3:uid="{CCF86277-00C5-42EB-8D29-D7D351CF9DB8}" name="PRIX /NUIT BRUT" totalsRowFunction="average" dataDxfId="13" totalsRowDxfId="46">
      <calculatedColumnFormula>IF(H7,F7/H7,"")</calculatedColumnFormula>
    </tableColumn>
    <tableColumn id="10" xr3:uid="{FB6A4EC1-6255-49DF-84CF-F1B4A20B3639}" name="PRIX /NUIT NET" totalsRowFunction="average" dataDxfId="12" totalsRowDxfId="45">
      <calculatedColumnFormula>IF(H7,G7/H7,"")</calculatedColumnFormula>
    </tableColumn>
    <tableColumn id="11" xr3:uid="{395F7AE3-38DC-4F8E-B1D1-591EB6A6D793}" name="ACPTE" totalsRowDxfId="44"/>
    <tableColumn id="12" xr3:uid="{9BB83352-3D02-4CED-9D13-34017F9F386A}" name="SOLDE" dataDxfId="11" totalsRowDxfId="43"/>
    <tableColumn id="13" xr3:uid="{3C0EB91A-FB58-4F96-BCA2-DB850D582E53}" name="GESTION DEPARTS" totalsRowFunction="sum" dataDxfId="10" totalsRowDxfId="42"/>
    <tableColumn id="14" xr3:uid="{C0F81B30-FE65-41FB-8391-D4956DA26794}" name="Colonne1" dataDxfId="9" totalsRowDxfId="41"/>
    <tableColumn id="15" xr3:uid="{838ED70F-2EED-400E-A8A0-38477D3D76DB}" name="COM A PAYER" totalsRowFunction="sum" dataDxfId="8" totalsRowDxfId="40"/>
    <tableColumn id="16" xr3:uid="{D24DD983-09DA-497C-8325-0A7A92439E69}" name="FRAIS BANCAIRES" totalsRowFunction="sum" dataDxfId="7" totalsRowDxfId="39"/>
    <tableColumn id="17" xr3:uid="{114CDE34-6242-400C-8913-516596309978}" name="TAXE DE SEJOUR A PAYER" totalsRowFunction="sum" dataDxfId="6" totalsRowDxfId="38"/>
    <tableColumn id="18" xr3:uid="{6161F3D6-7ACB-42A0-AE08-796368AFE57B}" name="TAXES DE SEJOUR PAYEES" totalsRowFunction="sum" dataDxfId="5" totalsRowDxfId="37"/>
    <tableColumn id="19" xr3:uid="{88E66D26-D346-4BB0-A47A-8B0EA360483F}" name="TEL 1 " dataDxfId="4" totalsRowDxfId="36"/>
    <tableColumn id="20" xr3:uid="{974366F7-0B89-408D-849F-6D1FF2C2174C}" name="TEL 2" dataDxfId="3" totalsRowDxfId="35"/>
    <tableColumn id="21" xr3:uid="{1D5D78CC-50E7-48E2-BB8F-3AAED40B1773}" name="MAIL" dataDxfId="2" totalsRowDxfId="34"/>
    <tableColumn id="22" xr3:uid="{11744331-F113-4035-8A42-D946160AF65B}" name="ADRESSE" dataDxfId="1" totalsRowDxfId="33"/>
    <tableColumn id="23" xr3:uid="{3CCD6E6A-6FB3-47AD-A4A2-F707041B43E6}" name="INFOS" totalsRowFunction="count" dataDxfId="0" totalsRowDxfId="32"/>
  </tableColumns>
  <tableStyleInfo name="TableStyleLight14" showFirstColumn="0" showLastColumn="0" showRowStripes="1" showColumnStripes="1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8B3E67-7C1D-4C52-BD3F-687B3E81E6CD}" name="Planning" displayName="Planning" ref="A3:J34" tableType="queryTable" totalsRowShown="0" headerRowDxfId="22">
  <tableColumns count="10">
    <tableColumn id="35" xr3:uid="{1991273F-3715-4556-81A6-02DDC5EB5B87}" uniqueName="35" name="Jour" queryTableFieldId="36"/>
    <tableColumn id="45" xr3:uid="{EC1FF0CB-295F-4E2A-BFA4-1E633491334E}" uniqueName="45" name="2021_x000a_décembre" queryTableFieldId="46" dataDxfId="31"/>
    <tableColumn id="46" xr3:uid="{E93AF7C8-CB3F-485B-8F91-F82CF759ADC2}" uniqueName="46" name="2022_x000a_janvier" queryTableFieldId="47" dataDxfId="30"/>
    <tableColumn id="47" xr3:uid="{7E965B4D-2608-4462-A4C9-8716481890BD}" uniqueName="47" name="2022_x000a_février" queryTableFieldId="48" dataDxfId="29"/>
    <tableColumn id="48" xr3:uid="{B4EDDA0A-EA5A-45C5-89CF-5AEA96DBEE7F}" uniqueName="48" name="2022_x000a_mars" queryTableFieldId="49" dataDxfId="28"/>
    <tableColumn id="49" xr3:uid="{B32C89D2-0727-4A36-805B-53E4C02533D7}" uniqueName="49" name="2022_x000a_avril" queryTableFieldId="50" dataDxfId="27"/>
    <tableColumn id="50" xr3:uid="{D49DA0F3-E4C2-4EC7-B386-2A0BBE143F4B}" uniqueName="50" name="2022_x000a_mai" queryTableFieldId="51" dataDxfId="26"/>
    <tableColumn id="51" xr3:uid="{28A61542-D04B-48A1-BD8D-A4BE0E71C9FE}" uniqueName="51" name="2022_x000a_juin" queryTableFieldId="52" dataDxfId="25"/>
    <tableColumn id="52" xr3:uid="{8F2D53FF-B271-48AE-8BA7-07673DE81232}" uniqueName="52" name="2022_x000a_juillet" queryTableFieldId="53" dataDxfId="24"/>
    <tableColumn id="53" xr3:uid="{C6D3B7C8-0C67-454D-B0AD-EB518B7888D2}" uniqueName="53" name="2022_x000a_août" queryTableFieldId="54" dataDxfId="2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E61"/>
  <sheetViews>
    <sheetView zoomScaleNormal="100" workbookViewId="0">
      <pane ySplit="6" topLeftCell="A7" activePane="bottomLeft" state="frozen"/>
      <selection pane="bottomLeft" activeCell="M35" sqref="M35"/>
    </sheetView>
  </sheetViews>
  <sheetFormatPr baseColWidth="10" defaultRowHeight="11.25" x14ac:dyDescent="0.2"/>
  <cols>
    <col min="1" max="1" width="13.5703125" style="2" customWidth="1"/>
    <col min="2" max="5" width="12.42578125" style="2" customWidth="1"/>
    <col min="6" max="6" width="9" style="2" customWidth="1"/>
    <col min="7" max="7" width="10.28515625" style="2" customWidth="1"/>
    <col min="8" max="8" width="7" style="2" customWidth="1"/>
    <col min="9" max="9" width="14" style="2" customWidth="1"/>
    <col min="10" max="10" width="13" style="2" customWidth="1"/>
    <col min="11" max="12" width="7.28515625" style="2" customWidth="1"/>
    <col min="13" max="13" width="14.85546875" style="2" customWidth="1"/>
    <col min="14" max="14" width="9.5703125" style="2" customWidth="1"/>
    <col min="15" max="15" width="12.28515625" style="2" customWidth="1"/>
    <col min="16" max="16" width="14.5703125" style="2" customWidth="1"/>
    <col min="17" max="18" width="19.42578125" style="2" customWidth="1"/>
    <col min="19" max="19" width="13" style="2" customWidth="1"/>
    <col min="20" max="20" width="11.42578125" style="2"/>
    <col min="21" max="21" width="22.7109375" style="2" customWidth="1"/>
    <col min="22" max="23" width="31.42578125" style="2" customWidth="1"/>
    <col min="24" max="16384" width="11.42578125" style="2"/>
  </cols>
  <sheetData>
    <row r="2" spans="1:31" ht="37.5" customHeight="1" x14ac:dyDescent="0.2">
      <c r="A2" s="57" t="s">
        <v>10</v>
      </c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</row>
    <row r="3" spans="1:31" ht="8.25" customHeight="1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</row>
    <row r="4" spans="1:31" ht="30" customHeight="1" x14ac:dyDescent="0.2">
      <c r="A4" s="58" t="s">
        <v>11</v>
      </c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</row>
    <row r="5" spans="1:31" ht="12" thickBot="1" x14ac:dyDescent="0.25"/>
    <row r="6" spans="1:31" s="1" customFormat="1" ht="37.5" customHeight="1" x14ac:dyDescent="0.25">
      <c r="A6" s="55" t="s">
        <v>0</v>
      </c>
      <c r="B6" s="56" t="s">
        <v>1</v>
      </c>
      <c r="C6" s="56" t="s">
        <v>3</v>
      </c>
      <c r="D6" s="56" t="s">
        <v>4</v>
      </c>
      <c r="E6" s="56" t="s">
        <v>2</v>
      </c>
      <c r="F6" s="56" t="s">
        <v>9</v>
      </c>
      <c r="G6" s="56" t="s">
        <v>59</v>
      </c>
      <c r="H6" s="56" t="s">
        <v>60</v>
      </c>
      <c r="I6" s="56" t="s">
        <v>62</v>
      </c>
      <c r="J6" s="56" t="s">
        <v>63</v>
      </c>
      <c r="K6" s="56" t="s">
        <v>43</v>
      </c>
      <c r="L6" s="56" t="s">
        <v>42</v>
      </c>
      <c r="M6" s="56" t="s">
        <v>21</v>
      </c>
      <c r="N6" s="56" t="s">
        <v>70</v>
      </c>
      <c r="O6" s="56" t="s">
        <v>61</v>
      </c>
      <c r="P6" s="56" t="s">
        <v>58</v>
      </c>
      <c r="Q6" s="56" t="s">
        <v>22</v>
      </c>
      <c r="R6" s="48" t="s">
        <v>23</v>
      </c>
      <c r="S6" s="55" t="s">
        <v>32</v>
      </c>
      <c r="T6" s="56" t="s">
        <v>33</v>
      </c>
      <c r="U6" s="56" t="s">
        <v>30</v>
      </c>
      <c r="V6" s="48" t="s">
        <v>31</v>
      </c>
      <c r="W6" s="16" t="s">
        <v>65</v>
      </c>
      <c r="X6" s="44"/>
      <c r="Y6" s="45"/>
      <c r="Z6" s="46" t="s">
        <v>5</v>
      </c>
      <c r="AA6" s="47" t="s">
        <v>7</v>
      </c>
      <c r="AB6" s="47" t="s">
        <v>8</v>
      </c>
      <c r="AC6" s="47" t="s">
        <v>6</v>
      </c>
      <c r="AD6" s="47" t="s">
        <v>35</v>
      </c>
      <c r="AE6" s="48" t="s">
        <v>28</v>
      </c>
    </row>
    <row r="7" spans="1:31" ht="12" customHeight="1" x14ac:dyDescent="0.2">
      <c r="A7" s="68" t="s">
        <v>72</v>
      </c>
      <c r="B7" s="68" t="s">
        <v>51</v>
      </c>
      <c r="C7" s="83">
        <v>44558</v>
      </c>
      <c r="D7" s="83">
        <v>44562</v>
      </c>
      <c r="E7" s="68" t="s">
        <v>5</v>
      </c>
      <c r="F7" s="68"/>
      <c r="G7" s="68"/>
      <c r="H7" s="68">
        <f t="shared" ref="H7:H28" si="0">D7-C7</f>
        <v>4</v>
      </c>
      <c r="I7" s="69">
        <f t="shared" ref="I7:I14" si="1">IF(H7,F7/H7,"")</f>
        <v>0</v>
      </c>
      <c r="J7" s="69">
        <f t="shared" ref="J7:J14" si="2">IF(H7,G7/H7,"")</f>
        <v>0</v>
      </c>
      <c r="K7" s="68"/>
      <c r="L7" s="84"/>
      <c r="M7" s="68"/>
      <c r="N7" s="84"/>
      <c r="O7" s="68"/>
      <c r="P7" s="68"/>
      <c r="Q7" s="68"/>
      <c r="R7" s="68"/>
      <c r="S7" s="85"/>
      <c r="T7" s="85"/>
      <c r="U7" s="86"/>
      <c r="V7" s="68"/>
      <c r="W7" s="68"/>
      <c r="Y7" s="17" t="s">
        <v>36</v>
      </c>
      <c r="Z7" s="5">
        <f>COUNTIF(E7:E29,"airbnb")</f>
        <v>14</v>
      </c>
      <c r="AA7" s="5">
        <f>COUNTIF(E7:E29,"BOOKING")</f>
        <v>3</v>
      </c>
      <c r="AB7" s="5">
        <f>COUNTIF(E7:E29,"LEBONCOIN")</f>
        <v>3</v>
      </c>
      <c r="AC7" s="5">
        <f>COUNTIF(E7:E29,"SITE INTERNET")</f>
        <v>1</v>
      </c>
      <c r="AD7" s="5">
        <f>COUNTIF(E7:E29,"CONNAISSANCE")</f>
        <v>1</v>
      </c>
      <c r="AE7" s="19">
        <f>Z7+AA7+AB7+AC7+AD7</f>
        <v>22</v>
      </c>
    </row>
    <row r="8" spans="1:31" ht="12" customHeight="1" thickBot="1" x14ac:dyDescent="0.25">
      <c r="A8" s="68" t="s">
        <v>74</v>
      </c>
      <c r="B8" s="68" t="s">
        <v>50</v>
      </c>
      <c r="C8" s="83">
        <v>44594</v>
      </c>
      <c r="D8" s="83">
        <v>44597</v>
      </c>
      <c r="E8" s="68" t="s">
        <v>8</v>
      </c>
      <c r="F8" s="68"/>
      <c r="G8" s="68"/>
      <c r="H8" s="68">
        <f t="shared" si="0"/>
        <v>3</v>
      </c>
      <c r="I8" s="69">
        <f t="shared" si="1"/>
        <v>0</v>
      </c>
      <c r="J8" s="69">
        <f t="shared" si="2"/>
        <v>0</v>
      </c>
      <c r="K8" s="73"/>
      <c r="L8" s="84"/>
      <c r="M8" s="68"/>
      <c r="N8" s="84"/>
      <c r="O8" s="68"/>
      <c r="P8" s="68"/>
      <c r="Q8" s="68"/>
      <c r="R8" s="68"/>
      <c r="S8" s="85"/>
      <c r="T8" s="85"/>
      <c r="U8" s="87"/>
      <c r="V8" s="68"/>
      <c r="W8" s="68"/>
      <c r="Y8" s="18" t="s">
        <v>37</v>
      </c>
      <c r="Z8" s="20">
        <f>Z7/AE7</f>
        <v>0.63636363636363635</v>
      </c>
      <c r="AA8" s="20">
        <f>AA7/AE7</f>
        <v>0.13636363636363635</v>
      </c>
      <c r="AB8" s="20">
        <f>AB7/AE7</f>
        <v>0.13636363636363635</v>
      </c>
      <c r="AC8" s="20">
        <f>AC7/AE7</f>
        <v>4.5454545454545456E-2</v>
      </c>
      <c r="AD8" s="20">
        <f>AD7/AE7</f>
        <v>4.5454545454545456E-2</v>
      </c>
      <c r="AE8" s="21"/>
    </row>
    <row r="9" spans="1:31" ht="12" customHeight="1" x14ac:dyDescent="0.2">
      <c r="A9" s="68" t="s">
        <v>76</v>
      </c>
      <c r="B9" s="68" t="s">
        <v>49</v>
      </c>
      <c r="C9" s="83">
        <v>44597</v>
      </c>
      <c r="D9" s="83">
        <v>44602</v>
      </c>
      <c r="E9" s="68" t="s">
        <v>5</v>
      </c>
      <c r="F9" s="68"/>
      <c r="G9" s="68"/>
      <c r="H9" s="68">
        <f t="shared" si="0"/>
        <v>5</v>
      </c>
      <c r="I9" s="69">
        <f t="shared" si="1"/>
        <v>0</v>
      </c>
      <c r="J9" s="69">
        <f t="shared" si="2"/>
        <v>0</v>
      </c>
      <c r="K9" s="73"/>
      <c r="L9" s="84"/>
      <c r="M9" s="68"/>
      <c r="N9" s="84"/>
      <c r="O9" s="68"/>
      <c r="P9" s="68"/>
      <c r="Q9" s="68"/>
      <c r="R9" s="68"/>
      <c r="S9" s="85"/>
      <c r="T9" s="85"/>
      <c r="U9" s="86"/>
      <c r="V9" s="68"/>
      <c r="W9" s="68"/>
    </row>
    <row r="10" spans="1:31" ht="12" customHeight="1" x14ac:dyDescent="0.2">
      <c r="A10" s="68" t="s">
        <v>77</v>
      </c>
      <c r="B10" s="68" t="s">
        <v>34</v>
      </c>
      <c r="C10" s="83">
        <v>44604</v>
      </c>
      <c r="D10" s="83">
        <v>44607</v>
      </c>
      <c r="E10" s="68" t="s">
        <v>5</v>
      </c>
      <c r="F10" s="68"/>
      <c r="G10" s="68"/>
      <c r="H10" s="68">
        <f t="shared" si="0"/>
        <v>3</v>
      </c>
      <c r="I10" s="69">
        <f t="shared" si="1"/>
        <v>0</v>
      </c>
      <c r="J10" s="69">
        <f t="shared" si="2"/>
        <v>0</v>
      </c>
      <c r="K10" s="68"/>
      <c r="L10" s="84"/>
      <c r="M10" s="68"/>
      <c r="N10" s="84"/>
      <c r="O10" s="68"/>
      <c r="P10" s="68"/>
      <c r="Q10" s="68"/>
      <c r="R10" s="68"/>
      <c r="S10" s="85"/>
      <c r="T10" s="85"/>
      <c r="U10" s="87"/>
      <c r="V10" s="68"/>
      <c r="W10" s="68"/>
    </row>
    <row r="11" spans="1:31" ht="12" customHeight="1" x14ac:dyDescent="0.2">
      <c r="A11" s="68" t="s">
        <v>78</v>
      </c>
      <c r="B11" s="68" t="s">
        <v>47</v>
      </c>
      <c r="C11" s="83">
        <v>44609</v>
      </c>
      <c r="D11" s="83">
        <v>44614</v>
      </c>
      <c r="E11" s="68" t="s">
        <v>5</v>
      </c>
      <c r="F11" s="68"/>
      <c r="G11" s="68"/>
      <c r="H11" s="68">
        <f t="shared" si="0"/>
        <v>5</v>
      </c>
      <c r="I11" s="69">
        <f t="shared" si="1"/>
        <v>0</v>
      </c>
      <c r="J11" s="69">
        <f t="shared" si="2"/>
        <v>0</v>
      </c>
      <c r="K11" s="68"/>
      <c r="L11" s="84"/>
      <c r="M11" s="73"/>
      <c r="N11" s="84"/>
      <c r="O11" s="68"/>
      <c r="P11" s="68"/>
      <c r="Q11" s="68"/>
      <c r="R11" s="68"/>
      <c r="S11" s="85"/>
      <c r="T11" s="85"/>
      <c r="U11" s="87"/>
      <c r="V11" s="68"/>
      <c r="W11" s="68"/>
    </row>
    <row r="12" spans="1:31" ht="12" customHeight="1" x14ac:dyDescent="0.2">
      <c r="A12" s="68" t="s">
        <v>79</v>
      </c>
      <c r="B12" s="68" t="s">
        <v>39</v>
      </c>
      <c r="C12" s="83">
        <v>44618</v>
      </c>
      <c r="D12" s="83">
        <v>44621</v>
      </c>
      <c r="E12" s="68" t="s">
        <v>5</v>
      </c>
      <c r="F12" s="68"/>
      <c r="G12" s="68"/>
      <c r="H12" s="68">
        <f t="shared" si="0"/>
        <v>3</v>
      </c>
      <c r="I12" s="69">
        <f t="shared" si="1"/>
        <v>0</v>
      </c>
      <c r="J12" s="69">
        <f t="shared" si="2"/>
        <v>0</v>
      </c>
      <c r="K12" s="68"/>
      <c r="L12" s="84"/>
      <c r="M12" s="68"/>
      <c r="N12" s="84"/>
      <c r="O12" s="68"/>
      <c r="P12" s="68"/>
      <c r="Q12" s="68"/>
      <c r="R12" s="68"/>
      <c r="S12" s="85"/>
      <c r="T12" s="85"/>
      <c r="U12" s="87"/>
      <c r="V12" s="68"/>
      <c r="W12" s="68"/>
    </row>
    <row r="13" spans="1:31" ht="12" customHeight="1" x14ac:dyDescent="0.2">
      <c r="A13" s="68" t="s">
        <v>80</v>
      </c>
      <c r="B13" s="68" t="s">
        <v>48</v>
      </c>
      <c r="C13" s="83">
        <v>44621</v>
      </c>
      <c r="D13" s="83">
        <v>44624</v>
      </c>
      <c r="E13" s="68" t="s">
        <v>5</v>
      </c>
      <c r="F13" s="68"/>
      <c r="G13" s="68"/>
      <c r="H13" s="68">
        <f t="shared" si="0"/>
        <v>3</v>
      </c>
      <c r="I13" s="69">
        <f t="shared" si="1"/>
        <v>0</v>
      </c>
      <c r="J13" s="69">
        <f t="shared" si="2"/>
        <v>0</v>
      </c>
      <c r="K13" s="68"/>
      <c r="L13" s="84"/>
      <c r="M13" s="68"/>
      <c r="N13" s="84"/>
      <c r="O13" s="68"/>
      <c r="P13" s="68"/>
      <c r="Q13" s="68"/>
      <c r="R13" s="68"/>
      <c r="S13" s="85"/>
      <c r="T13" s="85"/>
      <c r="U13" s="87"/>
      <c r="V13" s="68"/>
      <c r="W13" s="68"/>
    </row>
    <row r="14" spans="1:31" ht="12" customHeight="1" x14ac:dyDescent="0.2">
      <c r="A14" s="68" t="s">
        <v>81</v>
      </c>
      <c r="B14" s="68" t="s">
        <v>64</v>
      </c>
      <c r="C14" s="83">
        <v>44627</v>
      </c>
      <c r="D14" s="83">
        <v>44630</v>
      </c>
      <c r="E14" s="68" t="s">
        <v>5</v>
      </c>
      <c r="F14" s="68"/>
      <c r="G14" s="88"/>
      <c r="H14" s="89">
        <f t="shared" si="0"/>
        <v>3</v>
      </c>
      <c r="I14" s="69">
        <f t="shared" si="1"/>
        <v>0</v>
      </c>
      <c r="J14" s="69">
        <f t="shared" si="2"/>
        <v>0</v>
      </c>
      <c r="K14" s="68"/>
      <c r="L14" s="84"/>
      <c r="M14" s="68"/>
      <c r="N14" s="68"/>
      <c r="O14" s="68"/>
      <c r="P14" s="68"/>
      <c r="Q14" s="68"/>
      <c r="R14" s="68"/>
      <c r="S14" s="85"/>
      <c r="T14" s="85"/>
      <c r="U14" s="87"/>
      <c r="V14" s="68"/>
      <c r="W14" s="68"/>
    </row>
    <row r="15" spans="1:31" ht="12" customHeight="1" x14ac:dyDescent="0.2">
      <c r="A15" s="68" t="s">
        <v>82</v>
      </c>
      <c r="B15" s="68" t="s">
        <v>46</v>
      </c>
      <c r="C15" s="83">
        <v>44642</v>
      </c>
      <c r="D15" s="83">
        <v>44645</v>
      </c>
      <c r="E15" s="68" t="s">
        <v>5</v>
      </c>
      <c r="F15" s="68"/>
      <c r="G15" s="68"/>
      <c r="H15" s="68">
        <f t="shared" si="0"/>
        <v>3</v>
      </c>
      <c r="I15" s="69">
        <f>F15/H15</f>
        <v>0</v>
      </c>
      <c r="J15" s="69">
        <f>G15/H15</f>
        <v>0</v>
      </c>
      <c r="K15" s="68"/>
      <c r="L15" s="70"/>
      <c r="M15" s="68"/>
      <c r="N15" s="68"/>
      <c r="O15" s="68"/>
      <c r="P15" s="68"/>
      <c r="Q15" s="68"/>
      <c r="R15" s="68"/>
      <c r="S15" s="90"/>
      <c r="T15" s="85"/>
      <c r="U15" s="87"/>
      <c r="V15" s="68"/>
      <c r="W15" s="68"/>
    </row>
    <row r="16" spans="1:31" ht="12" customHeight="1" x14ac:dyDescent="0.2">
      <c r="A16" s="68" t="s">
        <v>83</v>
      </c>
      <c r="B16" s="68" t="s">
        <v>40</v>
      </c>
      <c r="C16" s="83">
        <v>44661</v>
      </c>
      <c r="D16" s="83">
        <v>44669</v>
      </c>
      <c r="E16" s="68" t="s">
        <v>5</v>
      </c>
      <c r="F16" s="68"/>
      <c r="G16" s="68"/>
      <c r="H16" s="68">
        <f t="shared" si="0"/>
        <v>8</v>
      </c>
      <c r="I16" s="69">
        <f>F16/H16</f>
        <v>0</v>
      </c>
      <c r="J16" s="69">
        <f>G16/H16</f>
        <v>0</v>
      </c>
      <c r="K16" s="68"/>
      <c r="L16" s="70"/>
      <c r="M16" s="68"/>
      <c r="N16" s="68"/>
      <c r="O16" s="68"/>
      <c r="P16" s="68"/>
      <c r="Q16" s="68"/>
      <c r="R16" s="68"/>
      <c r="S16" s="91"/>
      <c r="T16" s="85"/>
      <c r="U16" s="87"/>
      <c r="V16" s="68"/>
      <c r="W16" s="68"/>
    </row>
    <row r="17" spans="1:23" ht="12" customHeight="1" x14ac:dyDescent="0.2">
      <c r="A17" s="68" t="s">
        <v>84</v>
      </c>
      <c r="B17" s="68" t="s">
        <v>52</v>
      </c>
      <c r="C17" s="83">
        <v>44670</v>
      </c>
      <c r="D17" s="83">
        <v>44673</v>
      </c>
      <c r="E17" s="68" t="s">
        <v>5</v>
      </c>
      <c r="F17" s="68"/>
      <c r="G17" s="68"/>
      <c r="H17" s="68">
        <f t="shared" si="0"/>
        <v>3</v>
      </c>
      <c r="I17" s="69">
        <f>F17/H17</f>
        <v>0</v>
      </c>
      <c r="J17" s="69">
        <f>G17/H17</f>
        <v>0</v>
      </c>
      <c r="K17" s="68"/>
      <c r="L17" s="70"/>
      <c r="M17" s="68"/>
      <c r="N17" s="68"/>
      <c r="O17" s="68"/>
      <c r="P17" s="68"/>
      <c r="Q17" s="68"/>
      <c r="R17" s="68"/>
      <c r="S17" s="85"/>
      <c r="T17" s="85"/>
      <c r="U17" s="92"/>
      <c r="V17" s="68"/>
      <c r="W17" s="68"/>
    </row>
    <row r="18" spans="1:23" ht="12" customHeight="1" x14ac:dyDescent="0.2">
      <c r="A18" s="68" t="s">
        <v>73</v>
      </c>
      <c r="B18" s="68" t="s">
        <v>66</v>
      </c>
      <c r="C18" s="83">
        <v>44673</v>
      </c>
      <c r="D18" s="83">
        <v>44677</v>
      </c>
      <c r="E18" s="68" t="s">
        <v>7</v>
      </c>
      <c r="F18" s="68"/>
      <c r="G18" s="88"/>
      <c r="H18" s="89">
        <f t="shared" si="0"/>
        <v>4</v>
      </c>
      <c r="I18" s="69">
        <f t="shared" ref="I18:I28" si="3">IF(H18,F18/H18,"")</f>
        <v>0</v>
      </c>
      <c r="J18" s="69">
        <f t="shared" ref="J18:J28" si="4">IF(H18,G18/H18,"")</f>
        <v>0</v>
      </c>
      <c r="K18" s="68"/>
      <c r="L18" s="68"/>
      <c r="M18" s="68"/>
      <c r="N18" s="68"/>
      <c r="O18" s="68"/>
      <c r="P18" s="68"/>
      <c r="Q18" s="68"/>
      <c r="R18" s="68"/>
      <c r="S18" s="85"/>
      <c r="T18" s="85"/>
      <c r="U18" s="87"/>
      <c r="V18" s="68"/>
      <c r="W18" s="68"/>
    </row>
    <row r="19" spans="1:23" ht="12" customHeight="1" x14ac:dyDescent="0.2">
      <c r="A19" s="68" t="s">
        <v>85</v>
      </c>
      <c r="B19" s="68" t="s">
        <v>68</v>
      </c>
      <c r="C19" s="83">
        <v>44677</v>
      </c>
      <c r="D19" s="83">
        <v>44680</v>
      </c>
      <c r="E19" s="68" t="s">
        <v>5</v>
      </c>
      <c r="F19" s="68"/>
      <c r="G19" s="88"/>
      <c r="H19" s="89">
        <f t="shared" si="0"/>
        <v>3</v>
      </c>
      <c r="I19" s="69">
        <f t="shared" si="3"/>
        <v>0</v>
      </c>
      <c r="J19" s="69">
        <f t="shared" si="4"/>
        <v>0</v>
      </c>
      <c r="K19" s="68"/>
      <c r="L19" s="68"/>
      <c r="M19" s="68"/>
      <c r="N19" s="68"/>
      <c r="O19" s="68"/>
      <c r="P19" s="68"/>
      <c r="Q19" s="68"/>
      <c r="R19" s="68"/>
      <c r="S19" s="85"/>
      <c r="T19" s="85"/>
      <c r="U19" s="87"/>
      <c r="V19" s="68"/>
      <c r="W19" s="68"/>
    </row>
    <row r="20" spans="1:23" ht="12" customHeight="1" x14ac:dyDescent="0.2">
      <c r="A20" s="68" t="s">
        <v>86</v>
      </c>
      <c r="B20" s="68" t="s">
        <v>53</v>
      </c>
      <c r="C20" s="83">
        <v>44680</v>
      </c>
      <c r="D20" s="83">
        <v>44687</v>
      </c>
      <c r="E20" s="68" t="s">
        <v>6</v>
      </c>
      <c r="F20" s="68"/>
      <c r="G20" s="68"/>
      <c r="H20" s="68">
        <f t="shared" si="0"/>
        <v>7</v>
      </c>
      <c r="I20" s="69">
        <f t="shared" si="3"/>
        <v>0</v>
      </c>
      <c r="J20" s="69">
        <f t="shared" si="4"/>
        <v>0</v>
      </c>
      <c r="K20" s="84"/>
      <c r="L20" s="70"/>
      <c r="M20" s="68"/>
      <c r="N20" s="68"/>
      <c r="O20" s="68"/>
      <c r="P20" s="68"/>
      <c r="Q20" s="68"/>
      <c r="R20" s="68"/>
      <c r="S20" s="85"/>
      <c r="T20" s="85"/>
      <c r="U20" s="86"/>
      <c r="V20" s="68"/>
      <c r="W20" s="68"/>
    </row>
    <row r="21" spans="1:23" ht="12" customHeight="1" x14ac:dyDescent="0.2">
      <c r="A21" s="68" t="s">
        <v>87</v>
      </c>
      <c r="B21" s="68" t="s">
        <v>54</v>
      </c>
      <c r="C21" s="83">
        <v>44687</v>
      </c>
      <c r="D21" s="83">
        <v>44690</v>
      </c>
      <c r="E21" s="68" t="s">
        <v>5</v>
      </c>
      <c r="F21" s="68"/>
      <c r="G21" s="68"/>
      <c r="H21" s="68">
        <f t="shared" si="0"/>
        <v>3</v>
      </c>
      <c r="I21" s="69">
        <f t="shared" si="3"/>
        <v>0</v>
      </c>
      <c r="J21" s="69">
        <f t="shared" si="4"/>
        <v>0</v>
      </c>
      <c r="K21" s="68"/>
      <c r="L21" s="70"/>
      <c r="M21" s="68"/>
      <c r="N21" s="68"/>
      <c r="O21" s="68"/>
      <c r="P21" s="68"/>
      <c r="Q21" s="68"/>
      <c r="R21" s="68"/>
      <c r="S21" s="85"/>
      <c r="T21" s="85"/>
      <c r="U21" s="87"/>
      <c r="V21" s="68"/>
      <c r="W21" s="68"/>
    </row>
    <row r="22" spans="1:23" ht="12" customHeight="1" x14ac:dyDescent="0.2">
      <c r="A22" s="68" t="s">
        <v>88</v>
      </c>
      <c r="B22" s="68" t="s">
        <v>67</v>
      </c>
      <c r="C22" s="83">
        <v>44695</v>
      </c>
      <c r="D22" s="83">
        <v>44698</v>
      </c>
      <c r="E22" s="68" t="s">
        <v>5</v>
      </c>
      <c r="F22" s="68"/>
      <c r="G22" s="88"/>
      <c r="H22" s="89">
        <f t="shared" si="0"/>
        <v>3</v>
      </c>
      <c r="I22" s="69">
        <f t="shared" si="3"/>
        <v>0</v>
      </c>
      <c r="J22" s="69">
        <f t="shared" si="4"/>
        <v>0</v>
      </c>
      <c r="K22" s="68"/>
      <c r="L22" s="68"/>
      <c r="M22" s="68"/>
      <c r="N22" s="68"/>
      <c r="O22" s="68"/>
      <c r="P22" s="68"/>
      <c r="Q22" s="68"/>
      <c r="R22" s="68"/>
      <c r="S22" s="85"/>
      <c r="T22" s="85"/>
      <c r="U22" s="87"/>
      <c r="V22" s="68"/>
      <c r="W22" s="68"/>
    </row>
    <row r="23" spans="1:23" ht="12" customHeight="1" x14ac:dyDescent="0.2">
      <c r="A23" s="68" t="s">
        <v>89</v>
      </c>
      <c r="B23" s="68" t="s">
        <v>57</v>
      </c>
      <c r="C23" s="83">
        <v>44700</v>
      </c>
      <c r="D23" s="83">
        <v>44703</v>
      </c>
      <c r="E23" s="68" t="s">
        <v>7</v>
      </c>
      <c r="F23" s="68"/>
      <c r="G23" s="68"/>
      <c r="H23" s="68">
        <f t="shared" si="0"/>
        <v>3</v>
      </c>
      <c r="I23" s="69">
        <f t="shared" si="3"/>
        <v>0</v>
      </c>
      <c r="J23" s="69">
        <f t="shared" si="4"/>
        <v>0</v>
      </c>
      <c r="K23" s="68"/>
      <c r="L23" s="70"/>
      <c r="M23" s="68"/>
      <c r="N23" s="68"/>
      <c r="O23" s="68"/>
      <c r="P23" s="68"/>
      <c r="Q23" s="68"/>
      <c r="R23" s="68"/>
      <c r="S23" s="85"/>
      <c r="T23" s="85"/>
      <c r="U23" s="87"/>
      <c r="V23" s="68"/>
      <c r="W23" s="68"/>
    </row>
    <row r="24" spans="1:23" ht="12" customHeight="1" x14ac:dyDescent="0.2">
      <c r="A24" s="68" t="s">
        <v>90</v>
      </c>
      <c r="B24" s="68" t="s">
        <v>38</v>
      </c>
      <c r="C24" s="83">
        <v>44707</v>
      </c>
      <c r="D24" s="83">
        <v>44710</v>
      </c>
      <c r="E24" s="68" t="s">
        <v>5</v>
      </c>
      <c r="F24" s="68"/>
      <c r="G24" s="68"/>
      <c r="H24" s="68">
        <f t="shared" si="0"/>
        <v>3</v>
      </c>
      <c r="I24" s="69">
        <f t="shared" si="3"/>
        <v>0</v>
      </c>
      <c r="J24" s="69">
        <f t="shared" si="4"/>
        <v>0</v>
      </c>
      <c r="K24" s="68"/>
      <c r="L24" s="70"/>
      <c r="M24" s="68"/>
      <c r="N24" s="68"/>
      <c r="O24" s="68"/>
      <c r="P24" s="68"/>
      <c r="Q24" s="68"/>
      <c r="R24" s="68"/>
      <c r="S24" s="85"/>
      <c r="T24" s="85"/>
      <c r="U24" s="87"/>
      <c r="V24" s="68"/>
      <c r="W24" s="68"/>
    </row>
    <row r="25" spans="1:23" ht="12" customHeight="1" x14ac:dyDescent="0.2">
      <c r="A25" s="68" t="s">
        <v>75</v>
      </c>
      <c r="B25" s="68" t="s">
        <v>55</v>
      </c>
      <c r="C25" s="83">
        <v>44751</v>
      </c>
      <c r="D25" s="83">
        <v>44758</v>
      </c>
      <c r="E25" s="68" t="s">
        <v>35</v>
      </c>
      <c r="F25" s="68"/>
      <c r="G25" s="68"/>
      <c r="H25" s="68">
        <f t="shared" si="0"/>
        <v>7</v>
      </c>
      <c r="I25" s="69">
        <f t="shared" si="3"/>
        <v>0</v>
      </c>
      <c r="J25" s="69">
        <f t="shared" si="4"/>
        <v>0</v>
      </c>
      <c r="K25" s="70"/>
      <c r="L25" s="70"/>
      <c r="M25" s="68"/>
      <c r="N25" s="68"/>
      <c r="O25" s="68"/>
      <c r="P25" s="68"/>
      <c r="Q25" s="68"/>
      <c r="R25" s="68"/>
      <c r="S25" s="68"/>
      <c r="T25" s="85"/>
      <c r="U25" s="87"/>
      <c r="V25" s="68"/>
      <c r="W25" s="68"/>
    </row>
    <row r="26" spans="1:23" ht="12" customHeight="1" x14ac:dyDescent="0.2">
      <c r="A26" s="68" t="s">
        <v>91</v>
      </c>
      <c r="B26" s="68" t="s">
        <v>56</v>
      </c>
      <c r="C26" s="83">
        <v>44773</v>
      </c>
      <c r="D26" s="83">
        <v>44779</v>
      </c>
      <c r="E26" s="68" t="s">
        <v>7</v>
      </c>
      <c r="F26" s="68"/>
      <c r="G26" s="68"/>
      <c r="H26" s="68">
        <f t="shared" si="0"/>
        <v>6</v>
      </c>
      <c r="I26" s="69">
        <f t="shared" si="3"/>
        <v>0</v>
      </c>
      <c r="J26" s="69">
        <f t="shared" si="4"/>
        <v>0</v>
      </c>
      <c r="K26" s="68"/>
      <c r="L26" s="70"/>
      <c r="M26" s="68"/>
      <c r="N26" s="68"/>
      <c r="O26" s="68"/>
      <c r="P26" s="68"/>
      <c r="Q26" s="68"/>
      <c r="R26" s="68"/>
      <c r="S26" s="85"/>
      <c r="T26" s="85"/>
      <c r="U26" s="87"/>
      <c r="V26" s="68"/>
      <c r="W26" s="68"/>
    </row>
    <row r="27" spans="1:23" ht="12" customHeight="1" x14ac:dyDescent="0.2">
      <c r="A27" s="68" t="s">
        <v>92</v>
      </c>
      <c r="B27" s="68" t="s">
        <v>41</v>
      </c>
      <c r="C27" s="83">
        <v>44779</v>
      </c>
      <c r="D27" s="83">
        <v>44786</v>
      </c>
      <c r="E27" s="68" t="s">
        <v>8</v>
      </c>
      <c r="F27" s="68"/>
      <c r="G27" s="68"/>
      <c r="H27" s="68">
        <f t="shared" si="0"/>
        <v>7</v>
      </c>
      <c r="I27" s="69">
        <f t="shared" si="3"/>
        <v>0</v>
      </c>
      <c r="J27" s="69">
        <f t="shared" si="4"/>
        <v>0</v>
      </c>
      <c r="K27" s="84"/>
      <c r="L27" s="70"/>
      <c r="M27" s="68"/>
      <c r="N27" s="68"/>
      <c r="O27" s="68"/>
      <c r="P27" s="68"/>
      <c r="Q27" s="68"/>
      <c r="R27" s="68"/>
      <c r="S27" s="85"/>
      <c r="T27" s="85"/>
      <c r="U27" s="87"/>
      <c r="V27" s="68"/>
      <c r="W27" s="68"/>
    </row>
    <row r="28" spans="1:23" ht="12" customHeight="1" x14ac:dyDescent="0.2">
      <c r="A28" s="68" t="s">
        <v>93</v>
      </c>
      <c r="B28" s="68" t="s">
        <v>69</v>
      </c>
      <c r="C28" s="83">
        <v>44786</v>
      </c>
      <c r="D28" s="83">
        <v>44793</v>
      </c>
      <c r="E28" s="68" t="s">
        <v>8</v>
      </c>
      <c r="F28" s="68"/>
      <c r="G28" s="88"/>
      <c r="H28" s="89">
        <f t="shared" si="0"/>
        <v>7</v>
      </c>
      <c r="I28" s="69">
        <f t="shared" si="3"/>
        <v>0</v>
      </c>
      <c r="J28" s="69">
        <f t="shared" si="4"/>
        <v>0</v>
      </c>
      <c r="K28" s="70"/>
      <c r="L28" s="70"/>
      <c r="M28" s="68"/>
      <c r="N28" s="68"/>
      <c r="O28" s="68"/>
      <c r="P28" s="68"/>
      <c r="Q28" s="68"/>
      <c r="R28" s="68"/>
      <c r="S28" s="85"/>
      <c r="T28" s="85"/>
      <c r="U28" s="87"/>
      <c r="V28" s="68"/>
      <c r="W28" s="68"/>
    </row>
    <row r="29" spans="1:23" s="72" customFormat="1" ht="12" customHeight="1" x14ac:dyDescent="0.25">
      <c r="A29" s="75" t="s">
        <v>71</v>
      </c>
      <c r="B29" s="75"/>
      <c r="C29" s="75"/>
      <c r="D29" s="75"/>
      <c r="E29" s="75"/>
      <c r="F29" s="75">
        <f>SUBTOTAL(109,Réservations[PRIX])</f>
        <v>0</v>
      </c>
      <c r="G29" s="75">
        <f>SUBTOTAL(109,Réservations[PRIX FINAL])</f>
        <v>0</v>
      </c>
      <c r="H29" s="76">
        <f>SUBTOTAL(101,Réservations[NUITS])</f>
        <v>4.3636363636363633</v>
      </c>
      <c r="I29" s="76">
        <f>SUBTOTAL(101,Réservations[PRIX /NUIT BRUT])</f>
        <v>0</v>
      </c>
      <c r="J29" s="76">
        <f>SUBTOTAL(101,Réservations[PRIX /NUIT NET])</f>
        <v>0</v>
      </c>
      <c r="K29" s="77"/>
      <c r="L29" s="75"/>
      <c r="M29" s="75">
        <f>SUBTOTAL(109,Réservations[GESTION DEPARTS])</f>
        <v>0</v>
      </c>
      <c r="N29" s="75"/>
      <c r="O29" s="75">
        <f>SUBTOTAL(109,Réservations[COM A PAYER])</f>
        <v>0</v>
      </c>
      <c r="P29" s="75">
        <f>SUBTOTAL(109,Réservations[FRAIS BANCAIRES])</f>
        <v>0</v>
      </c>
      <c r="Q29" s="75">
        <f>SUBTOTAL(109,Réservations[TAXE DE SEJOUR A PAYER])</f>
        <v>0</v>
      </c>
      <c r="R29" s="75">
        <f>SUBTOTAL(109,Réservations[TAXES DE SEJOUR PAYEES])</f>
        <v>0</v>
      </c>
      <c r="S29" s="78"/>
      <c r="T29" s="75"/>
      <c r="U29" s="75"/>
      <c r="V29" s="75"/>
      <c r="W29" s="79">
        <f>SUBTOTAL(103,Réservations[INFOS])</f>
        <v>0</v>
      </c>
    </row>
    <row r="30" spans="1:23" s="72" customFormat="1" ht="12" customHeight="1" x14ac:dyDescent="0.25">
      <c r="A30" s="73"/>
      <c r="B30" s="73"/>
      <c r="C30" s="73"/>
      <c r="D30" s="73"/>
      <c r="E30" s="73"/>
      <c r="F30" s="73"/>
      <c r="G30" s="73"/>
      <c r="H30" s="74"/>
      <c r="I30" s="74"/>
      <c r="J30" s="74"/>
      <c r="K30" s="71"/>
      <c r="L30" s="73"/>
      <c r="M30" s="73"/>
      <c r="N30" s="73"/>
      <c r="O30" s="73"/>
      <c r="P30" s="73"/>
      <c r="Q30" s="73"/>
      <c r="R30" s="73"/>
      <c r="S30" s="73"/>
      <c r="T30" s="73"/>
      <c r="U30" s="73"/>
      <c r="V30" s="73"/>
      <c r="W30" s="73"/>
    </row>
    <row r="31" spans="1:23" s="72" customFormat="1" ht="12" customHeight="1" x14ac:dyDescent="0.25">
      <c r="A31" s="73"/>
      <c r="B31" s="73"/>
      <c r="C31" s="73"/>
      <c r="D31" s="73"/>
      <c r="E31" s="73"/>
      <c r="F31" s="73"/>
      <c r="G31" s="73"/>
      <c r="H31" s="74"/>
      <c r="I31" s="74"/>
      <c r="J31" s="74"/>
      <c r="K31" s="71"/>
      <c r="L31" s="73"/>
      <c r="M31" s="73"/>
      <c r="N31" s="73"/>
      <c r="O31" s="73"/>
      <c r="P31" s="73"/>
      <c r="Q31" s="73"/>
      <c r="R31" s="73"/>
      <c r="S31" s="73"/>
      <c r="T31" s="73"/>
      <c r="U31" s="73"/>
      <c r="V31" s="73"/>
      <c r="W31" s="73"/>
    </row>
    <row r="32" spans="1:23" s="72" customFormat="1" ht="12" customHeight="1" x14ac:dyDescent="0.25">
      <c r="A32" s="73"/>
      <c r="B32" s="73"/>
      <c r="C32" s="73"/>
      <c r="D32" s="73"/>
      <c r="E32" s="73"/>
      <c r="F32" s="73"/>
      <c r="G32" s="73"/>
      <c r="H32" s="74"/>
      <c r="I32" s="74"/>
      <c r="J32" s="74"/>
      <c r="K32" s="71"/>
      <c r="L32" s="73"/>
      <c r="M32" s="73"/>
      <c r="N32" s="73"/>
      <c r="O32" s="73"/>
      <c r="P32" s="73"/>
      <c r="Q32" s="73"/>
      <c r="R32" s="73"/>
      <c r="S32" s="73"/>
      <c r="T32" s="73"/>
      <c r="U32" s="73"/>
      <c r="V32" s="73"/>
      <c r="W32" s="73"/>
    </row>
    <row r="33" spans="1:23" s="72" customFormat="1" ht="12" customHeight="1" x14ac:dyDescent="0.25">
      <c r="A33" s="73"/>
      <c r="B33" s="73"/>
      <c r="C33" s="73"/>
      <c r="D33" s="73"/>
      <c r="E33" s="73"/>
      <c r="F33" s="73"/>
      <c r="G33" s="73"/>
      <c r="H33" s="74"/>
      <c r="I33" s="74"/>
      <c r="J33" s="74"/>
      <c r="K33" s="71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</row>
    <row r="34" spans="1:23" s="72" customFormat="1" ht="12" customHeight="1" x14ac:dyDescent="0.25">
      <c r="A34" s="73"/>
      <c r="B34" s="73"/>
      <c r="C34" s="73"/>
      <c r="D34" s="73"/>
      <c r="E34" s="73"/>
      <c r="F34" s="73"/>
      <c r="G34" s="73"/>
      <c r="H34" s="74"/>
      <c r="I34" s="74"/>
      <c r="J34" s="74"/>
      <c r="K34" s="71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</row>
    <row r="35" spans="1:23" s="72" customFormat="1" ht="12" customHeight="1" x14ac:dyDescent="0.25">
      <c r="A35" s="73"/>
      <c r="B35" s="73"/>
      <c r="C35" s="73"/>
      <c r="D35" s="73"/>
      <c r="E35" s="73"/>
      <c r="F35" s="73"/>
      <c r="G35" s="73"/>
      <c r="H35" s="74"/>
      <c r="I35" s="74"/>
      <c r="J35" s="74"/>
      <c r="K35" s="71"/>
      <c r="L35" s="73"/>
      <c r="M35" s="73"/>
      <c r="N35" s="73"/>
      <c r="O35" s="73"/>
      <c r="P35" s="73"/>
      <c r="Q35" s="73"/>
      <c r="R35" s="73"/>
      <c r="S35" s="73"/>
      <c r="T35" s="73"/>
      <c r="U35" s="73"/>
      <c r="V35" s="73"/>
      <c r="W35" s="73"/>
    </row>
    <row r="36" spans="1:23" s="72" customFormat="1" ht="12" customHeight="1" x14ac:dyDescent="0.25">
      <c r="A36" s="73"/>
      <c r="B36" s="73"/>
      <c r="C36" s="73"/>
      <c r="D36" s="73"/>
      <c r="E36" s="73"/>
      <c r="F36" s="73"/>
      <c r="G36" s="73"/>
      <c r="H36" s="74"/>
      <c r="I36" s="74"/>
      <c r="J36" s="74"/>
      <c r="K36" s="71"/>
      <c r="L36" s="73"/>
      <c r="M36" s="73"/>
      <c r="N36" s="73"/>
      <c r="O36" s="73"/>
      <c r="P36" s="73"/>
      <c r="Q36" s="73"/>
      <c r="R36" s="73"/>
      <c r="S36" s="73"/>
      <c r="T36" s="73"/>
      <c r="U36" s="73"/>
      <c r="V36" s="73"/>
      <c r="W36" s="73"/>
    </row>
    <row r="37" spans="1:23" s="72" customFormat="1" ht="12" customHeight="1" x14ac:dyDescent="0.25">
      <c r="A37" s="73"/>
      <c r="B37" s="73"/>
      <c r="C37" s="73"/>
      <c r="D37" s="73"/>
      <c r="E37" s="73"/>
      <c r="F37" s="73"/>
      <c r="G37" s="73"/>
      <c r="H37" s="74"/>
      <c r="I37" s="74"/>
      <c r="J37" s="74"/>
      <c r="K37" s="71"/>
      <c r="L37" s="73"/>
      <c r="M37" s="73"/>
      <c r="N37" s="73"/>
      <c r="O37" s="73"/>
      <c r="P37" s="73"/>
      <c r="Q37" s="73"/>
      <c r="R37" s="73"/>
      <c r="S37" s="73"/>
      <c r="T37" s="73"/>
      <c r="U37" s="73"/>
      <c r="V37" s="73"/>
      <c r="W37" s="73"/>
    </row>
    <row r="38" spans="1:23" s="72" customFormat="1" ht="12" customHeight="1" x14ac:dyDescent="0.25">
      <c r="A38" s="73"/>
      <c r="B38" s="73"/>
      <c r="C38" s="73"/>
      <c r="D38" s="73"/>
      <c r="E38" s="73"/>
      <c r="F38" s="73"/>
      <c r="G38" s="73"/>
      <c r="H38" s="74"/>
      <c r="I38" s="74"/>
      <c r="J38" s="74"/>
      <c r="K38" s="71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</row>
    <row r="40" spans="1:23" s="7" customFormat="1" ht="21" customHeight="1" thickBot="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</row>
    <row r="41" spans="1:23" s="3" customFormat="1" ht="21" customHeight="1" thickBot="1" x14ac:dyDescent="0.25">
      <c r="A41" s="26" t="s">
        <v>18</v>
      </c>
      <c r="B41" s="27" t="s">
        <v>19</v>
      </c>
      <c r="C41" s="28" t="s">
        <v>20</v>
      </c>
      <c r="D41" s="7"/>
      <c r="E41" s="29" t="s">
        <v>27</v>
      </c>
      <c r="F41" s="30" t="s">
        <v>44</v>
      </c>
      <c r="G41" s="50"/>
      <c r="H41" s="50"/>
      <c r="I41" s="65" t="s">
        <v>13</v>
      </c>
      <c r="J41" s="66"/>
      <c r="K41" s="66"/>
      <c r="L41" s="67"/>
      <c r="M41" s="59">
        <f>SUM(Réservations[[#Totals],[PRIX]],Réservations[[#Totals],[GESTION DEPARTS]],Réservations[[#Totals],[COM A PAYER]:[TAXE DE SEJOUR A PAYER]])</f>
        <v>0</v>
      </c>
      <c r="N41" s="60"/>
      <c r="O41" s="61"/>
      <c r="P41" s="7"/>
      <c r="Q41" s="7"/>
      <c r="R41" s="7"/>
      <c r="S41" s="7"/>
      <c r="T41" s="15" t="s">
        <v>29</v>
      </c>
      <c r="U41" s="7"/>
      <c r="V41" s="7"/>
      <c r="W41" s="7"/>
    </row>
    <row r="42" spans="1:23" s="7" customFormat="1" ht="21" customHeight="1" thickBot="1" x14ac:dyDescent="0.25">
      <c r="A42" s="25" t="s">
        <v>14</v>
      </c>
      <c r="B42" s="31"/>
      <c r="C42" s="32"/>
      <c r="D42" s="3"/>
      <c r="E42" s="24"/>
      <c r="F42" s="32"/>
      <c r="G42" s="51"/>
      <c r="H42" s="51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13"/>
      <c r="U42" s="3"/>
      <c r="V42" s="3"/>
      <c r="W42" s="3"/>
    </row>
    <row r="43" spans="1:23" s="3" customFormat="1" ht="21" customHeight="1" thickBot="1" x14ac:dyDescent="0.25">
      <c r="A43" s="11" t="s">
        <v>15</v>
      </c>
      <c r="B43" s="33"/>
      <c r="C43" s="34"/>
      <c r="D43" s="7"/>
      <c r="E43" s="23"/>
      <c r="F43" s="37"/>
      <c r="G43" s="52"/>
      <c r="H43" s="52"/>
      <c r="I43" s="65" t="s">
        <v>12</v>
      </c>
      <c r="J43" s="66"/>
      <c r="K43" s="66"/>
      <c r="L43" s="67"/>
      <c r="M43" s="59">
        <f>SUM(C50,F50)</f>
        <v>0</v>
      </c>
      <c r="N43" s="60"/>
      <c r="O43" s="61"/>
      <c r="P43" s="7"/>
      <c r="Q43" s="7"/>
      <c r="R43" s="7"/>
      <c r="S43" s="7"/>
      <c r="T43" s="14" t="e">
        <f>M29/F29</f>
        <v>#DIV/0!</v>
      </c>
      <c r="U43" s="7"/>
      <c r="V43" s="7"/>
      <c r="W43" s="7"/>
    </row>
    <row r="44" spans="1:23" s="3" customFormat="1" ht="21" customHeight="1" thickBot="1" x14ac:dyDescent="0.25">
      <c r="A44" s="10" t="s">
        <v>16</v>
      </c>
      <c r="B44" s="35"/>
      <c r="C44" s="36"/>
      <c r="E44" s="22"/>
      <c r="F44" s="36"/>
      <c r="G44" s="51"/>
      <c r="H44" s="51"/>
    </row>
    <row r="45" spans="1:23" s="3" customFormat="1" ht="21" customHeight="1" thickBot="1" x14ac:dyDescent="0.25">
      <c r="A45" s="10" t="s">
        <v>17</v>
      </c>
      <c r="B45" s="35"/>
      <c r="C45" s="36"/>
      <c r="E45" s="22"/>
      <c r="F45" s="38"/>
      <c r="G45" s="53"/>
      <c r="H45" s="53"/>
      <c r="I45" s="65" t="s">
        <v>26</v>
      </c>
      <c r="J45" s="66"/>
      <c r="K45" s="66"/>
      <c r="L45" s="67"/>
      <c r="M45" s="62">
        <f>SUM(M41,-M43)</f>
        <v>0</v>
      </c>
      <c r="N45" s="63"/>
      <c r="O45" s="64"/>
    </row>
    <row r="46" spans="1:23" s="3" customFormat="1" ht="21" customHeight="1" x14ac:dyDescent="0.2">
      <c r="A46" s="10" t="s">
        <v>24</v>
      </c>
      <c r="B46" s="35"/>
      <c r="C46" s="36"/>
      <c r="E46" s="22"/>
      <c r="F46" s="36"/>
      <c r="G46" s="51"/>
      <c r="H46" s="51"/>
      <c r="I46" s="51"/>
      <c r="J46" s="51"/>
      <c r="K46" s="6"/>
      <c r="L46" s="6"/>
    </row>
    <row r="47" spans="1:23" s="3" customFormat="1" ht="21" customHeight="1" x14ac:dyDescent="0.2">
      <c r="A47" s="10" t="s">
        <v>25</v>
      </c>
      <c r="B47" s="35"/>
      <c r="C47" s="36"/>
      <c r="E47" s="22"/>
      <c r="F47" s="36"/>
      <c r="G47" s="51"/>
      <c r="H47" s="51"/>
      <c r="I47" s="51"/>
      <c r="J47" s="51"/>
      <c r="K47" s="6"/>
      <c r="L47" s="6"/>
      <c r="M47" s="6"/>
      <c r="N47" s="6"/>
      <c r="O47" s="6"/>
      <c r="P47" s="6"/>
      <c r="Q47" s="6"/>
      <c r="R47" s="6"/>
    </row>
    <row r="48" spans="1:23" s="3" customFormat="1" ht="21" customHeight="1" x14ac:dyDescent="0.2">
      <c r="A48" s="49" t="s">
        <v>45</v>
      </c>
      <c r="B48" s="35"/>
      <c r="C48" s="36"/>
      <c r="E48" s="22"/>
      <c r="F48" s="36"/>
      <c r="G48" s="51"/>
      <c r="H48" s="51"/>
      <c r="I48" s="51"/>
      <c r="J48" s="51"/>
      <c r="K48" s="6"/>
      <c r="L48" s="6"/>
      <c r="M48" s="12"/>
      <c r="N48" s="12"/>
      <c r="O48" s="12"/>
      <c r="P48" s="12"/>
      <c r="Q48" s="12"/>
      <c r="R48" s="12"/>
    </row>
    <row r="49" spans="1:23" s="3" customFormat="1" ht="21" customHeight="1" x14ac:dyDescent="0.2">
      <c r="A49" s="10"/>
      <c r="B49" s="35"/>
      <c r="C49" s="36"/>
      <c r="E49" s="22"/>
      <c r="F49" s="36"/>
      <c r="G49" s="51"/>
      <c r="H49" s="51"/>
      <c r="I49" s="51"/>
      <c r="J49" s="51"/>
      <c r="K49" s="6"/>
      <c r="L49" s="6"/>
      <c r="M49" s="43"/>
      <c r="N49" s="43"/>
      <c r="O49" s="43"/>
      <c r="P49" s="43"/>
      <c r="Q49" s="43"/>
      <c r="R49" s="43"/>
    </row>
    <row r="50" spans="1:23" s="3" customFormat="1" ht="12" thickBot="1" x14ac:dyDescent="0.25">
      <c r="A50" s="39" t="s">
        <v>28</v>
      </c>
      <c r="B50" s="41">
        <f>SUM(B42:B45)</f>
        <v>0</v>
      </c>
      <c r="C50" s="42">
        <f>SUM(C42:C49)</f>
        <v>0</v>
      </c>
      <c r="E50" s="40" t="s">
        <v>28</v>
      </c>
      <c r="F50" s="42">
        <f>SUM(F42:F49)</f>
        <v>0</v>
      </c>
      <c r="G50" s="54"/>
      <c r="H50" s="54"/>
      <c r="I50" s="54"/>
      <c r="J50" s="54"/>
      <c r="K50" s="6"/>
      <c r="L50" s="6"/>
      <c r="M50" s="43"/>
      <c r="N50" s="43"/>
      <c r="O50" s="43"/>
      <c r="P50" s="43"/>
      <c r="Q50" s="43"/>
      <c r="R50" s="43"/>
    </row>
    <row r="51" spans="1:23" x14ac:dyDescent="0.2">
      <c r="A51" s="9"/>
      <c r="B51" s="6"/>
      <c r="C51" s="6"/>
      <c r="D51" s="3"/>
      <c r="E51" s="3"/>
      <c r="F51" s="3"/>
      <c r="G51" s="3"/>
      <c r="H51" s="3"/>
      <c r="I51" s="3"/>
      <c r="J51" s="3"/>
      <c r="K51" s="3"/>
      <c r="L51" s="6"/>
      <c r="M51" s="6"/>
      <c r="N51" s="6"/>
      <c r="O51" s="6"/>
      <c r="P51" s="6"/>
      <c r="Q51" s="6"/>
      <c r="R51" s="6"/>
      <c r="S51" s="3"/>
      <c r="T51" s="3"/>
      <c r="U51" s="3"/>
      <c r="V51" s="3"/>
      <c r="W51" s="3"/>
    </row>
    <row r="52" spans="1:23" x14ac:dyDescent="0.2">
      <c r="A52" s="8"/>
    </row>
    <row r="53" spans="1:23" x14ac:dyDescent="0.2">
      <c r="A53" s="8"/>
    </row>
    <row r="54" spans="1:23" x14ac:dyDescent="0.2">
      <c r="A54" s="8"/>
    </row>
    <row r="55" spans="1:23" x14ac:dyDescent="0.2">
      <c r="A55" s="8"/>
    </row>
    <row r="56" spans="1:23" x14ac:dyDescent="0.2">
      <c r="A56" s="8"/>
    </row>
    <row r="57" spans="1:23" x14ac:dyDescent="0.2">
      <c r="A57" s="8"/>
    </row>
    <row r="58" spans="1:23" x14ac:dyDescent="0.2">
      <c r="A58" s="8"/>
    </row>
    <row r="59" spans="1:23" x14ac:dyDescent="0.2">
      <c r="A59" s="8"/>
    </row>
    <row r="60" spans="1:23" x14ac:dyDescent="0.2">
      <c r="A60" s="8"/>
    </row>
    <row r="61" spans="1:23" x14ac:dyDescent="0.2">
      <c r="A61" s="8"/>
    </row>
  </sheetData>
  <mergeCells count="8">
    <mergeCell ref="A2:R2"/>
    <mergeCell ref="A4:R4"/>
    <mergeCell ref="M41:O41"/>
    <mergeCell ref="M43:O43"/>
    <mergeCell ref="M45:O45"/>
    <mergeCell ref="I41:L41"/>
    <mergeCell ref="I43:L43"/>
    <mergeCell ref="I45:L45"/>
  </mergeCells>
  <pageMargins left="0.25" right="0.25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B34"/>
  <sheetViews>
    <sheetView tabSelected="1" workbookViewId="0">
      <selection activeCell="I3" sqref="I3"/>
    </sheetView>
  </sheetViews>
  <sheetFormatPr baseColWidth="10" defaultRowHeight="15" x14ac:dyDescent="0.25"/>
  <cols>
    <col min="1" max="1" width="7" bestFit="1" customWidth="1"/>
    <col min="2" max="2" width="16.28515625" bestFit="1" customWidth="1"/>
    <col min="3" max="3" width="14.5703125" bestFit="1" customWidth="1"/>
    <col min="4" max="4" width="13.28515625" bestFit="1" customWidth="1"/>
    <col min="5" max="5" width="12.7109375" bestFit="1" customWidth="1"/>
    <col min="6" max="6" width="12.28515625" bestFit="1" customWidth="1"/>
    <col min="7" max="7" width="11.7109375" bestFit="1" customWidth="1"/>
    <col min="8" max="8" width="11.85546875" bestFit="1" customWidth="1"/>
    <col min="9" max="9" width="13.7109375" bestFit="1" customWidth="1"/>
    <col min="10" max="10" width="11.28515625" bestFit="1" customWidth="1"/>
    <col min="11" max="11" width="16.7109375" bestFit="1" customWidth="1"/>
    <col min="12" max="12" width="13.85546875" bestFit="1" customWidth="1"/>
    <col min="13" max="13" width="13.7109375" bestFit="1" customWidth="1"/>
    <col min="14" max="14" width="12" bestFit="1" customWidth="1"/>
    <col min="15" max="15" width="11.5703125" bestFit="1" customWidth="1"/>
    <col min="16" max="16" width="11" bestFit="1" customWidth="1"/>
    <col min="17" max="17" width="11.140625" bestFit="1" customWidth="1"/>
    <col min="18" max="18" width="13" bestFit="1" customWidth="1"/>
    <col min="19" max="19" width="11.7109375" bestFit="1" customWidth="1"/>
    <col min="20" max="20" width="9.140625" bestFit="1" customWidth="1"/>
    <col min="21" max="21" width="10" bestFit="1" customWidth="1"/>
    <col min="22" max="26" width="9.5703125" bestFit="1" customWidth="1"/>
    <col min="27" max="29" width="10.42578125" bestFit="1" customWidth="1"/>
    <col min="30" max="36" width="10.28515625" bestFit="1" customWidth="1"/>
    <col min="37" max="37" width="9" bestFit="1" customWidth="1"/>
    <col min="38" max="39" width="8.5703125" bestFit="1" customWidth="1"/>
    <col min="40" max="42" width="8.7109375" bestFit="1" customWidth="1"/>
    <col min="43" max="46" width="7.5703125" bestFit="1" customWidth="1"/>
    <col min="50" max="51" width="9.5703125" bestFit="1" customWidth="1"/>
    <col min="52" max="53" width="9.42578125" bestFit="1" customWidth="1"/>
  </cols>
  <sheetData>
    <row r="1" spans="1:28" ht="23.25" x14ac:dyDescent="0.25">
      <c r="T1" s="58" t="s">
        <v>11</v>
      </c>
      <c r="U1" s="58"/>
      <c r="V1" s="58"/>
      <c r="W1" s="58"/>
      <c r="X1" s="58"/>
      <c r="Y1" s="58"/>
      <c r="Z1" s="58"/>
      <c r="AA1" s="58"/>
      <c r="AB1" s="58"/>
    </row>
    <row r="3" spans="1:28" s="81" customFormat="1" ht="30" x14ac:dyDescent="0.25">
      <c r="A3" s="82" t="s">
        <v>117</v>
      </c>
      <c r="B3" s="82" t="s">
        <v>118</v>
      </c>
      <c r="C3" s="82" t="s">
        <v>119</v>
      </c>
      <c r="D3" s="82" t="s">
        <v>120</v>
      </c>
      <c r="E3" s="82" t="s">
        <v>121</v>
      </c>
      <c r="F3" s="82" t="s">
        <v>122</v>
      </c>
      <c r="G3" s="82" t="s">
        <v>123</v>
      </c>
      <c r="H3" s="82" t="s">
        <v>124</v>
      </c>
      <c r="I3" s="82" t="s">
        <v>125</v>
      </c>
      <c r="J3" s="82" t="s">
        <v>126</v>
      </c>
    </row>
    <row r="4" spans="1:28" x14ac:dyDescent="0.25">
      <c r="A4">
        <v>1</v>
      </c>
      <c r="B4" s="80"/>
      <c r="C4" s="80" t="s">
        <v>98</v>
      </c>
      <c r="D4" s="80" t="s">
        <v>98</v>
      </c>
      <c r="E4" s="80" t="s">
        <v>114</v>
      </c>
      <c r="F4" s="80" t="s">
        <v>98</v>
      </c>
      <c r="G4" s="80" t="s">
        <v>103</v>
      </c>
      <c r="H4" s="80" t="s">
        <v>98</v>
      </c>
      <c r="I4" s="80" t="s">
        <v>98</v>
      </c>
      <c r="J4" s="80" t="s">
        <v>95</v>
      </c>
    </row>
    <row r="5" spans="1:28" x14ac:dyDescent="0.25">
      <c r="A5">
        <v>2</v>
      </c>
      <c r="B5" s="80"/>
      <c r="C5" s="80" t="s">
        <v>98</v>
      </c>
      <c r="D5" s="80" t="s">
        <v>104</v>
      </c>
      <c r="E5" s="80" t="s">
        <v>114</v>
      </c>
      <c r="F5" s="80" t="s">
        <v>98</v>
      </c>
      <c r="G5" s="80" t="s">
        <v>103</v>
      </c>
      <c r="H5" s="80" t="s">
        <v>98</v>
      </c>
      <c r="I5" s="80" t="s">
        <v>98</v>
      </c>
      <c r="J5" s="80" t="s">
        <v>95</v>
      </c>
    </row>
    <row r="6" spans="1:28" x14ac:dyDescent="0.25">
      <c r="A6">
        <v>3</v>
      </c>
      <c r="B6" s="80"/>
      <c r="C6" s="80" t="s">
        <v>98</v>
      </c>
      <c r="D6" s="80" t="s">
        <v>104</v>
      </c>
      <c r="E6" s="80" t="s">
        <v>114</v>
      </c>
      <c r="F6" s="80" t="s">
        <v>98</v>
      </c>
      <c r="G6" s="80" t="s">
        <v>103</v>
      </c>
      <c r="H6" s="80" t="s">
        <v>98</v>
      </c>
      <c r="I6" s="80" t="s">
        <v>98</v>
      </c>
      <c r="J6" s="80" t="s">
        <v>95</v>
      </c>
    </row>
    <row r="7" spans="1:28" x14ac:dyDescent="0.25">
      <c r="A7">
        <v>4</v>
      </c>
      <c r="B7" s="80"/>
      <c r="C7" s="80" t="s">
        <v>98</v>
      </c>
      <c r="D7" s="80" t="s">
        <v>104</v>
      </c>
      <c r="E7" s="80" t="s">
        <v>98</v>
      </c>
      <c r="F7" s="80" t="s">
        <v>98</v>
      </c>
      <c r="G7" s="80" t="s">
        <v>103</v>
      </c>
      <c r="H7" s="80" t="s">
        <v>98</v>
      </c>
      <c r="I7" s="80" t="s">
        <v>98</v>
      </c>
      <c r="J7" s="80" t="s">
        <v>95</v>
      </c>
    </row>
    <row r="8" spans="1:28" x14ac:dyDescent="0.25">
      <c r="A8">
        <v>5</v>
      </c>
      <c r="B8" s="80"/>
      <c r="C8" s="80" t="s">
        <v>98</v>
      </c>
      <c r="D8" s="80" t="s">
        <v>105</v>
      </c>
      <c r="E8" s="80" t="s">
        <v>98</v>
      </c>
      <c r="F8" s="80" t="s">
        <v>98</v>
      </c>
      <c r="G8" s="80" t="s">
        <v>103</v>
      </c>
      <c r="H8" s="80" t="s">
        <v>98</v>
      </c>
      <c r="I8" s="80" t="s">
        <v>98</v>
      </c>
      <c r="J8" s="80" t="s">
        <v>95</v>
      </c>
    </row>
    <row r="9" spans="1:28" x14ac:dyDescent="0.25">
      <c r="A9">
        <v>6</v>
      </c>
      <c r="B9" s="80"/>
      <c r="C9" s="80" t="s">
        <v>98</v>
      </c>
      <c r="D9" s="80" t="s">
        <v>105</v>
      </c>
      <c r="E9" s="80" t="s">
        <v>98</v>
      </c>
      <c r="F9" s="80" t="s">
        <v>98</v>
      </c>
      <c r="G9" s="80" t="s">
        <v>110</v>
      </c>
      <c r="H9" s="80" t="s">
        <v>98</v>
      </c>
      <c r="I9" s="80" t="s">
        <v>98</v>
      </c>
      <c r="J9" s="80" t="s">
        <v>96</v>
      </c>
    </row>
    <row r="10" spans="1:28" x14ac:dyDescent="0.25">
      <c r="A10">
        <v>7</v>
      </c>
      <c r="B10" s="80"/>
      <c r="C10" s="80" t="s">
        <v>98</v>
      </c>
      <c r="D10" s="80" t="s">
        <v>105</v>
      </c>
      <c r="E10" s="80" t="s">
        <v>115</v>
      </c>
      <c r="F10" s="80" t="s">
        <v>98</v>
      </c>
      <c r="G10" s="80" t="s">
        <v>110</v>
      </c>
      <c r="H10" s="80" t="s">
        <v>98</v>
      </c>
      <c r="I10" s="80" t="s">
        <v>98</v>
      </c>
      <c r="J10" s="80" t="s">
        <v>96</v>
      </c>
    </row>
    <row r="11" spans="1:28" x14ac:dyDescent="0.25">
      <c r="A11">
        <v>8</v>
      </c>
      <c r="B11" s="80"/>
      <c r="C11" s="80" t="s">
        <v>98</v>
      </c>
      <c r="D11" s="80" t="s">
        <v>105</v>
      </c>
      <c r="E11" s="80" t="s">
        <v>115</v>
      </c>
      <c r="F11" s="80" t="s">
        <v>98</v>
      </c>
      <c r="G11" s="80" t="s">
        <v>110</v>
      </c>
      <c r="H11" s="80" t="s">
        <v>98</v>
      </c>
      <c r="I11" s="80" t="s">
        <v>98</v>
      </c>
      <c r="J11" s="80" t="s">
        <v>96</v>
      </c>
    </row>
    <row r="12" spans="1:28" x14ac:dyDescent="0.25">
      <c r="A12">
        <v>9</v>
      </c>
      <c r="B12" s="80"/>
      <c r="C12" s="80" t="s">
        <v>98</v>
      </c>
      <c r="D12" s="80" t="s">
        <v>105</v>
      </c>
      <c r="E12" s="80" t="s">
        <v>115</v>
      </c>
      <c r="F12" s="80" t="s">
        <v>98</v>
      </c>
      <c r="G12" s="80" t="s">
        <v>98</v>
      </c>
      <c r="H12" s="80" t="s">
        <v>98</v>
      </c>
      <c r="I12" s="80" t="s">
        <v>109</v>
      </c>
      <c r="J12" s="80" t="s">
        <v>96</v>
      </c>
    </row>
    <row r="13" spans="1:28" x14ac:dyDescent="0.25">
      <c r="A13">
        <v>10</v>
      </c>
      <c r="B13" s="80"/>
      <c r="C13" s="80" t="s">
        <v>98</v>
      </c>
      <c r="D13" s="80" t="s">
        <v>98</v>
      </c>
      <c r="E13" s="80" t="s">
        <v>98</v>
      </c>
      <c r="F13" s="80" t="s">
        <v>99</v>
      </c>
      <c r="G13" s="80" t="s">
        <v>98</v>
      </c>
      <c r="H13" s="80" t="s">
        <v>98</v>
      </c>
      <c r="I13" s="80" t="s">
        <v>109</v>
      </c>
      <c r="J13" s="80" t="s">
        <v>96</v>
      </c>
    </row>
    <row r="14" spans="1:28" x14ac:dyDescent="0.25">
      <c r="A14">
        <v>11</v>
      </c>
      <c r="B14" s="80"/>
      <c r="C14" s="80" t="s">
        <v>98</v>
      </c>
      <c r="D14" s="80" t="s">
        <v>98</v>
      </c>
      <c r="E14" s="80" t="s">
        <v>98</v>
      </c>
      <c r="F14" s="80" t="s">
        <v>99</v>
      </c>
      <c r="G14" s="80" t="s">
        <v>98</v>
      </c>
      <c r="H14" s="80" t="s">
        <v>98</v>
      </c>
      <c r="I14" s="80" t="s">
        <v>109</v>
      </c>
      <c r="J14" s="80" t="s">
        <v>96</v>
      </c>
    </row>
    <row r="15" spans="1:28" x14ac:dyDescent="0.25">
      <c r="A15">
        <v>12</v>
      </c>
      <c r="B15" s="80"/>
      <c r="C15" s="80" t="s">
        <v>98</v>
      </c>
      <c r="D15" s="80" t="s">
        <v>106</v>
      </c>
      <c r="E15" s="80" t="s">
        <v>98</v>
      </c>
      <c r="F15" s="80" t="s">
        <v>99</v>
      </c>
      <c r="G15" s="80" t="s">
        <v>98</v>
      </c>
      <c r="H15" s="80" t="s">
        <v>98</v>
      </c>
      <c r="I15" s="80" t="s">
        <v>109</v>
      </c>
      <c r="J15" s="80" t="s">
        <v>96</v>
      </c>
    </row>
    <row r="16" spans="1:28" x14ac:dyDescent="0.25">
      <c r="A16">
        <v>13</v>
      </c>
      <c r="B16" s="80"/>
      <c r="C16" s="80" t="s">
        <v>98</v>
      </c>
      <c r="D16" s="80" t="s">
        <v>106</v>
      </c>
      <c r="E16" s="80" t="s">
        <v>98</v>
      </c>
      <c r="F16" s="80" t="s">
        <v>99</v>
      </c>
      <c r="G16" s="80" t="s">
        <v>98</v>
      </c>
      <c r="H16" s="80" t="s">
        <v>98</v>
      </c>
      <c r="I16" s="80" t="s">
        <v>109</v>
      </c>
      <c r="J16" s="80" t="s">
        <v>97</v>
      </c>
    </row>
    <row r="17" spans="1:10" x14ac:dyDescent="0.25">
      <c r="A17">
        <v>14</v>
      </c>
      <c r="B17" s="80"/>
      <c r="C17" s="80" t="s">
        <v>98</v>
      </c>
      <c r="D17" s="80" t="s">
        <v>106</v>
      </c>
      <c r="E17" s="80" t="s">
        <v>98</v>
      </c>
      <c r="F17" s="80" t="s">
        <v>99</v>
      </c>
      <c r="G17" s="80" t="s">
        <v>111</v>
      </c>
      <c r="H17" s="80" t="s">
        <v>98</v>
      </c>
      <c r="I17" s="80" t="s">
        <v>109</v>
      </c>
      <c r="J17" s="80" t="s">
        <v>97</v>
      </c>
    </row>
    <row r="18" spans="1:10" x14ac:dyDescent="0.25">
      <c r="A18">
        <v>15</v>
      </c>
      <c r="B18" s="80"/>
      <c r="C18" s="80" t="s">
        <v>98</v>
      </c>
      <c r="D18" s="80" t="s">
        <v>98</v>
      </c>
      <c r="E18" s="80" t="s">
        <v>98</v>
      </c>
      <c r="F18" s="80" t="s">
        <v>99</v>
      </c>
      <c r="G18" s="80" t="s">
        <v>111</v>
      </c>
      <c r="H18" s="80" t="s">
        <v>98</v>
      </c>
      <c r="I18" s="80" t="s">
        <v>109</v>
      </c>
      <c r="J18" s="80" t="s">
        <v>97</v>
      </c>
    </row>
    <row r="19" spans="1:10" x14ac:dyDescent="0.25">
      <c r="A19">
        <v>16</v>
      </c>
      <c r="B19" s="80"/>
      <c r="C19" s="80" t="s">
        <v>98</v>
      </c>
      <c r="D19" s="80" t="s">
        <v>98</v>
      </c>
      <c r="E19" s="80" t="s">
        <v>98</v>
      </c>
      <c r="F19" s="80" t="s">
        <v>99</v>
      </c>
      <c r="G19" s="80" t="s">
        <v>111</v>
      </c>
      <c r="H19" s="80" t="s">
        <v>98</v>
      </c>
      <c r="I19" s="80" t="s">
        <v>98</v>
      </c>
      <c r="J19" s="80" t="s">
        <v>97</v>
      </c>
    </row>
    <row r="20" spans="1:10" x14ac:dyDescent="0.25">
      <c r="A20">
        <v>17</v>
      </c>
      <c r="B20" s="80"/>
      <c r="C20" s="80" t="s">
        <v>98</v>
      </c>
      <c r="D20" s="80" t="s">
        <v>107</v>
      </c>
      <c r="E20" s="80" t="s">
        <v>98</v>
      </c>
      <c r="F20" s="80" t="s">
        <v>99</v>
      </c>
      <c r="G20" s="80" t="s">
        <v>98</v>
      </c>
      <c r="H20" s="80" t="s">
        <v>98</v>
      </c>
      <c r="I20" s="80" t="s">
        <v>98</v>
      </c>
      <c r="J20" s="80" t="s">
        <v>97</v>
      </c>
    </row>
    <row r="21" spans="1:10" x14ac:dyDescent="0.25">
      <c r="A21">
        <v>18</v>
      </c>
      <c r="B21" s="80"/>
      <c r="C21" s="80" t="s">
        <v>98</v>
      </c>
      <c r="D21" s="80" t="s">
        <v>107</v>
      </c>
      <c r="E21" s="80" t="s">
        <v>98</v>
      </c>
      <c r="F21" s="80" t="s">
        <v>98</v>
      </c>
      <c r="G21" s="80" t="s">
        <v>98</v>
      </c>
      <c r="H21" s="80" t="s">
        <v>98</v>
      </c>
      <c r="I21" s="80" t="s">
        <v>98</v>
      </c>
      <c r="J21" s="80" t="s">
        <v>97</v>
      </c>
    </row>
    <row r="22" spans="1:10" x14ac:dyDescent="0.25">
      <c r="A22">
        <v>19</v>
      </c>
      <c r="B22" s="80"/>
      <c r="C22" s="80" t="s">
        <v>98</v>
      </c>
      <c r="D22" s="80" t="s">
        <v>107</v>
      </c>
      <c r="E22" s="80" t="s">
        <v>98</v>
      </c>
      <c r="F22" s="80" t="s">
        <v>100</v>
      </c>
      <c r="G22" s="80" t="s">
        <v>112</v>
      </c>
      <c r="H22" s="80" t="s">
        <v>98</v>
      </c>
      <c r="I22" s="80" t="s">
        <v>98</v>
      </c>
      <c r="J22" s="80" t="s">
        <v>97</v>
      </c>
    </row>
    <row r="23" spans="1:10" x14ac:dyDescent="0.25">
      <c r="A23">
        <v>20</v>
      </c>
      <c r="B23" s="80"/>
      <c r="C23" s="80" t="s">
        <v>98</v>
      </c>
      <c r="D23" s="80" t="s">
        <v>107</v>
      </c>
      <c r="E23" s="80" t="s">
        <v>98</v>
      </c>
      <c r="F23" s="80" t="s">
        <v>100</v>
      </c>
      <c r="G23" s="80" t="s">
        <v>112</v>
      </c>
      <c r="H23" s="80" t="s">
        <v>98</v>
      </c>
      <c r="I23" s="80" t="s">
        <v>98</v>
      </c>
      <c r="J23" s="80"/>
    </row>
    <row r="24" spans="1:10" x14ac:dyDescent="0.25">
      <c r="A24">
        <v>21</v>
      </c>
      <c r="B24" s="80"/>
      <c r="C24" s="80" t="s">
        <v>98</v>
      </c>
      <c r="D24" s="80" t="s">
        <v>107</v>
      </c>
      <c r="E24" s="80" t="s">
        <v>98</v>
      </c>
      <c r="F24" s="80" t="s">
        <v>100</v>
      </c>
      <c r="G24" s="80" t="s">
        <v>112</v>
      </c>
      <c r="H24" s="80" t="s">
        <v>98</v>
      </c>
      <c r="I24" s="80" t="s">
        <v>98</v>
      </c>
      <c r="J24" s="80"/>
    </row>
    <row r="25" spans="1:10" x14ac:dyDescent="0.25">
      <c r="A25">
        <v>22</v>
      </c>
      <c r="B25" s="80"/>
      <c r="C25" s="80" t="s">
        <v>98</v>
      </c>
      <c r="D25" s="80" t="s">
        <v>98</v>
      </c>
      <c r="E25" s="80" t="s">
        <v>116</v>
      </c>
      <c r="F25" s="80" t="s">
        <v>101</v>
      </c>
      <c r="G25" s="80" t="s">
        <v>98</v>
      </c>
      <c r="H25" s="80" t="s">
        <v>98</v>
      </c>
      <c r="I25" s="80" t="s">
        <v>98</v>
      </c>
      <c r="J25" s="80"/>
    </row>
    <row r="26" spans="1:10" x14ac:dyDescent="0.25">
      <c r="A26">
        <v>23</v>
      </c>
      <c r="B26" s="80"/>
      <c r="C26" s="80" t="s">
        <v>98</v>
      </c>
      <c r="D26" s="80" t="s">
        <v>98</v>
      </c>
      <c r="E26" s="80" t="s">
        <v>116</v>
      </c>
      <c r="F26" s="80" t="s">
        <v>101</v>
      </c>
      <c r="G26" s="80" t="s">
        <v>98</v>
      </c>
      <c r="H26" s="80" t="s">
        <v>98</v>
      </c>
      <c r="I26" s="80" t="s">
        <v>98</v>
      </c>
      <c r="J26" s="80"/>
    </row>
    <row r="27" spans="1:10" x14ac:dyDescent="0.25">
      <c r="A27">
        <v>24</v>
      </c>
      <c r="B27" s="80"/>
      <c r="C27" s="80" t="s">
        <v>98</v>
      </c>
      <c r="D27" s="80" t="s">
        <v>98</v>
      </c>
      <c r="E27" s="80" t="s">
        <v>116</v>
      </c>
      <c r="F27" s="80" t="s">
        <v>101</v>
      </c>
      <c r="G27" s="80" t="s">
        <v>98</v>
      </c>
      <c r="H27" s="80" t="s">
        <v>98</v>
      </c>
      <c r="I27" s="80" t="s">
        <v>98</v>
      </c>
      <c r="J27" s="80"/>
    </row>
    <row r="28" spans="1:10" x14ac:dyDescent="0.25">
      <c r="A28">
        <v>25</v>
      </c>
      <c r="B28" s="80"/>
      <c r="C28" s="80" t="s">
        <v>98</v>
      </c>
      <c r="D28" s="80" t="s">
        <v>98</v>
      </c>
      <c r="E28" s="80" t="s">
        <v>98</v>
      </c>
      <c r="F28" s="80" t="s">
        <v>101</v>
      </c>
      <c r="G28" s="80" t="s">
        <v>98</v>
      </c>
      <c r="H28" s="80" t="s">
        <v>98</v>
      </c>
      <c r="I28" s="80" t="s">
        <v>98</v>
      </c>
      <c r="J28" s="80"/>
    </row>
    <row r="29" spans="1:10" x14ac:dyDescent="0.25">
      <c r="A29">
        <v>26</v>
      </c>
      <c r="B29" s="80"/>
      <c r="C29" s="80" t="s">
        <v>98</v>
      </c>
      <c r="D29" s="80" t="s">
        <v>108</v>
      </c>
      <c r="E29" s="80" t="s">
        <v>98</v>
      </c>
      <c r="F29" s="80" t="s">
        <v>102</v>
      </c>
      <c r="G29" s="80" t="s">
        <v>113</v>
      </c>
      <c r="H29" s="80" t="s">
        <v>98</v>
      </c>
      <c r="I29" s="80" t="s">
        <v>98</v>
      </c>
      <c r="J29" s="80"/>
    </row>
    <row r="30" spans="1:10" x14ac:dyDescent="0.25">
      <c r="A30">
        <v>27</v>
      </c>
      <c r="B30" s="80"/>
      <c r="C30" s="80" t="s">
        <v>98</v>
      </c>
      <c r="D30" s="80" t="s">
        <v>108</v>
      </c>
      <c r="E30" s="80" t="s">
        <v>98</v>
      </c>
      <c r="F30" s="80" t="s">
        <v>102</v>
      </c>
      <c r="G30" s="80" t="s">
        <v>113</v>
      </c>
      <c r="H30" s="80" t="s">
        <v>98</v>
      </c>
      <c r="I30" s="80" t="s">
        <v>98</v>
      </c>
      <c r="J30" s="80"/>
    </row>
    <row r="31" spans="1:10" x14ac:dyDescent="0.25">
      <c r="A31">
        <v>28</v>
      </c>
      <c r="B31" s="80" t="s">
        <v>94</v>
      </c>
      <c r="C31" s="80" t="s">
        <v>98</v>
      </c>
      <c r="D31" s="80" t="s">
        <v>108</v>
      </c>
      <c r="E31" s="80" t="s">
        <v>98</v>
      </c>
      <c r="F31" s="80" t="s">
        <v>102</v>
      </c>
      <c r="G31" s="80" t="s">
        <v>113</v>
      </c>
      <c r="H31" s="80" t="s">
        <v>98</v>
      </c>
      <c r="I31" s="80" t="s">
        <v>98</v>
      </c>
      <c r="J31" s="80"/>
    </row>
    <row r="32" spans="1:10" x14ac:dyDescent="0.25">
      <c r="A32">
        <v>29</v>
      </c>
      <c r="B32" s="80" t="s">
        <v>94</v>
      </c>
      <c r="C32" s="80" t="s">
        <v>98</v>
      </c>
      <c r="D32" s="80"/>
      <c r="E32" s="80" t="s">
        <v>98</v>
      </c>
      <c r="F32" s="80" t="s">
        <v>103</v>
      </c>
      <c r="G32" s="80" t="s">
        <v>98</v>
      </c>
      <c r="H32" s="80" t="s">
        <v>98</v>
      </c>
      <c r="I32" s="80" t="s">
        <v>98</v>
      </c>
      <c r="J32" s="80"/>
    </row>
    <row r="33" spans="1:10" x14ac:dyDescent="0.25">
      <c r="A33">
        <v>30</v>
      </c>
      <c r="B33" s="80" t="s">
        <v>94</v>
      </c>
      <c r="C33" s="80" t="s">
        <v>98</v>
      </c>
      <c r="D33" s="80"/>
      <c r="E33" s="80" t="s">
        <v>98</v>
      </c>
      <c r="F33" s="80" t="s">
        <v>103</v>
      </c>
      <c r="G33" s="80" t="s">
        <v>98</v>
      </c>
      <c r="H33" s="80" t="s">
        <v>98</v>
      </c>
      <c r="I33" s="80" t="s">
        <v>98</v>
      </c>
      <c r="J33" s="80"/>
    </row>
    <row r="34" spans="1:10" x14ac:dyDescent="0.25">
      <c r="A34">
        <v>31</v>
      </c>
      <c r="B34" s="80" t="s">
        <v>94</v>
      </c>
      <c r="C34" s="80" t="s">
        <v>98</v>
      </c>
      <c r="D34" s="80"/>
      <c r="E34" s="80" t="s">
        <v>98</v>
      </c>
      <c r="F34" s="80"/>
      <c r="G34" s="80" t="s">
        <v>98</v>
      </c>
      <c r="H34" s="80"/>
      <c r="I34" s="80" t="s">
        <v>95</v>
      </c>
      <c r="J34" s="80"/>
    </row>
  </sheetData>
  <mergeCells count="1">
    <mergeCell ref="T1:AB1"/>
  </mergeCells>
  <phoneticPr fontId="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919431E-CDB4-4213-B90A-176455A7F2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2022</vt:lpstr>
      <vt:lpstr>Planning</vt:lpstr>
      <vt:lpstr>AIRBNB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HORIOT BASTIEN</dc:creator>
  <cp:lastModifiedBy>Chris_W10</cp:lastModifiedBy>
  <cp:lastPrinted>2022-01-28T12:55:51Z</cp:lastPrinted>
  <dcterms:created xsi:type="dcterms:W3CDTF">2022-01-28T09:14:42Z</dcterms:created>
  <dcterms:modified xsi:type="dcterms:W3CDTF">2022-03-22T22:52:39Z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2022-01-28T11:13:39Z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c546b0b6-36a5-435d-bdc5-de5cf6dffb74</vt:lpwstr>
  </property>
  <property fmtid="{D5CDD505-2E9C-101B-9397-08002B2CF9AE}" pid="8" name="MSIP_Label_1aaa69c8-0478-4e13-9e4c-38511e3b6774_ContentBits">
    <vt:lpwstr>0</vt:lpwstr>
  </property>
</Properties>
</file>