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E563AA4-BF29-4A10-A7A2-84E63D860DD2}" xr6:coauthVersionLast="47" xr6:coauthVersionMax="47" xr10:uidLastSave="{00000000-0000-0000-0000-000000000000}"/>
  <bookViews>
    <workbookView xWindow="-120" yWindow="-120" windowWidth="29040" windowHeight="15990" xr2:uid="{B6582482-BE5A-4E9E-BD8A-89BBCC678185}"/>
  </bookViews>
  <sheets>
    <sheet name="2022" sheetId="1" r:id="rId1"/>
    <sheet name="JF" sheetId="2" r:id="rId2"/>
  </sheets>
  <definedNames>
    <definedName name="An">'2022'!$A$1</definedName>
    <definedName name="JF">JF!$A$1:$A$48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2" l="1"/>
  <c r="F2" i="2" s="1"/>
  <c r="A2" i="2" l="1"/>
  <c r="A14" i="2" s="1"/>
  <c r="A26" i="2" s="1"/>
  <c r="A38" i="2" s="1"/>
  <c r="A3" i="2"/>
  <c r="A15" i="2" s="1"/>
  <c r="A27" i="2" s="1"/>
  <c r="A39" i="2" s="1"/>
  <c r="A4" i="2"/>
  <c r="A16" i="2" s="1"/>
  <c r="A28" i="2" s="1"/>
  <c r="A40" i="2" s="1"/>
  <c r="A5" i="2"/>
  <c r="A17" i="2" s="1"/>
  <c r="A29" i="2" s="1"/>
  <c r="A41" i="2" s="1"/>
  <c r="A1" i="2"/>
  <c r="A13" i="2" s="1"/>
  <c r="A25" i="2" s="1"/>
  <c r="A37" i="2" s="1"/>
  <c r="A6" i="2"/>
  <c r="A18" i="2" s="1"/>
  <c r="A30" i="2" s="1"/>
  <c r="A42" i="2" s="1"/>
  <c r="A7" i="2"/>
  <c r="A19" i="2" s="1"/>
  <c r="A31" i="2" s="1"/>
  <c r="A43" i="2" s="1"/>
  <c r="A8" i="2"/>
  <c r="A20" i="2" l="1"/>
  <c r="A9" i="2"/>
  <c r="A32" i="2" l="1"/>
  <c r="A21" i="2"/>
  <c r="A12" i="2"/>
  <c r="A11" i="2"/>
  <c r="A10" i="2"/>
  <c r="A24" i="2" l="1"/>
  <c r="A22" i="2"/>
  <c r="A23" i="2"/>
  <c r="A44" i="2"/>
  <c r="A45" i="2" s="1"/>
  <c r="A33" i="2"/>
  <c r="A36" i="2" l="1"/>
  <c r="A35" i="2"/>
  <c r="A34" i="2"/>
  <c r="A48" i="2"/>
  <c r="A46" i="2"/>
  <c r="A47" i="2"/>
  <c r="T30" i="1" l="1"/>
  <c r="T28" i="1"/>
  <c r="AM20" i="1"/>
  <c r="AI20" i="1"/>
  <c r="AG20" i="1"/>
  <c r="AM19" i="1"/>
  <c r="AI19" i="1"/>
  <c r="AG19" i="1"/>
  <c r="AM18" i="1"/>
  <c r="AI18" i="1"/>
  <c r="AG18" i="1"/>
  <c r="AM17" i="1"/>
  <c r="AI17" i="1"/>
  <c r="AG17" i="1"/>
  <c r="AM16" i="1"/>
  <c r="AI16" i="1"/>
  <c r="AG16" i="1"/>
  <c r="AM15" i="1"/>
  <c r="AI15" i="1"/>
  <c r="AG15" i="1"/>
  <c r="AM14" i="1"/>
  <c r="AI14" i="1"/>
  <c r="AG14" i="1"/>
  <c r="AM13" i="1"/>
  <c r="AI13" i="1"/>
  <c r="AG13" i="1"/>
  <c r="AM12" i="1"/>
  <c r="AI12" i="1"/>
  <c r="AG12" i="1"/>
  <c r="AM11" i="1"/>
  <c r="AI11" i="1"/>
  <c r="AG11" i="1"/>
  <c r="AM10" i="1"/>
  <c r="AI10" i="1"/>
  <c r="AG10" i="1"/>
  <c r="AM9" i="1"/>
  <c r="AN9" i="1" s="1"/>
  <c r="AN10" i="1" s="1"/>
  <c r="AN11" i="1" s="1"/>
  <c r="AN12" i="1" s="1"/>
  <c r="AN13" i="1" s="1"/>
  <c r="AN14" i="1" s="1"/>
  <c r="AN15" i="1" s="1"/>
  <c r="AN16" i="1" s="1"/>
  <c r="AN17" i="1" s="1"/>
  <c r="AN18" i="1" s="1"/>
  <c r="AN19" i="1" s="1"/>
  <c r="AN20" i="1" s="1"/>
  <c r="I32" i="1" s="1"/>
  <c r="AI9" i="1"/>
  <c r="AJ9" i="1" s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G9" i="1"/>
  <c r="AH9" i="1" s="1"/>
  <c r="AH10" i="1" s="1"/>
  <c r="AH11" i="1" s="1"/>
  <c r="AH12" i="1" s="1"/>
  <c r="AH13" i="1" s="1"/>
  <c r="AH14" i="1" s="1"/>
  <c r="AH15" i="1" s="1"/>
  <c r="AH16" i="1" s="1"/>
  <c r="AH17" i="1" s="1"/>
  <c r="AH18" i="1" s="1"/>
  <c r="AH19" i="1" s="1"/>
  <c r="AH20" i="1" s="1"/>
  <c r="AO9" i="1" l="1"/>
  <c r="AO10" i="1" s="1"/>
  <c r="AO11" i="1" s="1"/>
  <c r="AO12" i="1" s="1"/>
  <c r="AO13" i="1" s="1"/>
  <c r="AO14" i="1" s="1"/>
  <c r="AO15" i="1" s="1"/>
  <c r="AO16" i="1" s="1"/>
  <c r="AO17" i="1" s="1"/>
  <c r="AO18" i="1" s="1"/>
  <c r="AO19" i="1" s="1"/>
  <c r="AO20" i="1" s="1"/>
  <c r="H31" i="1" s="1"/>
  <c r="AK9" i="1"/>
  <c r="AL9" i="1" s="1"/>
  <c r="AL10" i="1" s="1"/>
  <c r="AL11" i="1" s="1"/>
  <c r="AL12" i="1" s="1"/>
  <c r="AL13" i="1" s="1"/>
  <c r="AL14" i="1" s="1"/>
  <c r="AL15" i="1" s="1"/>
  <c r="AL16" i="1" s="1"/>
  <c r="AL17" i="1" s="1"/>
  <c r="AL18" i="1" s="1"/>
  <c r="AL19" i="1" s="1"/>
  <c r="AL20" i="1" s="1"/>
  <c r="H32" i="1" s="1"/>
  <c r="H28" i="1" l="1"/>
</calcChain>
</file>

<file path=xl/sharedStrings.xml><?xml version="1.0" encoding="utf-8"?>
<sst xmlns="http://schemas.openxmlformats.org/spreadsheetml/2006/main" count="217" uniqueCount="66">
  <si>
    <t>Matricule : 1</t>
  </si>
  <si>
    <t>Statut : Cadre au forfait 215 jours</t>
  </si>
  <si>
    <t>Date d'embauche : 2 octobre 2006</t>
  </si>
  <si>
    <t>Congé ancienneté : 3</t>
  </si>
  <si>
    <t>Ancienneté au 31-12-2021 : 15  ans et 3 mois</t>
  </si>
  <si>
    <t>Congé fractionnement 20-21 : 2</t>
  </si>
  <si>
    <t>FEUILLE DE PRESENCE - ANNEE 2022</t>
  </si>
  <si>
    <t>Jours
travaillés</t>
  </si>
  <si>
    <t>Jours
Cadres</t>
  </si>
  <si>
    <t>Congés
payés</t>
  </si>
  <si>
    <t xml:space="preserve">           Jour
Mois</t>
  </si>
  <si>
    <t xml:space="preserve">Mois </t>
  </si>
  <si>
    <t>Cum.</t>
  </si>
  <si>
    <t>we/f</t>
  </si>
  <si>
    <t>Solde</t>
  </si>
  <si>
    <t>Janvier</t>
  </si>
  <si>
    <t>JF</t>
  </si>
  <si>
    <t>RH</t>
  </si>
  <si>
    <t>JC</t>
  </si>
  <si>
    <t>T</t>
  </si>
  <si>
    <t>Twe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</si>
  <si>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</si>
  <si>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</si>
  <si>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</si>
  <si>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</si>
  <si>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</si>
  <si>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</si>
  <si>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</si>
  <si>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</si>
  <si>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</si>
  <si>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</si>
  <si>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</si>
  <si>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Soldes CP et JC</t>
  </si>
  <si>
    <t>Jours repos cadres annuels 2022</t>
  </si>
  <si>
    <t>Observations</t>
  </si>
  <si>
    <t>Jour travaillé sur site</t>
  </si>
  <si>
    <t>Report au 31-12-21 :</t>
  </si>
  <si>
    <t>Nb jours annuels</t>
  </si>
  <si>
    <t>TH</t>
  </si>
  <si>
    <t>Jour travaillé hors site</t>
  </si>
  <si>
    <t>CP</t>
  </si>
  <si>
    <t>Nb jours week-end</t>
  </si>
  <si>
    <t>Congé Payé</t>
  </si>
  <si>
    <t>Nb CP</t>
  </si>
  <si>
    <t>Jour Cadre</t>
  </si>
  <si>
    <t>Nb fériés (hors week-end)</t>
  </si>
  <si>
    <t>Jour Férié</t>
  </si>
  <si>
    <t>Solde CP au 01-06-22 :</t>
  </si>
  <si>
    <t>Nb jours ouvrés</t>
  </si>
  <si>
    <t>ABS</t>
  </si>
  <si>
    <t>Convenance perso, arrêts travail …</t>
  </si>
  <si>
    <t xml:space="preserve">Forfait Contractuel </t>
  </si>
  <si>
    <t>AA</t>
  </si>
  <si>
    <t>Absences autorisées</t>
  </si>
  <si>
    <t>Report au 31-12-22 :</t>
  </si>
  <si>
    <t>Droit JC 2022</t>
  </si>
  <si>
    <t>Repos Hebdomadaire</t>
  </si>
  <si>
    <t>AP</t>
  </si>
  <si>
    <t>Activité partielle</t>
  </si>
  <si>
    <t>We - fériés travaillés</t>
  </si>
  <si>
    <t>SIGNATURE</t>
  </si>
  <si>
    <t>Nom :</t>
  </si>
  <si>
    <t xml:space="preserve">Fonction : </t>
  </si>
  <si>
    <t xml:space="preserve">Prénom : </t>
  </si>
  <si>
    <t>Date début</t>
  </si>
  <si>
    <t>Date du 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</si>
</sst>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40C]d\ mmmm\ yyyy;@"/>
    <numFmt numFmtId="165" formatCode="_-* #,##0_-;\-* #,##0_-;_-* &quot;-&quot;??_-;_-@_-"/>
    <numFmt numFmtId="166" formatCode="dd\-mm\-yyyy"/>
    <numFmt numFmtId="167" formatCode="[$-F800]dddd\,\ mmmm\ dd\,\ yyyy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2"/>
      <color theme="0"/>
      <name val="Arial"/>
      <family val="2"/>
    </font>
    <font>
      <sz val="12"/>
      <color theme="0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Arial"/>
      <family val="2"/>
    </font>
    <font>
      <b/>
      <sz val="12"/>
      <color theme="0"/>
      <name val="Arial"/>
      <family val="2"/>
    </font>
    <font>
      <b/>
      <sz val="11"/>
      <color theme="0"/>
      <name val="Arial"/>
      <family val="2"/>
    </font>
    <font>
      <b/>
      <sz val="14"/>
      <color theme="0"/>
      <name val="Arial"/>
      <family val="2"/>
    </font>
    <font>
      <b/>
      <sz val="10"/>
      <color theme="0"/>
      <name val="Arial"/>
      <family val="2"/>
    </font>
    <font>
      <sz val="14"/>
      <color theme="1"/>
      <name val="Calibri"/>
      <family val="2"/>
      <scheme val="minor"/>
    </font>
    <font>
      <sz val="10"/>
      <color theme="0"/>
      <name val="Arial"/>
      <family val="2"/>
    </font>
    <font>
      <sz val="10"/>
      <color theme="4" tint="-0.499984740745262"/>
      <name val="Arial"/>
      <family val="2"/>
    </font>
    <font>
      <b/>
      <sz val="11"/>
      <color theme="4" tint="-0.499984740745262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14"/>
      <color theme="4" tint="-0.499984740745262"/>
      <name val="Arial"/>
      <family val="2"/>
    </font>
    <font>
      <b/>
      <u/>
      <sz val="12"/>
      <color theme="4" tint="-0.499984740745262"/>
      <name val="Arial"/>
      <family val="2"/>
    </font>
    <font>
      <sz val="12"/>
      <color theme="4" tint="-0.499984740745262"/>
      <name val="Arial"/>
      <family val="2"/>
    </font>
    <font>
      <b/>
      <u/>
      <sz val="11"/>
      <color theme="4" tint="-0.499984740745262"/>
      <name val="Arial"/>
      <family val="2"/>
    </font>
    <font>
      <b/>
      <sz val="11"/>
      <color theme="4" tint="-0.499984740745262"/>
      <name val="Arial"/>
      <family val="2"/>
    </font>
    <font>
      <sz val="11"/>
      <color theme="4" tint="-0.499984740745262"/>
      <name val="Arial"/>
      <family val="2"/>
    </font>
    <font>
      <sz val="10"/>
      <color theme="1"/>
      <name val="Arial Black"/>
      <family val="2"/>
    </font>
    <font>
      <b/>
      <sz val="10"/>
      <color theme="4" tint="-0.499984740745262"/>
      <name val="Arial"/>
      <family val="2"/>
    </font>
    <font>
      <b/>
      <sz val="12"/>
      <color theme="4" tint="-0.499984740745262"/>
      <name val="Arial"/>
      <family val="2"/>
    </font>
    <font>
      <sz val="14"/>
      <color theme="4" tint="-0.499984740745262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4659260841701"/>
        <bgColor indexed="64"/>
      </patternFill>
    </fill>
    <fill>
      <patternFill patternType="solid">
        <fgColor rgb="FF776E2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81">
    <border>
      <left/>
      <right/>
      <top/>
      <bottom/>
      <diagonal/>
    </border>
    <border>
      <left style="double">
        <color theme="0"/>
      </left>
      <right/>
      <top style="double">
        <color theme="0"/>
      </top>
      <bottom/>
      <diagonal/>
    </border>
    <border>
      <left/>
      <right/>
      <top style="double">
        <color theme="0"/>
      </top>
      <bottom/>
      <diagonal/>
    </border>
    <border>
      <left style="thin">
        <color theme="0"/>
      </left>
      <right/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/>
      <diagonal/>
    </border>
    <border>
      <left style="thin">
        <color theme="0"/>
      </left>
      <right/>
      <top/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 style="thin">
        <color theme="0"/>
      </left>
      <right/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medium">
        <color theme="4" tint="-0.499984740745262"/>
      </left>
      <right/>
      <top style="double">
        <color theme="0"/>
      </top>
      <bottom/>
      <diagonal/>
    </border>
    <border>
      <left/>
      <right style="thin">
        <color theme="0"/>
      </right>
      <top style="double">
        <color theme="0"/>
      </top>
      <bottom/>
      <diagonal/>
    </border>
    <border>
      <left/>
      <right style="medium">
        <color theme="4" tint="-0.499984740745262"/>
      </right>
      <top style="double">
        <color theme="0"/>
      </top>
      <bottom/>
      <diagonal/>
    </border>
    <border>
      <left style="medium">
        <color theme="4" tint="-0.499984740745262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medium">
        <color theme="4" tint="-0.499984740745262"/>
      </right>
      <top/>
      <bottom style="thin">
        <color theme="0"/>
      </bottom>
      <diagonal/>
    </border>
    <border diagonalDown="1">
      <left style="medium">
        <color theme="4" tint="-0.499984740745262"/>
      </left>
      <right style="thin">
        <color theme="0"/>
      </right>
      <top style="thin">
        <color theme="0"/>
      </top>
      <bottom style="thin">
        <color theme="0"/>
      </bottom>
      <diagonal style="thin">
        <color theme="0"/>
      </diagonal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4" tint="-0.499984740745262"/>
      </bottom>
      <diagonal/>
    </border>
    <border>
      <left style="thin">
        <color theme="0"/>
      </left>
      <right style="medium">
        <color theme="4" tint="-0.499984740745262"/>
      </right>
      <top style="thin">
        <color theme="0"/>
      </top>
      <bottom style="thin">
        <color theme="4" tint="-0.499984740745262"/>
      </bottom>
      <diagonal/>
    </border>
    <border>
      <left style="medium">
        <color theme="4" tint="-0.499984740745262"/>
      </left>
      <right/>
      <top style="thin">
        <color theme="0"/>
      </top>
      <bottom style="thin">
        <color theme="0"/>
      </bottom>
      <diagonal/>
    </border>
    <border>
      <left style="medium">
        <color theme="4" tint="-0.499984740745262"/>
      </left>
      <right style="thin">
        <color indexed="64"/>
      </right>
      <top style="medium">
        <color theme="4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4" tint="-0.499984740745262"/>
      </top>
      <bottom style="thin">
        <color indexed="64"/>
      </bottom>
      <diagonal/>
    </border>
    <border>
      <left style="thin">
        <color indexed="64"/>
      </left>
      <right style="medium">
        <color theme="4" tint="-0.499984740745262"/>
      </right>
      <top style="medium">
        <color theme="4" tint="-0.499984740745262"/>
      </top>
      <bottom style="thin">
        <color indexed="64"/>
      </bottom>
      <diagonal/>
    </border>
    <border>
      <left style="medium">
        <color theme="4" tint="-0.499984740745262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4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theme="4" tint="-0.499984740745262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theme="4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theme="4" tint="-0.49998474074526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4" tint="-0.499984740745262"/>
      </left>
      <right/>
      <top style="thin">
        <color theme="0"/>
      </top>
      <bottom style="medium">
        <color theme="4" tint="-0.499984740745262"/>
      </bottom>
      <diagonal/>
    </border>
    <border>
      <left style="medium">
        <color theme="4" tint="-0.499984740745262"/>
      </left>
      <right style="thin">
        <color indexed="64"/>
      </right>
      <top style="thin">
        <color indexed="64"/>
      </top>
      <bottom style="medium">
        <color theme="4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theme="4" tint="-0.499984740745262"/>
      </bottom>
      <diagonal/>
    </border>
    <border>
      <left style="thin">
        <color indexed="64"/>
      </left>
      <right style="thin">
        <color indexed="64"/>
      </right>
      <top/>
      <bottom style="medium">
        <color theme="4" tint="-0.499984740745262"/>
      </bottom>
      <diagonal/>
    </border>
    <border>
      <left style="thin">
        <color indexed="64"/>
      </left>
      <right style="medium">
        <color theme="4" tint="-0.499984740745262"/>
      </right>
      <top/>
      <bottom style="medium">
        <color theme="4" tint="-0.499984740745262"/>
      </bottom>
      <diagonal/>
    </border>
    <border>
      <left style="thin">
        <color indexed="64"/>
      </left>
      <right/>
      <top style="thin">
        <color indexed="64"/>
      </top>
      <bottom style="medium">
        <color theme="4" tint="-0.499984740745262"/>
      </bottom>
      <diagonal/>
    </border>
    <border>
      <left/>
      <right style="thin">
        <color indexed="64"/>
      </right>
      <top/>
      <bottom style="medium">
        <color theme="4" tint="-0.499984740745262"/>
      </bottom>
      <diagonal/>
    </border>
    <border>
      <left style="medium">
        <color theme="4" tint="-0.499984740745262"/>
      </left>
      <right/>
      <top style="medium">
        <color theme="4" tint="-0.499984740745262"/>
      </top>
      <bottom/>
      <diagonal/>
    </border>
    <border>
      <left/>
      <right/>
      <top style="medium">
        <color theme="4" tint="-0.499984740745262"/>
      </top>
      <bottom/>
      <diagonal/>
    </border>
    <border>
      <left style="thin">
        <color indexed="64"/>
      </left>
      <right/>
      <top style="medium">
        <color theme="4" tint="-0.499984740745262"/>
      </top>
      <bottom/>
      <diagonal/>
    </border>
    <border>
      <left/>
      <right style="medium">
        <color theme="4" tint="-0.499984740745262"/>
      </right>
      <top style="medium">
        <color theme="4" tint="-0.499984740745262"/>
      </top>
      <bottom/>
      <diagonal/>
    </border>
    <border>
      <left style="medium">
        <color theme="4" tint="-0.499984740745262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theme="4" tint="-0.499984740745262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499984740745262"/>
      </left>
      <right/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theme="4" tint="-0.499984740745262"/>
      </left>
      <right/>
      <top/>
      <bottom style="medium">
        <color theme="4" tint="-0.499984740745262"/>
      </bottom>
      <diagonal/>
    </border>
    <border>
      <left/>
      <right/>
      <top/>
      <bottom style="medium">
        <color theme="4" tint="-0.499984740745262"/>
      </bottom>
      <diagonal/>
    </border>
    <border>
      <left/>
      <right style="thin">
        <color theme="4" tint="-0.499984740745262"/>
      </right>
      <top/>
      <bottom style="medium">
        <color theme="4" tint="-0.499984740745262"/>
      </bottom>
      <diagonal/>
    </border>
    <border>
      <left/>
      <right style="medium">
        <color theme="4" tint="-0.499984740745262"/>
      </right>
      <top/>
      <bottom style="medium">
        <color theme="4" tint="-0.499984740745262"/>
      </bottom>
      <diagonal/>
    </border>
    <border>
      <left style="double">
        <color theme="7" tint="-0.24994659260841701"/>
      </left>
      <right/>
      <top style="double">
        <color theme="7" tint="-0.24994659260841701"/>
      </top>
      <bottom style="double">
        <color theme="7" tint="-0.24994659260841701"/>
      </bottom>
      <diagonal/>
    </border>
    <border>
      <left/>
      <right/>
      <top style="double">
        <color theme="7" tint="-0.24994659260841701"/>
      </top>
      <bottom style="double">
        <color theme="7" tint="-0.24994659260841701"/>
      </bottom>
      <diagonal/>
    </border>
    <border>
      <left/>
      <right style="double">
        <color theme="7" tint="-0.24994659260841701"/>
      </right>
      <top style="double">
        <color theme="7" tint="-0.24994659260841701"/>
      </top>
      <bottom style="double">
        <color theme="7" tint="-0.24994659260841701"/>
      </bottom>
      <diagonal/>
    </border>
    <border>
      <left style="medium">
        <color indexed="64"/>
      </left>
      <right style="thin">
        <color indexed="64"/>
      </right>
      <top/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theme="0"/>
      </top>
      <bottom style="medium">
        <color indexed="64"/>
      </bottom>
      <diagonal/>
    </border>
    <border>
      <left/>
      <right/>
      <top style="thin">
        <color theme="0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7">
    <xf numFmtId="0" fontId="0" fillId="0" borderId="0" xfId="0"/>
    <xf numFmtId="0" fontId="3" fillId="2" borderId="1" xfId="0" applyFont="1" applyFill="1" applyBorder="1"/>
    <xf numFmtId="0" fontId="4" fillId="2" borderId="2" xfId="0" applyFont="1" applyFill="1" applyBorder="1"/>
    <xf numFmtId="0" fontId="4" fillId="2" borderId="3" xfId="0" applyFont="1" applyFill="1" applyBorder="1"/>
    <xf numFmtId="0" fontId="4" fillId="2" borderId="4" xfId="0" applyFont="1" applyFill="1" applyBorder="1"/>
    <xf numFmtId="0" fontId="5" fillId="0" borderId="0" xfId="0" applyFont="1"/>
    <xf numFmtId="0" fontId="6" fillId="2" borderId="5" xfId="0" applyFont="1" applyFill="1" applyBorder="1"/>
    <xf numFmtId="0" fontId="7" fillId="2" borderId="0" xfId="0" applyFont="1" applyFill="1"/>
    <xf numFmtId="0" fontId="7" fillId="2" borderId="6" xfId="0" applyFont="1" applyFill="1" applyBorder="1"/>
    <xf numFmtId="0" fontId="8" fillId="2" borderId="0" xfId="0" applyFont="1" applyFill="1"/>
    <xf numFmtId="0" fontId="8" fillId="2" borderId="7" xfId="0" applyFont="1" applyFill="1" applyBorder="1"/>
    <xf numFmtId="0" fontId="7" fillId="2" borderId="0" xfId="0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0" fontId="7" fillId="2" borderId="0" xfId="0" applyFont="1" applyFill="1" applyAlignment="1">
      <alignment horizontal="center"/>
    </xf>
    <xf numFmtId="0" fontId="4" fillId="2" borderId="8" xfId="0" applyFont="1" applyFill="1" applyBorder="1"/>
    <xf numFmtId="0" fontId="7" fillId="2" borderId="9" xfId="0" applyFont="1" applyFill="1" applyBorder="1"/>
    <xf numFmtId="0" fontId="7" fillId="2" borderId="10" xfId="0" applyFont="1" applyFill="1" applyBorder="1"/>
    <xf numFmtId="0" fontId="7" fillId="2" borderId="11" xfId="0" applyFont="1" applyFill="1" applyBorder="1"/>
    <xf numFmtId="0" fontId="11" fillId="0" borderId="0" xfId="0" applyFont="1" applyAlignment="1">
      <alignment vertical="top"/>
    </xf>
    <xf numFmtId="0" fontId="10" fillId="3" borderId="20" xfId="0" applyFont="1" applyFill="1" applyBorder="1" applyAlignment="1">
      <alignment horizontal="left" vertical="center" wrapText="1"/>
    </xf>
    <xf numFmtId="0" fontId="10" fillId="3" borderId="21" xfId="0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center" vertical="center"/>
    </xf>
    <xf numFmtId="0" fontId="12" fillId="3" borderId="2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3" borderId="24" xfId="0" applyFont="1" applyFill="1" applyBorder="1" applyAlignment="1">
      <alignment horizontal="left" vertical="center"/>
    </xf>
    <xf numFmtId="165" fontId="13" fillId="4" borderId="28" xfId="1" applyNumberFormat="1" applyFont="1" applyFill="1" applyBorder="1" applyAlignment="1">
      <alignment horizontal="center"/>
    </xf>
    <xf numFmtId="165" fontId="13" fillId="4" borderId="29" xfId="1" applyNumberFormat="1" applyFont="1" applyFill="1" applyBorder="1" applyAlignment="1">
      <alignment horizontal="center"/>
    </xf>
    <xf numFmtId="165" fontId="13" fillId="4" borderId="30" xfId="1" applyNumberFormat="1" applyFont="1" applyFill="1" applyBorder="1" applyAlignment="1">
      <alignment horizontal="center"/>
    </xf>
    <xf numFmtId="165" fontId="13" fillId="4" borderId="31" xfId="1" applyNumberFormat="1" applyFont="1" applyFill="1" applyBorder="1" applyAlignment="1">
      <alignment horizontal="center"/>
    </xf>
    <xf numFmtId="165" fontId="13" fillId="4" borderId="32" xfId="1" applyNumberFormat="1" applyFont="1" applyFill="1" applyBorder="1" applyAlignment="1">
      <alignment horizontal="center"/>
    </xf>
    <xf numFmtId="165" fontId="13" fillId="4" borderId="33" xfId="1" applyNumberFormat="1" applyFont="1" applyFill="1" applyBorder="1" applyAlignment="1">
      <alignment horizontal="center"/>
    </xf>
    <xf numFmtId="43" fontId="13" fillId="4" borderId="32" xfId="1" applyFont="1" applyFill="1" applyBorder="1" applyAlignment="1">
      <alignment horizontal="center"/>
    </xf>
    <xf numFmtId="165" fontId="13" fillId="4" borderId="34" xfId="1" applyNumberFormat="1" applyFont="1" applyFill="1" applyBorder="1" applyAlignment="1">
      <alignment horizontal="center"/>
    </xf>
    <xf numFmtId="165" fontId="13" fillId="4" borderId="35" xfId="1" applyNumberFormat="1" applyFont="1" applyFill="1" applyBorder="1" applyAlignment="1">
      <alignment horizontal="center"/>
    </xf>
    <xf numFmtId="165" fontId="13" fillId="4" borderId="37" xfId="1" applyNumberFormat="1" applyFont="1" applyFill="1" applyBorder="1" applyAlignment="1">
      <alignment horizontal="center"/>
    </xf>
    <xf numFmtId="165" fontId="13" fillId="4" borderId="36" xfId="1" applyNumberFormat="1" applyFont="1" applyFill="1" applyBorder="1" applyAlignment="1">
      <alignment horizontal="center"/>
    </xf>
    <xf numFmtId="43" fontId="13" fillId="4" borderId="36" xfId="1" applyFont="1" applyFill="1" applyBorder="1" applyAlignment="1">
      <alignment horizontal="center"/>
    </xf>
    <xf numFmtId="0" fontId="14" fillId="0" borderId="0" xfId="0" applyFont="1"/>
    <xf numFmtId="0" fontId="10" fillId="3" borderId="38" xfId="0" applyFont="1" applyFill="1" applyBorder="1" applyAlignment="1">
      <alignment horizontal="left" vertical="center"/>
    </xf>
    <xf numFmtId="165" fontId="13" fillId="4" borderId="39" xfId="1" applyNumberFormat="1" applyFont="1" applyFill="1" applyBorder="1" applyAlignment="1">
      <alignment horizontal="center"/>
    </xf>
    <xf numFmtId="165" fontId="13" fillId="4" borderId="40" xfId="1" applyNumberFormat="1" applyFont="1" applyFill="1" applyBorder="1" applyAlignment="1">
      <alignment horizontal="center"/>
    </xf>
    <xf numFmtId="165" fontId="13" fillId="4" borderId="43" xfId="1" applyNumberFormat="1" applyFont="1" applyFill="1" applyBorder="1" applyAlignment="1">
      <alignment horizontal="center"/>
    </xf>
    <xf numFmtId="165" fontId="13" fillId="4" borderId="44" xfId="1" applyNumberFormat="1" applyFont="1" applyFill="1" applyBorder="1" applyAlignment="1">
      <alignment horizontal="center"/>
    </xf>
    <xf numFmtId="0" fontId="15" fillId="4" borderId="45" xfId="0" applyFont="1" applyFill="1" applyBorder="1"/>
    <xf numFmtId="0" fontId="15" fillId="4" borderId="46" xfId="0" applyFont="1" applyFill="1" applyBorder="1"/>
    <xf numFmtId="0" fontId="15" fillId="4" borderId="47" xfId="0" applyFont="1" applyFill="1" applyBorder="1"/>
    <xf numFmtId="0" fontId="16" fillId="4" borderId="48" xfId="0" applyFont="1" applyFill="1" applyBorder="1"/>
    <xf numFmtId="0" fontId="17" fillId="4" borderId="49" xfId="0" applyFont="1" applyFill="1" applyBorder="1"/>
    <xf numFmtId="0" fontId="19" fillId="4" borderId="0" xfId="0" applyFont="1" applyFill="1"/>
    <xf numFmtId="0" fontId="13" fillId="4" borderId="0" xfId="0" applyFont="1" applyFill="1"/>
    <xf numFmtId="0" fontId="15" fillId="4" borderId="0" xfId="0" applyFont="1" applyFill="1"/>
    <xf numFmtId="0" fontId="19" fillId="4" borderId="53" xfId="0" applyFont="1" applyFill="1" applyBorder="1"/>
    <xf numFmtId="0" fontId="16" fillId="4" borderId="54" xfId="0" applyFont="1" applyFill="1" applyBorder="1"/>
    <xf numFmtId="0" fontId="20" fillId="4" borderId="0" xfId="0" applyFont="1" applyFill="1"/>
    <xf numFmtId="166" fontId="21" fillId="4" borderId="0" xfId="0" applyNumberFormat="1" applyFont="1" applyFill="1" applyAlignment="1">
      <alignment horizontal="left"/>
    </xf>
    <xf numFmtId="0" fontId="22" fillId="4" borderId="0" xfId="0" applyFont="1" applyFill="1"/>
    <xf numFmtId="0" fontId="22" fillId="4" borderId="55" xfId="0" applyFont="1" applyFill="1" applyBorder="1"/>
    <xf numFmtId="0" fontId="20" fillId="4" borderId="53" xfId="0" applyFont="1" applyFill="1" applyBorder="1"/>
    <xf numFmtId="0" fontId="13" fillId="4" borderId="53" xfId="0" applyFont="1" applyFill="1" applyBorder="1"/>
    <xf numFmtId="0" fontId="13" fillId="4" borderId="55" xfId="0" applyFont="1" applyFill="1" applyBorder="1"/>
    <xf numFmtId="165" fontId="23" fillId="4" borderId="35" xfId="1" applyNumberFormat="1" applyFont="1" applyFill="1" applyBorder="1" applyAlignment="1">
      <alignment horizontal="center" vertical="center"/>
    </xf>
    <xf numFmtId="0" fontId="24" fillId="4" borderId="0" xfId="0" applyFont="1" applyFill="1"/>
    <xf numFmtId="0" fontId="21" fillId="4" borderId="0" xfId="0" applyFont="1" applyFill="1"/>
    <xf numFmtId="0" fontId="25" fillId="4" borderId="53" xfId="0" applyFont="1" applyFill="1" applyBorder="1"/>
    <xf numFmtId="0" fontId="21" fillId="4" borderId="55" xfId="0" applyFont="1" applyFill="1" applyBorder="1"/>
    <xf numFmtId="0" fontId="22" fillId="4" borderId="53" xfId="0" applyFont="1" applyFill="1" applyBorder="1"/>
    <xf numFmtId="165" fontId="22" fillId="4" borderId="30" xfId="1" applyNumberFormat="1" applyFont="1" applyFill="1" applyBorder="1" applyAlignment="1">
      <alignment horizontal="center" vertical="center"/>
    </xf>
    <xf numFmtId="0" fontId="15" fillId="4" borderId="54" xfId="0" applyFont="1" applyFill="1" applyBorder="1"/>
    <xf numFmtId="166" fontId="21" fillId="4" borderId="0" xfId="0" applyNumberFormat="1" applyFont="1" applyFill="1"/>
    <xf numFmtId="0" fontId="21" fillId="4" borderId="53" xfId="0" applyFont="1" applyFill="1" applyBorder="1"/>
    <xf numFmtId="0" fontId="22" fillId="4" borderId="49" xfId="0" applyFont="1" applyFill="1" applyBorder="1"/>
    <xf numFmtId="0" fontId="21" fillId="4" borderId="0" xfId="0" applyFont="1" applyFill="1" applyAlignment="1">
      <alignment horizontal="left"/>
    </xf>
    <xf numFmtId="43" fontId="22" fillId="4" borderId="0" xfId="0" applyNumberFormat="1" applyFont="1" applyFill="1"/>
    <xf numFmtId="165" fontId="22" fillId="4" borderId="35" xfId="1" applyNumberFormat="1" applyFont="1" applyFill="1" applyBorder="1" applyAlignment="1">
      <alignment horizontal="center" vertical="center"/>
    </xf>
    <xf numFmtId="165" fontId="22" fillId="5" borderId="30" xfId="1" applyNumberFormat="1" applyFont="1" applyFill="1" applyBorder="1" applyAlignment="1">
      <alignment horizontal="center" vertical="center"/>
    </xf>
    <xf numFmtId="0" fontId="6" fillId="6" borderId="35" xfId="0" applyFont="1" applyFill="1" applyBorder="1" applyAlignment="1">
      <alignment horizontal="center"/>
    </xf>
    <xf numFmtId="0" fontId="22" fillId="7" borderId="35" xfId="0" applyFont="1" applyFill="1" applyBorder="1"/>
    <xf numFmtId="0" fontId="19" fillId="4" borderId="31" xfId="0" applyFont="1" applyFill="1" applyBorder="1"/>
    <xf numFmtId="166" fontId="25" fillId="4" borderId="59" xfId="0" applyNumberFormat="1" applyFont="1" applyFill="1" applyBorder="1"/>
    <xf numFmtId="0" fontId="19" fillId="4" borderId="33" xfId="0" applyFont="1" applyFill="1" applyBorder="1"/>
    <xf numFmtId="0" fontId="25" fillId="4" borderId="31" xfId="0" applyFont="1" applyFill="1" applyBorder="1"/>
    <xf numFmtId="0" fontId="25" fillId="4" borderId="59" xfId="0" applyFont="1" applyFill="1" applyBorder="1"/>
    <xf numFmtId="0" fontId="25" fillId="4" borderId="33" xfId="0" applyFont="1" applyFill="1" applyBorder="1"/>
    <xf numFmtId="0" fontId="22" fillId="4" borderId="31" xfId="0" applyFont="1" applyFill="1" applyBorder="1"/>
    <xf numFmtId="0" fontId="22" fillId="4" borderId="59" xfId="0" applyFont="1" applyFill="1" applyBorder="1"/>
    <xf numFmtId="0" fontId="22" fillId="4" borderId="33" xfId="0" applyFont="1" applyFill="1" applyBorder="1"/>
    <xf numFmtId="0" fontId="22" fillId="4" borderId="60" xfId="0" applyFont="1" applyFill="1" applyBorder="1"/>
    <xf numFmtId="0" fontId="26" fillId="4" borderId="61" xfId="0" applyFont="1" applyFill="1" applyBorder="1"/>
    <xf numFmtId="0" fontId="19" fillId="4" borderId="61" xfId="0" applyFont="1" applyFill="1" applyBorder="1"/>
    <xf numFmtId="0" fontId="22" fillId="4" borderId="61" xfId="0" applyFont="1" applyFill="1" applyBorder="1"/>
    <xf numFmtId="0" fontId="26" fillId="4" borderId="62" xfId="0" applyFont="1" applyFill="1" applyBorder="1"/>
    <xf numFmtId="0" fontId="15" fillId="4" borderId="63" xfId="0" applyFont="1" applyFill="1" applyBorder="1"/>
    <xf numFmtId="0" fontId="0" fillId="0" borderId="0" xfId="0" applyAlignment="1">
      <alignment vertical="center"/>
    </xf>
    <xf numFmtId="0" fontId="2" fillId="2" borderId="67" xfId="0" applyFont="1" applyFill="1" applyBorder="1" applyAlignment="1">
      <alignment vertical="center"/>
    </xf>
    <xf numFmtId="0" fontId="24" fillId="4" borderId="31" xfId="0" applyFont="1" applyFill="1" applyBorder="1"/>
    <xf numFmtId="0" fontId="24" fillId="4" borderId="59" xfId="0" applyFont="1" applyFill="1" applyBorder="1"/>
    <xf numFmtId="0" fontId="24" fillId="4" borderId="33" xfId="0" applyFont="1" applyFill="1" applyBorder="1"/>
    <xf numFmtId="0" fontId="24" fillId="4" borderId="69" xfId="0" applyFont="1" applyFill="1" applyBorder="1"/>
    <xf numFmtId="0" fontId="2" fillId="2" borderId="70" xfId="0" applyFont="1" applyFill="1" applyBorder="1" applyAlignment="1">
      <alignment vertical="center"/>
    </xf>
    <xf numFmtId="0" fontId="24" fillId="4" borderId="37" xfId="0" applyFont="1" applyFill="1" applyBorder="1"/>
    <xf numFmtId="0" fontId="24" fillId="4" borderId="71" xfId="0" applyFont="1" applyFill="1" applyBorder="1"/>
    <xf numFmtId="0" fontId="24" fillId="4" borderId="74" xfId="0" applyFont="1" applyFill="1" applyBorder="1"/>
    <xf numFmtId="0" fontId="2" fillId="2" borderId="75" xfId="0" applyFont="1" applyFill="1" applyBorder="1" applyAlignment="1">
      <alignment vertical="center"/>
    </xf>
    <xf numFmtId="0" fontId="24" fillId="4" borderId="76" xfId="0" applyFont="1" applyFill="1" applyBorder="1"/>
    <xf numFmtId="0" fontId="24" fillId="4" borderId="77" xfId="0" applyFont="1" applyFill="1" applyBorder="1"/>
    <xf numFmtId="0" fontId="24" fillId="4" borderId="80" xfId="0" applyFont="1" applyFill="1" applyBorder="1"/>
    <xf numFmtId="0" fontId="8" fillId="2" borderId="64" xfId="0" applyFont="1" applyFill="1" applyBorder="1" applyAlignment="1">
      <alignment horizontal="center" vertical="center"/>
    </xf>
    <xf numFmtId="0" fontId="8" fillId="2" borderId="65" xfId="0" applyFont="1" applyFill="1" applyBorder="1" applyAlignment="1">
      <alignment horizontal="center" vertical="center"/>
    </xf>
    <xf numFmtId="0" fontId="8" fillId="2" borderId="66" xfId="0" applyFont="1" applyFill="1" applyBorder="1" applyAlignment="1">
      <alignment horizontal="center" vertical="center"/>
    </xf>
    <xf numFmtId="0" fontId="2" fillId="2" borderId="68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72" xfId="0" applyFont="1" applyFill="1" applyBorder="1" applyAlignment="1">
      <alignment horizontal="left" vertical="center"/>
    </xf>
    <xf numFmtId="0" fontId="2" fillId="2" borderId="73" xfId="0" applyFont="1" applyFill="1" applyBorder="1" applyAlignment="1">
      <alignment horizontal="left" vertical="center"/>
    </xf>
    <xf numFmtId="0" fontId="2" fillId="2" borderId="78" xfId="0" applyFont="1" applyFill="1" applyBorder="1" applyAlignment="1">
      <alignment horizontal="left" vertical="center"/>
    </xf>
    <xf numFmtId="0" fontId="2" fillId="2" borderId="79" xfId="0" applyFont="1" applyFill="1" applyBorder="1" applyAlignment="1">
      <alignment horizontal="left" vertical="center"/>
    </xf>
    <xf numFmtId="166" fontId="21" fillId="4" borderId="0" xfId="0" applyNumberFormat="1" applyFont="1" applyFill="1" applyAlignment="1">
      <alignment horizontal="left"/>
    </xf>
    <xf numFmtId="43" fontId="21" fillId="4" borderId="37" xfId="1" applyFont="1" applyFill="1" applyBorder="1" applyAlignment="1" applyProtection="1">
      <alignment horizontal="center"/>
      <protection locked="0"/>
    </xf>
    <xf numFmtId="43" fontId="21" fillId="4" borderId="58" xfId="1" applyFont="1" applyFill="1" applyBorder="1" applyAlignment="1" applyProtection="1">
      <alignment horizontal="center"/>
      <protection locked="0"/>
    </xf>
    <xf numFmtId="43" fontId="21" fillId="4" borderId="37" xfId="1" applyFont="1" applyFill="1" applyBorder="1" applyAlignment="1">
      <alignment horizontal="center"/>
    </xf>
    <xf numFmtId="43" fontId="21" fillId="4" borderId="58" xfId="1" applyFont="1" applyFill="1" applyBorder="1" applyAlignment="1">
      <alignment horizontal="center"/>
    </xf>
    <xf numFmtId="0" fontId="21" fillId="4" borderId="56" xfId="0" applyFont="1" applyFill="1" applyBorder="1" applyAlignment="1">
      <alignment horizontal="center"/>
    </xf>
    <xf numFmtId="0" fontId="21" fillId="4" borderId="57" xfId="0" applyFont="1" applyFill="1" applyBorder="1" applyAlignment="1">
      <alignment horizontal="center"/>
    </xf>
    <xf numFmtId="166" fontId="21" fillId="4" borderId="55" xfId="0" applyNumberFormat="1" applyFont="1" applyFill="1" applyBorder="1" applyAlignment="1">
      <alignment horizontal="left"/>
    </xf>
    <xf numFmtId="0" fontId="9" fillId="3" borderId="12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top" wrapText="1"/>
    </xf>
    <xf numFmtId="0" fontId="10" fillId="3" borderId="13" xfId="0" applyFont="1" applyFill="1" applyBorder="1" applyAlignment="1">
      <alignment horizontal="center" vertical="top" wrapText="1"/>
    </xf>
    <xf numFmtId="0" fontId="10" fillId="3" borderId="2" xfId="0" applyFont="1" applyFill="1" applyBorder="1" applyAlignment="1">
      <alignment horizontal="center" vertical="top" wrapText="1"/>
    </xf>
    <xf numFmtId="0" fontId="10" fillId="3" borderId="18" xfId="0" applyFont="1" applyFill="1" applyBorder="1" applyAlignment="1">
      <alignment horizontal="center" vertical="top" wrapText="1"/>
    </xf>
    <xf numFmtId="0" fontId="10" fillId="3" borderId="16" xfId="0" applyFont="1" applyFill="1" applyBorder="1" applyAlignment="1">
      <alignment horizontal="center" vertical="top" wrapText="1"/>
    </xf>
    <xf numFmtId="0" fontId="10" fillId="3" borderId="17" xfId="0" applyFont="1" applyFill="1" applyBorder="1" applyAlignment="1">
      <alignment horizontal="center" vertical="top" wrapText="1"/>
    </xf>
    <xf numFmtId="0" fontId="10" fillId="3" borderId="14" xfId="0" applyFont="1" applyFill="1" applyBorder="1" applyAlignment="1">
      <alignment horizontal="center" vertical="top" wrapText="1"/>
    </xf>
    <xf numFmtId="0" fontId="10" fillId="3" borderId="19" xfId="0" applyFont="1" applyFill="1" applyBorder="1" applyAlignment="1">
      <alignment horizontal="center" vertical="top" wrapText="1"/>
    </xf>
    <xf numFmtId="0" fontId="18" fillId="4" borderId="50" xfId="0" applyFont="1" applyFill="1" applyBorder="1" applyAlignment="1">
      <alignment horizontal="center"/>
    </xf>
    <xf numFmtId="0" fontId="18" fillId="4" borderId="51" xfId="0" applyFont="1" applyFill="1" applyBorder="1" applyAlignment="1">
      <alignment horizontal="center"/>
    </xf>
    <xf numFmtId="0" fontId="18" fillId="4" borderId="52" xfId="0" applyFont="1" applyFill="1" applyBorder="1" applyAlignment="1">
      <alignment horizontal="center"/>
    </xf>
    <xf numFmtId="165" fontId="13" fillId="0" borderId="25" xfId="1" applyNumberFormat="1" applyFont="1" applyFill="1" applyBorder="1" applyAlignment="1">
      <alignment horizontal="center" vertical="center"/>
    </xf>
    <xf numFmtId="165" fontId="13" fillId="0" borderId="26" xfId="1" applyNumberFormat="1" applyFont="1" applyFill="1" applyBorder="1" applyAlignment="1">
      <alignment horizontal="center" vertical="center"/>
    </xf>
    <xf numFmtId="165" fontId="13" fillId="0" borderId="27" xfId="1" applyNumberFormat="1" applyFont="1" applyFill="1" applyBorder="1" applyAlignment="1">
      <alignment horizontal="center" vertical="center"/>
    </xf>
    <xf numFmtId="165" fontId="13" fillId="0" borderId="34" xfId="1" applyNumberFormat="1" applyFont="1" applyFill="1" applyBorder="1" applyAlignment="1">
      <alignment horizontal="center" vertical="center"/>
    </xf>
    <xf numFmtId="165" fontId="13" fillId="0" borderId="35" xfId="1" applyNumberFormat="1" applyFont="1" applyFill="1" applyBorder="1" applyAlignment="1">
      <alignment horizontal="center" vertical="center"/>
    </xf>
    <xf numFmtId="165" fontId="13" fillId="0" borderId="30" xfId="1" applyNumberFormat="1" applyFont="1" applyFill="1" applyBorder="1" applyAlignment="1">
      <alignment horizontal="center" vertical="center"/>
    </xf>
    <xf numFmtId="165" fontId="13" fillId="0" borderId="36" xfId="1" applyNumberFormat="1" applyFont="1" applyFill="1" applyBorder="1" applyAlignment="1">
      <alignment horizontal="center" vertical="center"/>
    </xf>
    <xf numFmtId="165" fontId="13" fillId="0" borderId="28" xfId="1" applyNumberFormat="1" applyFont="1" applyFill="1" applyBorder="1" applyAlignment="1">
      <alignment horizontal="center" vertical="center"/>
    </xf>
    <xf numFmtId="165" fontId="13" fillId="0" borderId="32" xfId="1" applyNumberFormat="1" applyFont="1" applyFill="1" applyBorder="1" applyAlignment="1">
      <alignment horizontal="center" vertical="center"/>
    </xf>
    <xf numFmtId="165" fontId="13" fillId="0" borderId="39" xfId="1" applyNumberFormat="1" applyFont="1" applyFill="1" applyBorder="1" applyAlignment="1">
      <alignment horizontal="center" vertical="center"/>
    </xf>
    <xf numFmtId="165" fontId="13" fillId="0" borderId="40" xfId="1" applyNumberFormat="1" applyFont="1" applyFill="1" applyBorder="1" applyAlignment="1">
      <alignment horizontal="center" vertical="center"/>
    </xf>
    <xf numFmtId="165" fontId="13" fillId="0" borderId="41" xfId="1" applyNumberFormat="1" applyFont="1" applyFill="1" applyBorder="1" applyAlignment="1">
      <alignment horizontal="center" vertical="center"/>
    </xf>
    <xf numFmtId="165" fontId="13" fillId="0" borderId="42" xfId="1" applyNumberFormat="1" applyFont="1" applyFill="1" applyBorder="1" applyAlignment="1">
      <alignment horizontal="center" vertical="center"/>
    </xf>
    <xf numFmtId="167" fontId="0" fillId="0" borderId="0" xfId="0" applyNumberFormat="1"/>
    <xf numFmtId="167" fontId="0" fillId="8" borderId="0" xfId="0" applyNumberFormat="1" applyFill="1"/>
    <xf numFmtId="167" fontId="0" fillId="9" borderId="0" xfId="0" applyNumberFormat="1" applyFill="1"/>
    <xf numFmtId="14" fontId="0" fillId="0" borderId="0" xfId="0" applyNumberFormat="1"/>
  </cellXfs>
  <cellStyles count="2">
    <cellStyle name="Milliers" xfId="1" builtinId="3"/>
    <cellStyle name="Normal" xfId="0" builtinId="0"/>
  </cellStyles>
  <dxfs count="597">
    <dxf>
      <fill>
        <patternFill patternType="lightUp">
          <fgColor theme="0" tint="-0.24994659260841701"/>
        </patternFill>
      </fill>
    </dxf>
    <dxf>
      <fill>
        <patternFill patternType="darkGrid">
          <fgColor theme="2"/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FF6165"/>
        </patternFill>
      </fill>
    </dxf>
    <dxf>
      <fill>
        <patternFill patternType="darkGrid">
          <fgColor theme="2"/>
          <bgColor theme="0" tint="-0.14996795556505021"/>
        </patternFill>
      </fill>
    </dxf>
    <dxf>
      <fill>
        <patternFill>
          <bgColor theme="9" tint="0.79998168889431442"/>
        </patternFill>
      </fill>
    </dxf>
    <dxf>
      <fill>
        <patternFill>
          <bgColor rgb="FFFF6165"/>
        </patternFill>
      </fill>
    </dxf>
    <dxf>
      <fill>
        <patternFill patternType="darkGrid">
          <fgColor theme="2"/>
          <bgColor theme="0" tint="-0.14996795556505021"/>
        </patternFill>
      </fill>
    </dxf>
    <dxf>
      <fill>
        <patternFill>
          <bgColor rgb="FFFF6165"/>
        </patternFill>
      </fill>
    </dxf>
    <dxf>
      <fill>
        <patternFill patternType="lightTrellis">
          <fgColor theme="0" tint="-4.9989318521683403E-2"/>
          <bgColor theme="0" tint="-4.9989318521683403E-2"/>
        </patternFill>
      </fill>
    </dxf>
    <dxf>
      <fill>
        <patternFill>
          <bgColor rgb="FFFF6165"/>
        </patternFill>
      </fill>
    </dxf>
    <dxf>
      <fill>
        <patternFill patternType="solid">
          <fgColor auto="1"/>
          <bgColor theme="0" tint="-0.14996795556505021"/>
        </patternFill>
      </fill>
    </dxf>
    <dxf>
      <fill>
        <patternFill>
          <bgColor rgb="FFFF6165"/>
        </patternFill>
      </fill>
    </dxf>
    <dxf>
      <fill>
        <patternFill patternType="solid">
          <fgColor auto="1"/>
          <bgColor theme="0" tint="-0.1499679555650502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6165"/>
        </patternFill>
      </fill>
    </dxf>
    <dxf>
      <fill>
        <patternFill patternType="lightGray">
          <fgColor theme="0" tint="-0.1499679555650502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6165"/>
        </patternFill>
      </fill>
    </dxf>
    <dxf>
      <fill>
        <patternFill patternType="lightGray">
          <fgColor theme="0" tint="-0.1499679555650502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  <fill>
        <patternFill>
          <bgColor rgb="FFA80000"/>
        </patternFill>
      </fill>
    </dxf>
    <dxf>
      <fill>
        <gradientFill degree="90">
          <stop position="0">
            <color theme="0"/>
          </stop>
          <stop position="1">
            <color theme="0"/>
          </stop>
        </gradientFill>
      </fill>
    </dxf>
    <dxf>
      <font>
        <color theme="4" tint="-0.499984740745262"/>
      </font>
      <fill>
        <patternFill>
          <bgColor theme="0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4" tint="-0.499984740745262"/>
      </font>
      <fill>
        <patternFill>
          <bgColor rgb="FFFFF2CC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4" tint="-0.499984740745262"/>
      </font>
      <fill>
        <patternFill>
          <bgColor rgb="FFCC0000"/>
        </patternFill>
      </fill>
    </dxf>
    <dxf>
      <font>
        <color theme="0"/>
      </font>
      <fill>
        <patternFill>
          <bgColor theme="5" tint="-0.24994659260841701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  <fill>
        <patternFill>
          <bgColor rgb="FF009A96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ont>
        <color theme="4" tint="-0.499984740745262"/>
      </font>
      <fill>
        <patternFill>
          <bgColor rgb="FFA4D8E4"/>
        </patternFill>
      </fill>
    </dxf>
    <dxf>
      <font>
        <color theme="4" tint="-0.499984740745262"/>
      </font>
      <fill>
        <patternFill>
          <bgColor rgb="FFFFF7E1"/>
        </patternFill>
      </fill>
    </dxf>
    <dxf>
      <font>
        <color theme="4" tint="-0.499984740745262"/>
      </font>
      <fill>
        <patternFill>
          <bgColor rgb="FFFF9999"/>
        </patternFill>
      </fill>
    </dxf>
    <dxf>
      <font>
        <color theme="0" tint="-0.499984740745262"/>
      </font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rgb="FF666699"/>
        </patternFill>
      </fill>
    </dxf>
    <dxf>
      <font>
        <color theme="4" tint="-0.499984740745262"/>
      </font>
      <fill>
        <patternFill>
          <bgColor rgb="FFFFAE37"/>
        </patternFill>
      </fill>
    </dxf>
    <dxf>
      <font>
        <color theme="0"/>
      </font>
      <fill>
        <patternFill>
          <bgColor rgb="FFFF7C80"/>
        </patternFill>
      </fill>
    </dxf>
    <dxf>
      <font>
        <color theme="0"/>
      </font>
      <fill>
        <patternFill>
          <bgColor rgb="FF666699"/>
        </patternFill>
      </fill>
    </dxf>
    <dxf>
      <font>
        <color theme="0"/>
      </font>
      <fill>
        <patternFill patternType="solid">
          <bgColor rgb="FF5971A1"/>
        </patternFill>
      </fill>
    </dxf>
    <dxf>
      <font>
        <color theme="0"/>
      </font>
      <fill>
        <patternFill>
          <bgColor rgb="FF086578"/>
        </patternFill>
      </fill>
    </dxf>
    <dxf>
      <font>
        <color theme="0"/>
      </font>
      <fill>
        <patternFill>
          <bgColor rgb="FF3E4D60"/>
        </patternFill>
      </fill>
    </dxf>
    <dxf>
      <font>
        <color theme="0"/>
      </font>
      <fill>
        <patternFill>
          <bgColor rgb="FF8A001A"/>
        </patternFill>
      </fill>
    </dxf>
    <dxf>
      <font>
        <color theme="0"/>
      </font>
    </dxf>
    <dxf>
      <font>
        <color theme="0"/>
      </font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rgb="FFBBB543"/>
        </patternFill>
      </fill>
    </dxf>
    <dxf>
      <fill>
        <patternFill>
          <bgColor rgb="FFB4AE00"/>
        </patternFill>
      </fill>
    </dxf>
    <dxf>
      <fill>
        <patternFill>
          <bgColor rgb="FFACA800"/>
        </patternFill>
      </fill>
    </dxf>
    <dxf>
      <font>
        <color theme="0"/>
      </font>
      <fill>
        <patternFill>
          <bgColor rgb="FF993366"/>
        </patternFill>
      </fill>
    </dxf>
    <dxf>
      <fill>
        <patternFill patternType="lightTrellis">
          <fgColor theme="0" tint="-4.9989318521683403E-2"/>
        </patternFill>
      </fill>
    </dxf>
    <dxf>
      <font>
        <color theme="0"/>
      </font>
      <fill>
        <patternFill>
          <bgColor theme="7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61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2193B-C437-4F73-990C-53F807668CAF}">
  <sheetPr codeName="Feuil1">
    <pageSetUpPr fitToPage="1"/>
  </sheetPr>
  <dimension ref="A1:AQ40"/>
  <sheetViews>
    <sheetView tabSelected="1" topLeftCell="A3" zoomScaleNormal="100" workbookViewId="0">
      <selection activeCell="T24" sqref="T24:U24"/>
    </sheetView>
  </sheetViews>
  <sheetFormatPr baseColWidth="10" defaultRowHeight="15" x14ac:dyDescent="0.25"/>
  <cols>
    <col min="1" max="1" width="13.42578125" customWidth="1"/>
    <col min="2" max="32" width="5.140625" customWidth="1"/>
    <col min="33" max="33" width="5.7109375" bestFit="1" customWidth="1"/>
    <col min="34" max="34" width="6.28515625" customWidth="1"/>
    <col min="35" max="35" width="5.140625" customWidth="1"/>
    <col min="36" max="36" width="5.5703125" bestFit="1" customWidth="1"/>
    <col min="37" max="37" width="5.5703125" customWidth="1"/>
    <col min="38" max="38" width="10.140625" bestFit="1" customWidth="1"/>
    <col min="39" max="40" width="6.28515625" customWidth="1"/>
    <col min="41" max="41" width="10.140625" bestFit="1" customWidth="1"/>
  </cols>
  <sheetData>
    <row r="1" spans="1:43" s="5" customFormat="1" ht="21.75" customHeight="1" thickTop="1" x14ac:dyDescent="0.25">
      <c r="A1" s="1">
        <v>2022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3"/>
      <c r="AH1" s="2"/>
      <c r="AI1" s="2"/>
      <c r="AJ1" s="2"/>
      <c r="AK1" s="2"/>
      <c r="AL1" s="2"/>
      <c r="AM1" s="2"/>
      <c r="AN1" s="2"/>
      <c r="AO1" s="4"/>
    </row>
    <row r="2" spans="1:43" ht="25.5" customHeight="1" x14ac:dyDescent="0.25">
      <c r="A2" s="6"/>
      <c r="B2" s="7" t="s">
        <v>61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 t="s">
        <v>0</v>
      </c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8"/>
      <c r="AH2" s="7" t="s">
        <v>1</v>
      </c>
      <c r="AI2" s="7"/>
      <c r="AJ2" s="7"/>
      <c r="AK2" s="7"/>
      <c r="AL2" s="7"/>
      <c r="AM2" s="7"/>
      <c r="AN2" s="9"/>
      <c r="AO2" s="10"/>
    </row>
    <row r="3" spans="1:43" ht="21.75" customHeight="1" x14ac:dyDescent="0.25">
      <c r="A3" s="6"/>
      <c r="B3" s="7" t="s">
        <v>63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11" t="s">
        <v>2</v>
      </c>
      <c r="O3" s="11"/>
      <c r="P3" s="11"/>
      <c r="Q3" s="11"/>
      <c r="R3" s="11"/>
      <c r="S3" s="12"/>
      <c r="T3" s="12"/>
      <c r="U3" s="12"/>
      <c r="V3" s="12"/>
      <c r="W3" s="12"/>
      <c r="X3" s="7"/>
      <c r="Y3" s="7"/>
      <c r="Z3" s="7"/>
      <c r="AA3" s="7"/>
      <c r="AB3" s="7"/>
      <c r="AC3" s="7"/>
      <c r="AD3" s="7"/>
      <c r="AE3" s="7"/>
      <c r="AF3" s="7"/>
      <c r="AG3" s="8"/>
      <c r="AH3" s="7" t="s">
        <v>3</v>
      </c>
      <c r="AI3" s="7"/>
      <c r="AJ3" s="7"/>
      <c r="AK3" s="7"/>
      <c r="AL3" s="7"/>
      <c r="AM3" s="7"/>
      <c r="AN3" s="9"/>
      <c r="AO3" s="10"/>
    </row>
    <row r="4" spans="1:43" ht="21.75" customHeight="1" x14ac:dyDescent="0.25">
      <c r="A4" s="6"/>
      <c r="B4" s="7" t="s">
        <v>62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 t="s">
        <v>4</v>
      </c>
      <c r="O4" s="7"/>
      <c r="P4" s="7"/>
      <c r="Q4" s="7"/>
      <c r="R4" s="7"/>
      <c r="S4" s="13"/>
      <c r="T4" s="7"/>
      <c r="U4" s="13"/>
      <c r="V4" s="13"/>
      <c r="W4" s="13"/>
      <c r="X4" s="13"/>
      <c r="Y4" s="13"/>
      <c r="Z4" s="13"/>
      <c r="AA4" s="7"/>
      <c r="AB4" s="7"/>
      <c r="AC4" s="7"/>
      <c r="AD4" s="7"/>
      <c r="AE4" s="7"/>
      <c r="AF4" s="7"/>
      <c r="AG4" s="8"/>
      <c r="AH4" s="7" t="s">
        <v>5</v>
      </c>
      <c r="AI4" s="7"/>
      <c r="AJ4" s="7"/>
      <c r="AK4" s="7"/>
      <c r="AL4" s="7"/>
      <c r="AM4" s="7"/>
      <c r="AN4" s="9"/>
      <c r="AO4" s="10"/>
    </row>
    <row r="5" spans="1:43" s="5" customFormat="1" ht="12" customHeight="1" thickBot="1" x14ac:dyDescent="0.3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6"/>
      <c r="AH5" s="15"/>
      <c r="AI5" s="15"/>
      <c r="AJ5" s="15"/>
      <c r="AK5" s="15"/>
      <c r="AL5" s="15"/>
      <c r="AM5" s="15"/>
      <c r="AN5" s="15"/>
      <c r="AO5" s="17"/>
    </row>
    <row r="6" spans="1:43" s="18" customFormat="1" ht="30" customHeight="1" thickTop="1" x14ac:dyDescent="0.25">
      <c r="A6" s="123" t="s">
        <v>6</v>
      </c>
      <c r="B6" s="124"/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4"/>
      <c r="AF6" s="125"/>
      <c r="AG6" s="129" t="s">
        <v>7</v>
      </c>
      <c r="AH6" s="130"/>
      <c r="AI6" s="129" t="s">
        <v>8</v>
      </c>
      <c r="AJ6" s="131"/>
      <c r="AK6" s="131"/>
      <c r="AL6" s="130"/>
      <c r="AM6" s="129" t="s">
        <v>9</v>
      </c>
      <c r="AN6" s="131"/>
      <c r="AO6" s="135"/>
    </row>
    <row r="7" spans="1:43" s="18" customFormat="1" ht="18.75" x14ac:dyDescent="0.25">
      <c r="A7" s="126"/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8"/>
      <c r="AG7" s="132"/>
      <c r="AH7" s="134"/>
      <c r="AI7" s="132"/>
      <c r="AJ7" s="133"/>
      <c r="AK7" s="133"/>
      <c r="AL7" s="134"/>
      <c r="AM7" s="132"/>
      <c r="AN7" s="133"/>
      <c r="AO7" s="136"/>
    </row>
    <row r="8" spans="1:43" s="23" customFormat="1" ht="29.25" customHeight="1" thickBot="1" x14ac:dyDescent="0.3">
      <c r="A8" s="19" t="s">
        <v>10</v>
      </c>
      <c r="B8" s="20">
        <v>1</v>
      </c>
      <c r="C8" s="20">
        <v>2</v>
      </c>
      <c r="D8" s="20">
        <v>3</v>
      </c>
      <c r="E8" s="20">
        <v>4</v>
      </c>
      <c r="F8" s="20">
        <v>5</v>
      </c>
      <c r="G8" s="20">
        <v>6</v>
      </c>
      <c r="H8" s="20">
        <v>7</v>
      </c>
      <c r="I8" s="20">
        <v>8</v>
      </c>
      <c r="J8" s="20">
        <v>9</v>
      </c>
      <c r="K8" s="20">
        <v>10</v>
      </c>
      <c r="L8" s="20">
        <v>11</v>
      </c>
      <c r="M8" s="20">
        <v>12</v>
      </c>
      <c r="N8" s="20">
        <v>13</v>
      </c>
      <c r="O8" s="20">
        <v>14</v>
      </c>
      <c r="P8" s="20">
        <v>15</v>
      </c>
      <c r="Q8" s="20">
        <v>16</v>
      </c>
      <c r="R8" s="20">
        <v>17</v>
      </c>
      <c r="S8" s="20">
        <v>18</v>
      </c>
      <c r="T8" s="20">
        <v>19</v>
      </c>
      <c r="U8" s="20">
        <v>20</v>
      </c>
      <c r="V8" s="20">
        <v>21</v>
      </c>
      <c r="W8" s="20">
        <v>22</v>
      </c>
      <c r="X8" s="20">
        <v>23</v>
      </c>
      <c r="Y8" s="20">
        <v>24</v>
      </c>
      <c r="Z8" s="20">
        <v>25</v>
      </c>
      <c r="AA8" s="20">
        <v>26</v>
      </c>
      <c r="AB8" s="20">
        <v>27</v>
      </c>
      <c r="AC8" s="20">
        <v>28</v>
      </c>
      <c r="AD8" s="20">
        <v>29</v>
      </c>
      <c r="AE8" s="20">
        <v>30</v>
      </c>
      <c r="AF8" s="20">
        <v>31</v>
      </c>
      <c r="AG8" s="21" t="s">
        <v>11</v>
      </c>
      <c r="AH8" s="21" t="s">
        <v>12</v>
      </c>
      <c r="AI8" s="21" t="s">
        <v>11</v>
      </c>
      <c r="AJ8" s="21" t="s">
        <v>12</v>
      </c>
      <c r="AK8" s="21" t="s">
        <v>13</v>
      </c>
      <c r="AL8" s="21" t="s">
        <v>14</v>
      </c>
      <c r="AM8" s="21" t="s">
        <v>11</v>
      </c>
      <c r="AN8" s="21" t="s">
        <v>12</v>
      </c>
      <c r="AO8" s="22" t="s">
        <v>14</v>
      </c>
    </row>
    <row r="9" spans="1:43" ht="29.1" customHeight="1" x14ac:dyDescent="0.25">
      <c r="A9" s="24" t="s">
        <v>15</v>
      </c>
      <c r="B9" s="140" t="s">
        <v>16</v>
      </c>
      <c r="C9" s="141" t="s">
        <v>17</v>
      </c>
      <c r="D9" s="141" t="s">
        <v>18</v>
      </c>
      <c r="E9" s="141" t="s">
        <v>19</v>
      </c>
      <c r="F9" s="141" t="s">
        <v>19</v>
      </c>
      <c r="G9" s="141" t="s">
        <v>19</v>
      </c>
      <c r="H9" s="141" t="s">
        <v>19</v>
      </c>
      <c r="I9" s="141" t="s">
        <v>20</v>
      </c>
      <c r="J9" s="141" t="s">
        <v>17</v>
      </c>
      <c r="K9" s="141" t="s">
        <v>19</v>
      </c>
      <c r="L9" s="141" t="s">
        <v>19</v>
      </c>
      <c r="M9" s="141" t="s">
        <v>19</v>
      </c>
      <c r="N9" s="141" t="s">
        <v>18</v>
      </c>
      <c r="O9" s="141" t="s">
        <v>19</v>
      </c>
      <c r="P9" s="141" t="s">
        <v>17</v>
      </c>
      <c r="Q9" s="141" t="s">
        <v>17</v>
      </c>
      <c r="R9" s="141" t="s">
        <v>19</v>
      </c>
      <c r="S9" s="141" t="s">
        <v>19</v>
      </c>
      <c r="T9" s="141" t="s">
        <v>19</v>
      </c>
      <c r="U9" s="141" t="s">
        <v>18</v>
      </c>
      <c r="V9" s="141" t="s">
        <v>19</v>
      </c>
      <c r="W9" s="141" t="s">
        <v>20</v>
      </c>
      <c r="X9" s="141" t="s">
        <v>17</v>
      </c>
      <c r="Y9" s="141" t="s">
        <v>19</v>
      </c>
      <c r="Z9" s="141" t="s">
        <v>18</v>
      </c>
      <c r="AA9" s="141" t="s">
        <v>19</v>
      </c>
      <c r="AB9" s="141" t="s">
        <v>19</v>
      </c>
      <c r="AC9" s="141" t="s">
        <v>19</v>
      </c>
      <c r="AD9" s="141" t="s">
        <v>20</v>
      </c>
      <c r="AE9" s="141" t="s">
        <v>17</v>
      </c>
      <c r="AF9" s="142" t="s">
        <v>18</v>
      </c>
      <c r="AG9" s="25">
        <f>COUNTIF(B9:AF9,"T")+COUNTIF(B9:AF9,"Twe")</f>
        <v>19</v>
      </c>
      <c r="AH9" s="26">
        <f>+AG9</f>
        <v>19</v>
      </c>
      <c r="AI9" s="25">
        <f t="shared" ref="AI9:AI20" si="0">COUNTIF(B9:AF9,"JC")</f>
        <v>5</v>
      </c>
      <c r="AJ9" s="27">
        <f>AI9</f>
        <v>5</v>
      </c>
      <c r="AK9" s="28">
        <f>COUNTIF(D9:AH9,"TWE")</f>
        <v>3</v>
      </c>
      <c r="AL9" s="29">
        <f>T30+H26-AI9+AK9</f>
        <v>11</v>
      </c>
      <c r="AM9" s="30">
        <f t="shared" ref="AM9:AM20" si="1">COUNTIF(B9:AF9,"CP")</f>
        <v>0</v>
      </c>
      <c r="AN9" s="27">
        <f>AM9</f>
        <v>0</v>
      </c>
      <c r="AO9" s="31">
        <f>H25-AM9+2.5</f>
        <v>31.77</v>
      </c>
    </row>
    <row r="10" spans="1:43" ht="29.1" customHeight="1" x14ac:dyDescent="0.25">
      <c r="A10" s="24" t="s">
        <v>21</v>
      </c>
      <c r="B10" s="143"/>
      <c r="C10" s="144"/>
      <c r="D10" s="144"/>
      <c r="E10" s="144"/>
      <c r="F10" s="145" t="s">
        <v>17</v>
      </c>
      <c r="G10" s="145" t="s">
        <v>17</v>
      </c>
      <c r="H10" s="144"/>
      <c r="I10" s="144"/>
      <c r="J10" s="144"/>
      <c r="K10" s="144"/>
      <c r="L10" s="144"/>
      <c r="M10" s="145" t="s">
        <v>17</v>
      </c>
      <c r="N10" s="145" t="s">
        <v>17</v>
      </c>
      <c r="O10" s="144"/>
      <c r="P10" s="144"/>
      <c r="Q10" s="144"/>
      <c r="R10" s="144"/>
      <c r="S10" s="144"/>
      <c r="T10" s="145" t="s">
        <v>17</v>
      </c>
      <c r="U10" s="145" t="s">
        <v>17</v>
      </c>
      <c r="V10" s="144"/>
      <c r="W10" s="144"/>
      <c r="X10" s="144"/>
      <c r="Y10" s="144"/>
      <c r="Z10" s="144"/>
      <c r="AA10" s="145" t="s">
        <v>17</v>
      </c>
      <c r="AB10" s="145" t="s">
        <v>17</v>
      </c>
      <c r="AC10" s="144"/>
      <c r="AD10" s="144"/>
      <c r="AE10" s="144"/>
      <c r="AF10" s="146"/>
      <c r="AG10" s="32">
        <f t="shared" ref="AG10:AG20" si="2">COUNTIF(B10:AF10,"T")+COUNTIF(B10:AF10,"Twe")</f>
        <v>0</v>
      </c>
      <c r="AH10" s="33">
        <f t="shared" ref="AH10:AH20" si="3">AH9+AG10</f>
        <v>19</v>
      </c>
      <c r="AI10" s="32">
        <f t="shared" si="0"/>
        <v>0</v>
      </c>
      <c r="AJ10" s="33">
        <f>AJ9+AI10</f>
        <v>5</v>
      </c>
      <c r="AK10" s="34"/>
      <c r="AL10" s="35">
        <f>+AL9-AI10+AK10</f>
        <v>11</v>
      </c>
      <c r="AM10" s="30">
        <f t="shared" si="1"/>
        <v>0</v>
      </c>
      <c r="AN10" s="33">
        <f>+AN9+AM10</f>
        <v>0</v>
      </c>
      <c r="AO10" s="36">
        <f>AO9-AM10+2.5</f>
        <v>34.269999999999996</v>
      </c>
      <c r="AQ10" s="37"/>
    </row>
    <row r="11" spans="1:43" ht="29.1" customHeight="1" x14ac:dyDescent="0.25">
      <c r="A11" s="24" t="s">
        <v>22</v>
      </c>
      <c r="B11" s="143"/>
      <c r="C11" s="144"/>
      <c r="D11" s="144"/>
      <c r="E11" s="144"/>
      <c r="F11" s="145" t="s">
        <v>17</v>
      </c>
      <c r="G11" s="145" t="s">
        <v>17</v>
      </c>
      <c r="H11" s="144"/>
      <c r="I11" s="144"/>
      <c r="J11" s="144"/>
      <c r="K11" s="144"/>
      <c r="L11" s="144"/>
      <c r="M11" s="145" t="s">
        <v>17</v>
      </c>
      <c r="N11" s="145" t="s">
        <v>17</v>
      </c>
      <c r="O11" s="144"/>
      <c r="P11" s="144"/>
      <c r="Q11" s="144"/>
      <c r="R11" s="144"/>
      <c r="S11" s="144"/>
      <c r="T11" s="145" t="s">
        <v>17</v>
      </c>
      <c r="U11" s="145" t="s">
        <v>17</v>
      </c>
      <c r="V11" s="144"/>
      <c r="W11" s="144"/>
      <c r="X11" s="144"/>
      <c r="Y11" s="144"/>
      <c r="Z11" s="144"/>
      <c r="AA11" s="145" t="s">
        <v>17</v>
      </c>
      <c r="AB11" s="145" t="s">
        <v>17</v>
      </c>
      <c r="AC11" s="144"/>
      <c r="AD11" s="144"/>
      <c r="AE11" s="144"/>
      <c r="AF11" s="146"/>
      <c r="AG11" s="32">
        <f t="shared" si="2"/>
        <v>0</v>
      </c>
      <c r="AH11" s="33">
        <f t="shared" si="3"/>
        <v>19</v>
      </c>
      <c r="AI11" s="32">
        <f t="shared" si="0"/>
        <v>0</v>
      </c>
      <c r="AJ11" s="33">
        <f>AJ10+AI11</f>
        <v>5</v>
      </c>
      <c r="AK11" s="34"/>
      <c r="AL11" s="35">
        <f t="shared" ref="AL11:AL20" si="4">+AL10-AI11+AK11</f>
        <v>11</v>
      </c>
      <c r="AM11" s="30">
        <f t="shared" si="1"/>
        <v>0</v>
      </c>
      <c r="AN11" s="33">
        <f t="shared" ref="AN11:AN20" si="5">+AN10+AM11</f>
        <v>0</v>
      </c>
      <c r="AO11" s="36">
        <f t="shared" ref="AO11:AO20" si="6">AO10-AM11+2.5</f>
        <v>36.769999999999996</v>
      </c>
    </row>
    <row r="12" spans="1:43" ht="29.1" customHeight="1" x14ac:dyDescent="0.25">
      <c r="A12" s="24" t="s">
        <v>23</v>
      </c>
      <c r="B12" s="143"/>
      <c r="C12" s="145" t="s">
        <v>17</v>
      </c>
      <c r="D12" s="145" t="s">
        <v>17</v>
      </c>
      <c r="E12" s="144"/>
      <c r="F12" s="144"/>
      <c r="G12" s="144"/>
      <c r="H12" s="144"/>
      <c r="I12" s="144"/>
      <c r="J12" s="145" t="s">
        <v>17</v>
      </c>
      <c r="K12" s="145" t="s">
        <v>17</v>
      </c>
      <c r="L12" s="144"/>
      <c r="M12" s="144"/>
      <c r="N12" s="144"/>
      <c r="O12" s="144"/>
      <c r="P12" s="144"/>
      <c r="Q12" s="145" t="s">
        <v>17</v>
      </c>
      <c r="R12" s="145" t="s">
        <v>17</v>
      </c>
      <c r="S12" s="144" t="s">
        <v>16</v>
      </c>
      <c r="T12" s="144"/>
      <c r="U12" s="144"/>
      <c r="V12" s="144"/>
      <c r="W12" s="144"/>
      <c r="X12" s="145" t="s">
        <v>17</v>
      </c>
      <c r="Y12" s="145" t="s">
        <v>17</v>
      </c>
      <c r="Z12" s="144"/>
      <c r="AA12" s="144"/>
      <c r="AB12" s="144"/>
      <c r="AC12" s="144"/>
      <c r="AD12" s="144"/>
      <c r="AE12" s="145" t="s">
        <v>17</v>
      </c>
      <c r="AF12" s="146"/>
      <c r="AG12" s="32">
        <f t="shared" si="2"/>
        <v>0</v>
      </c>
      <c r="AH12" s="33">
        <f t="shared" si="3"/>
        <v>19</v>
      </c>
      <c r="AI12" s="32">
        <f t="shared" si="0"/>
        <v>0</v>
      </c>
      <c r="AJ12" s="33">
        <f t="shared" ref="AJ12:AJ20" si="7">AJ11+AI12</f>
        <v>5</v>
      </c>
      <c r="AK12" s="34"/>
      <c r="AL12" s="35">
        <f t="shared" si="4"/>
        <v>11</v>
      </c>
      <c r="AM12" s="30">
        <f t="shared" si="1"/>
        <v>0</v>
      </c>
      <c r="AN12" s="33">
        <f t="shared" si="5"/>
        <v>0</v>
      </c>
      <c r="AO12" s="36">
        <f t="shared" si="6"/>
        <v>39.269999999999996</v>
      </c>
    </row>
    <row r="13" spans="1:43" ht="29.1" customHeight="1" x14ac:dyDescent="0.25">
      <c r="A13" s="24" t="s">
        <v>24</v>
      </c>
      <c r="B13" s="147" t="s">
        <v>16</v>
      </c>
      <c r="C13" s="144"/>
      <c r="D13" s="144"/>
      <c r="E13" s="144"/>
      <c r="F13" s="144"/>
      <c r="G13" s="144"/>
      <c r="H13" s="145" t="s">
        <v>17</v>
      </c>
      <c r="I13" s="145" t="s">
        <v>16</v>
      </c>
      <c r="J13" s="144"/>
      <c r="K13" s="144"/>
      <c r="L13" s="144"/>
      <c r="M13" s="144"/>
      <c r="N13" s="144"/>
      <c r="O13" s="145" t="s">
        <v>17</v>
      </c>
      <c r="P13" s="145" t="s">
        <v>17</v>
      </c>
      <c r="Q13" s="144"/>
      <c r="R13" s="144"/>
      <c r="S13" s="144"/>
      <c r="T13" s="144"/>
      <c r="U13" s="144"/>
      <c r="V13" s="145" t="s">
        <v>17</v>
      </c>
      <c r="W13" s="145" t="s">
        <v>17</v>
      </c>
      <c r="X13" s="144"/>
      <c r="Y13" s="144"/>
      <c r="Z13" s="144"/>
      <c r="AA13" s="144" t="s">
        <v>16</v>
      </c>
      <c r="AB13" s="144"/>
      <c r="AC13" s="145" t="s">
        <v>17</v>
      </c>
      <c r="AD13" s="145" t="s">
        <v>17</v>
      </c>
      <c r="AE13" s="144"/>
      <c r="AF13" s="146"/>
      <c r="AG13" s="32">
        <f t="shared" si="2"/>
        <v>0</v>
      </c>
      <c r="AH13" s="33">
        <f t="shared" si="3"/>
        <v>19</v>
      </c>
      <c r="AI13" s="32">
        <f t="shared" si="0"/>
        <v>0</v>
      </c>
      <c r="AJ13" s="33">
        <f t="shared" si="7"/>
        <v>5</v>
      </c>
      <c r="AK13" s="34"/>
      <c r="AL13" s="35">
        <f t="shared" si="4"/>
        <v>11</v>
      </c>
      <c r="AM13" s="30">
        <f t="shared" si="1"/>
        <v>0</v>
      </c>
      <c r="AN13" s="33">
        <f t="shared" si="5"/>
        <v>0</v>
      </c>
      <c r="AO13" s="36">
        <f t="shared" si="6"/>
        <v>41.769999999999996</v>
      </c>
    </row>
    <row r="14" spans="1:43" ht="29.1" customHeight="1" x14ac:dyDescent="0.25">
      <c r="A14" s="24" t="s">
        <v>25</v>
      </c>
      <c r="B14" s="143"/>
      <c r="C14" s="144"/>
      <c r="D14" s="144"/>
      <c r="E14" s="145" t="s">
        <v>17</v>
      </c>
      <c r="F14" s="145" t="s">
        <v>17</v>
      </c>
      <c r="G14" s="145" t="s">
        <v>16</v>
      </c>
      <c r="H14" s="144"/>
      <c r="I14" s="144"/>
      <c r="J14" s="144"/>
      <c r="K14" s="144"/>
      <c r="L14" s="145" t="s">
        <v>17</v>
      </c>
      <c r="M14" s="145" t="s">
        <v>17</v>
      </c>
      <c r="N14" s="144"/>
      <c r="O14" s="144"/>
      <c r="P14" s="144"/>
      <c r="Q14" s="144"/>
      <c r="R14" s="144"/>
      <c r="S14" s="145" t="s">
        <v>17</v>
      </c>
      <c r="T14" s="145" t="s">
        <v>17</v>
      </c>
      <c r="U14" s="144"/>
      <c r="V14" s="144"/>
      <c r="W14" s="144"/>
      <c r="X14" s="144"/>
      <c r="Y14" s="144"/>
      <c r="Z14" s="145" t="s">
        <v>17</v>
      </c>
      <c r="AA14" s="145" t="s">
        <v>17</v>
      </c>
      <c r="AB14" s="144"/>
      <c r="AC14" s="144"/>
      <c r="AD14" s="144"/>
      <c r="AE14" s="144"/>
      <c r="AF14" s="146"/>
      <c r="AG14" s="32">
        <f t="shared" si="2"/>
        <v>0</v>
      </c>
      <c r="AH14" s="33">
        <f t="shared" si="3"/>
        <v>19</v>
      </c>
      <c r="AI14" s="32">
        <f t="shared" si="0"/>
        <v>0</v>
      </c>
      <c r="AJ14" s="33">
        <f t="shared" si="7"/>
        <v>5</v>
      </c>
      <c r="AK14" s="34"/>
      <c r="AL14" s="35">
        <f t="shared" si="4"/>
        <v>11</v>
      </c>
      <c r="AM14" s="30">
        <f t="shared" si="1"/>
        <v>0</v>
      </c>
      <c r="AN14" s="33">
        <f t="shared" si="5"/>
        <v>0</v>
      </c>
      <c r="AO14" s="36">
        <f t="shared" si="6"/>
        <v>44.269999999999996</v>
      </c>
    </row>
    <row r="15" spans="1:43" ht="29.1" customHeight="1" x14ac:dyDescent="0.25">
      <c r="A15" s="24" t="s">
        <v>26</v>
      </c>
      <c r="B15" s="143"/>
      <c r="C15" s="145" t="s">
        <v>17</v>
      </c>
      <c r="D15" s="145" t="s">
        <v>17</v>
      </c>
      <c r="E15" s="144"/>
      <c r="F15" s="144"/>
      <c r="G15" s="144"/>
      <c r="H15" s="144"/>
      <c r="I15" s="144"/>
      <c r="J15" s="145" t="s">
        <v>17</v>
      </c>
      <c r="K15" s="145" t="s">
        <v>17</v>
      </c>
      <c r="L15" s="144"/>
      <c r="M15" s="144"/>
      <c r="N15" s="144"/>
      <c r="O15" s="145" t="s">
        <v>16</v>
      </c>
      <c r="P15" s="144"/>
      <c r="Q15" s="145" t="s">
        <v>17</v>
      </c>
      <c r="R15" s="145" t="s">
        <v>17</v>
      </c>
      <c r="S15" s="144"/>
      <c r="T15" s="144"/>
      <c r="U15" s="144"/>
      <c r="V15" s="144"/>
      <c r="W15" s="144"/>
      <c r="X15" s="145" t="s">
        <v>17</v>
      </c>
      <c r="Y15" s="145" t="s">
        <v>17</v>
      </c>
      <c r="Z15" s="144"/>
      <c r="AA15" s="144"/>
      <c r="AB15" s="144"/>
      <c r="AC15" s="144"/>
      <c r="AD15" s="144"/>
      <c r="AE15" s="145" t="s">
        <v>17</v>
      </c>
      <c r="AF15" s="148" t="s">
        <v>17</v>
      </c>
      <c r="AG15" s="32">
        <f t="shared" si="2"/>
        <v>0</v>
      </c>
      <c r="AH15" s="33">
        <f t="shared" si="3"/>
        <v>19</v>
      </c>
      <c r="AI15" s="32">
        <f t="shared" si="0"/>
        <v>0</v>
      </c>
      <c r="AJ15" s="33">
        <f t="shared" si="7"/>
        <v>5</v>
      </c>
      <c r="AK15" s="34"/>
      <c r="AL15" s="35">
        <f t="shared" si="4"/>
        <v>11</v>
      </c>
      <c r="AM15" s="30">
        <f t="shared" si="1"/>
        <v>0</v>
      </c>
      <c r="AN15" s="33">
        <f t="shared" si="5"/>
        <v>0</v>
      </c>
      <c r="AO15" s="36">
        <f t="shared" si="6"/>
        <v>46.769999999999996</v>
      </c>
    </row>
    <row r="16" spans="1:43" ht="29.1" customHeight="1" x14ac:dyDescent="0.25">
      <c r="A16" s="24" t="s">
        <v>27</v>
      </c>
      <c r="B16" s="143"/>
      <c r="C16" s="144"/>
      <c r="D16" s="144"/>
      <c r="E16" s="144"/>
      <c r="F16" s="144"/>
      <c r="G16" s="145" t="s">
        <v>17</v>
      </c>
      <c r="H16" s="145" t="s">
        <v>17</v>
      </c>
      <c r="I16" s="144"/>
      <c r="J16" s="144"/>
      <c r="K16" s="144"/>
      <c r="L16" s="144"/>
      <c r="M16" s="144"/>
      <c r="N16" s="145" t="s">
        <v>17</v>
      </c>
      <c r="O16" s="145" t="s">
        <v>17</v>
      </c>
      <c r="P16" s="145" t="s">
        <v>16</v>
      </c>
      <c r="Q16" s="144"/>
      <c r="R16" s="144"/>
      <c r="S16" s="144"/>
      <c r="T16" s="144"/>
      <c r="U16" s="145" t="s">
        <v>17</v>
      </c>
      <c r="V16" s="145" t="s">
        <v>17</v>
      </c>
      <c r="W16" s="144"/>
      <c r="X16" s="144"/>
      <c r="Y16" s="144"/>
      <c r="Z16" s="144"/>
      <c r="AA16" s="144"/>
      <c r="AB16" s="145" t="s">
        <v>17</v>
      </c>
      <c r="AC16" s="145" t="s">
        <v>17</v>
      </c>
      <c r="AD16" s="144"/>
      <c r="AE16" s="144"/>
      <c r="AF16" s="146"/>
      <c r="AG16" s="32">
        <f t="shared" si="2"/>
        <v>0</v>
      </c>
      <c r="AH16" s="33">
        <f t="shared" si="3"/>
        <v>19</v>
      </c>
      <c r="AI16" s="32">
        <f t="shared" si="0"/>
        <v>0</v>
      </c>
      <c r="AJ16" s="33">
        <f t="shared" si="7"/>
        <v>5</v>
      </c>
      <c r="AK16" s="34"/>
      <c r="AL16" s="35">
        <f t="shared" si="4"/>
        <v>11</v>
      </c>
      <c r="AM16" s="30">
        <f t="shared" si="1"/>
        <v>0</v>
      </c>
      <c r="AN16" s="33">
        <f t="shared" si="5"/>
        <v>0</v>
      </c>
      <c r="AO16" s="36">
        <f t="shared" si="6"/>
        <v>49.269999999999996</v>
      </c>
    </row>
    <row r="17" spans="1:41" ht="29.1" customHeight="1" x14ac:dyDescent="0.25">
      <c r="A17" s="24" t="s">
        <v>28</v>
      </c>
      <c r="B17" s="143"/>
      <c r="C17" s="144"/>
      <c r="D17" s="145" t="s">
        <v>17</v>
      </c>
      <c r="E17" s="145" t="s">
        <v>17</v>
      </c>
      <c r="F17" s="144"/>
      <c r="G17" s="144"/>
      <c r="H17" s="144"/>
      <c r="I17" s="144"/>
      <c r="J17" s="144"/>
      <c r="K17" s="145" t="s">
        <v>17</v>
      </c>
      <c r="L17" s="145" t="s">
        <v>17</v>
      </c>
      <c r="M17" s="144"/>
      <c r="N17" s="144"/>
      <c r="O17" s="144"/>
      <c r="P17" s="144"/>
      <c r="Q17" s="144"/>
      <c r="R17" s="145" t="s">
        <v>17</v>
      </c>
      <c r="S17" s="145" t="s">
        <v>17</v>
      </c>
      <c r="T17" s="144"/>
      <c r="U17" s="144"/>
      <c r="V17" s="144"/>
      <c r="W17" s="144"/>
      <c r="X17" s="144"/>
      <c r="Y17" s="145" t="s">
        <v>17</v>
      </c>
      <c r="Z17" s="145" t="s">
        <v>17</v>
      </c>
      <c r="AA17" s="144"/>
      <c r="AB17" s="144"/>
      <c r="AC17" s="144"/>
      <c r="AD17" s="144"/>
      <c r="AE17" s="144"/>
      <c r="AF17" s="146"/>
      <c r="AG17" s="32">
        <f t="shared" si="2"/>
        <v>0</v>
      </c>
      <c r="AH17" s="33">
        <f t="shared" si="3"/>
        <v>19</v>
      </c>
      <c r="AI17" s="32">
        <f t="shared" si="0"/>
        <v>0</v>
      </c>
      <c r="AJ17" s="33">
        <f t="shared" si="7"/>
        <v>5</v>
      </c>
      <c r="AK17" s="34"/>
      <c r="AL17" s="35">
        <f t="shared" si="4"/>
        <v>11</v>
      </c>
      <c r="AM17" s="30">
        <f t="shared" si="1"/>
        <v>0</v>
      </c>
      <c r="AN17" s="33">
        <f t="shared" si="5"/>
        <v>0</v>
      </c>
      <c r="AO17" s="36">
        <f t="shared" si="6"/>
        <v>51.769999999999996</v>
      </c>
    </row>
    <row r="18" spans="1:41" ht="29.1" customHeight="1" x14ac:dyDescent="0.25">
      <c r="A18" s="24" t="s">
        <v>29</v>
      </c>
      <c r="B18" s="147" t="s">
        <v>17</v>
      </c>
      <c r="C18" s="145" t="s">
        <v>17</v>
      </c>
      <c r="D18" s="144"/>
      <c r="E18" s="144"/>
      <c r="F18" s="144"/>
      <c r="G18" s="144"/>
      <c r="H18" s="144"/>
      <c r="I18" s="145" t="s">
        <v>17</v>
      </c>
      <c r="J18" s="145" t="s">
        <v>17</v>
      </c>
      <c r="K18" s="144"/>
      <c r="L18" s="144"/>
      <c r="M18" s="144"/>
      <c r="N18" s="144"/>
      <c r="O18" s="144"/>
      <c r="P18" s="145" t="s">
        <v>17</v>
      </c>
      <c r="Q18" s="145" t="s">
        <v>17</v>
      </c>
      <c r="R18" s="144"/>
      <c r="S18" s="144"/>
      <c r="T18" s="144"/>
      <c r="U18" s="144"/>
      <c r="V18" s="144"/>
      <c r="W18" s="145" t="s">
        <v>17</v>
      </c>
      <c r="X18" s="145" t="s">
        <v>17</v>
      </c>
      <c r="Y18" s="144"/>
      <c r="Z18" s="144"/>
      <c r="AA18" s="144"/>
      <c r="AB18" s="144"/>
      <c r="AC18" s="144"/>
      <c r="AD18" s="145" t="s">
        <v>17</v>
      </c>
      <c r="AE18" s="145" t="s">
        <v>17</v>
      </c>
      <c r="AF18" s="146"/>
      <c r="AG18" s="32">
        <f t="shared" si="2"/>
        <v>0</v>
      </c>
      <c r="AH18" s="33">
        <f t="shared" si="3"/>
        <v>19</v>
      </c>
      <c r="AI18" s="32">
        <f t="shared" si="0"/>
        <v>0</v>
      </c>
      <c r="AJ18" s="33">
        <f t="shared" si="7"/>
        <v>5</v>
      </c>
      <c r="AK18" s="34"/>
      <c r="AL18" s="35">
        <f t="shared" si="4"/>
        <v>11</v>
      </c>
      <c r="AM18" s="30">
        <f t="shared" si="1"/>
        <v>0</v>
      </c>
      <c r="AN18" s="33">
        <f t="shared" si="5"/>
        <v>0</v>
      </c>
      <c r="AO18" s="36">
        <f t="shared" si="6"/>
        <v>54.269999999999996</v>
      </c>
    </row>
    <row r="19" spans="1:41" ht="29.1" customHeight="1" x14ac:dyDescent="0.25">
      <c r="A19" s="24" t="s">
        <v>30</v>
      </c>
      <c r="B19" s="147" t="s">
        <v>16</v>
      </c>
      <c r="C19" s="144"/>
      <c r="D19" s="144"/>
      <c r="E19" s="144"/>
      <c r="F19" s="145" t="s">
        <v>17</v>
      </c>
      <c r="G19" s="145" t="s">
        <v>17</v>
      </c>
      <c r="H19" s="144"/>
      <c r="I19" s="144"/>
      <c r="J19" s="144"/>
      <c r="K19" s="144"/>
      <c r="L19" s="145" t="s">
        <v>16</v>
      </c>
      <c r="M19" s="145" t="s">
        <v>17</v>
      </c>
      <c r="N19" s="145" t="s">
        <v>17</v>
      </c>
      <c r="O19" s="144"/>
      <c r="P19" s="144"/>
      <c r="Q19" s="144"/>
      <c r="R19" s="144"/>
      <c r="S19" s="144"/>
      <c r="T19" s="145" t="s">
        <v>17</v>
      </c>
      <c r="U19" s="145" t="s">
        <v>17</v>
      </c>
      <c r="V19" s="144"/>
      <c r="W19" s="144"/>
      <c r="X19" s="144"/>
      <c r="Y19" s="144"/>
      <c r="Z19" s="144"/>
      <c r="AA19" s="145" t="s">
        <v>17</v>
      </c>
      <c r="AB19" s="145" t="s">
        <v>17</v>
      </c>
      <c r="AC19" s="144"/>
      <c r="AD19" s="144"/>
      <c r="AE19" s="144"/>
      <c r="AF19" s="146"/>
      <c r="AG19" s="32">
        <f t="shared" si="2"/>
        <v>0</v>
      </c>
      <c r="AH19" s="33">
        <f t="shared" si="3"/>
        <v>19</v>
      </c>
      <c r="AI19" s="32">
        <f t="shared" si="0"/>
        <v>0</v>
      </c>
      <c r="AJ19" s="33">
        <f t="shared" si="7"/>
        <v>5</v>
      </c>
      <c r="AK19" s="34"/>
      <c r="AL19" s="35">
        <f t="shared" si="4"/>
        <v>11</v>
      </c>
      <c r="AM19" s="30">
        <f t="shared" si="1"/>
        <v>0</v>
      </c>
      <c r="AN19" s="33">
        <f t="shared" si="5"/>
        <v>0</v>
      </c>
      <c r="AO19" s="36">
        <f t="shared" si="6"/>
        <v>56.769999999999996</v>
      </c>
    </row>
    <row r="20" spans="1:41" ht="29.1" customHeight="1" thickBot="1" x14ac:dyDescent="0.3">
      <c r="A20" s="38" t="s">
        <v>31</v>
      </c>
      <c r="B20" s="149"/>
      <c r="C20" s="150"/>
      <c r="D20" s="151" t="s">
        <v>17</v>
      </c>
      <c r="E20" s="151" t="s">
        <v>17</v>
      </c>
      <c r="F20" s="150"/>
      <c r="G20" s="150"/>
      <c r="H20" s="150"/>
      <c r="I20" s="150"/>
      <c r="J20" s="150"/>
      <c r="K20" s="151" t="s">
        <v>17</v>
      </c>
      <c r="L20" s="151" t="s">
        <v>17</v>
      </c>
      <c r="M20" s="150"/>
      <c r="N20" s="150"/>
      <c r="O20" s="150"/>
      <c r="P20" s="150"/>
      <c r="Q20" s="150"/>
      <c r="R20" s="151" t="s">
        <v>17</v>
      </c>
      <c r="S20" s="151" t="s">
        <v>17</v>
      </c>
      <c r="T20" s="150"/>
      <c r="U20" s="150"/>
      <c r="V20" s="150"/>
      <c r="W20" s="150"/>
      <c r="X20" s="150"/>
      <c r="Y20" s="151" t="s">
        <v>17</v>
      </c>
      <c r="Z20" s="151" t="s">
        <v>16</v>
      </c>
      <c r="AA20" s="150"/>
      <c r="AB20" s="150"/>
      <c r="AC20" s="150"/>
      <c r="AD20" s="150"/>
      <c r="AE20" s="150"/>
      <c r="AF20" s="152" t="s">
        <v>17</v>
      </c>
      <c r="AG20" s="39">
        <f t="shared" si="2"/>
        <v>0</v>
      </c>
      <c r="AH20" s="40">
        <f t="shared" si="3"/>
        <v>19</v>
      </c>
      <c r="AI20" s="39">
        <f t="shared" si="0"/>
        <v>0</v>
      </c>
      <c r="AJ20" s="40">
        <f t="shared" si="7"/>
        <v>5</v>
      </c>
      <c r="AK20" s="41"/>
      <c r="AL20" s="35">
        <f t="shared" si="4"/>
        <v>11</v>
      </c>
      <c r="AM20" s="42">
        <f t="shared" si="1"/>
        <v>0</v>
      </c>
      <c r="AN20" s="40">
        <f t="shared" si="5"/>
        <v>0</v>
      </c>
      <c r="AO20" s="36">
        <f t="shared" si="6"/>
        <v>59.269999999999996</v>
      </c>
    </row>
    <row r="21" spans="1:41" ht="15.75" x14ac:dyDescent="0.25">
      <c r="A21" s="43"/>
      <c r="B21" s="44"/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5"/>
      <c r="AH21" s="44"/>
      <c r="AI21" s="44"/>
      <c r="AJ21" s="44"/>
      <c r="AK21" s="44"/>
      <c r="AL21" s="44"/>
      <c r="AM21" s="44"/>
      <c r="AN21" s="44"/>
      <c r="AO21" s="46"/>
    </row>
    <row r="22" spans="1:41" ht="27" customHeight="1" x14ac:dyDescent="0.25">
      <c r="A22" s="47"/>
      <c r="B22" s="137" t="s">
        <v>32</v>
      </c>
      <c r="C22" s="138"/>
      <c r="D22" s="138"/>
      <c r="E22" s="138"/>
      <c r="F22" s="138"/>
      <c r="G22" s="138"/>
      <c r="H22" s="138"/>
      <c r="I22" s="138"/>
      <c r="J22" s="139"/>
      <c r="K22" s="48"/>
      <c r="L22" s="49"/>
      <c r="M22" s="137" t="s">
        <v>33</v>
      </c>
      <c r="N22" s="138"/>
      <c r="O22" s="138"/>
      <c r="P22" s="138"/>
      <c r="Q22" s="138"/>
      <c r="R22" s="138"/>
      <c r="S22" s="138"/>
      <c r="T22" s="138"/>
      <c r="U22" s="138"/>
      <c r="V22" s="139"/>
      <c r="W22" s="48"/>
      <c r="X22" s="137" t="s">
        <v>34</v>
      </c>
      <c r="Y22" s="138"/>
      <c r="Z22" s="138"/>
      <c r="AA22" s="138"/>
      <c r="AB22" s="138"/>
      <c r="AC22" s="138"/>
      <c r="AD22" s="138"/>
      <c r="AE22" s="139"/>
      <c r="AF22" s="50"/>
      <c r="AG22" s="51"/>
      <c r="AH22" s="48"/>
      <c r="AI22" s="48"/>
      <c r="AJ22" s="48"/>
      <c r="AK22" s="48"/>
      <c r="AL22" s="48"/>
      <c r="AM22" s="48"/>
      <c r="AN22" s="48"/>
      <c r="AO22" s="52"/>
    </row>
    <row r="23" spans="1:41" ht="18" x14ac:dyDescent="0.25">
      <c r="A23" s="47"/>
      <c r="B23" s="51"/>
      <c r="C23" s="53"/>
      <c r="D23" s="54"/>
      <c r="E23" s="54"/>
      <c r="F23" s="55"/>
      <c r="G23" s="55"/>
      <c r="H23" s="55"/>
      <c r="I23" s="55"/>
      <c r="J23" s="56"/>
      <c r="K23" s="55"/>
      <c r="L23" s="49"/>
      <c r="M23" s="57"/>
      <c r="N23" s="55"/>
      <c r="O23" s="55"/>
      <c r="P23" s="55"/>
      <c r="Q23" s="55"/>
      <c r="R23" s="55"/>
      <c r="S23" s="55"/>
      <c r="T23" s="55"/>
      <c r="U23" s="55"/>
      <c r="V23" s="56"/>
      <c r="W23" s="49"/>
      <c r="X23" s="58"/>
      <c r="Y23" s="49"/>
      <c r="Z23" s="49"/>
      <c r="AA23" s="49"/>
      <c r="AB23" s="49"/>
      <c r="AC23" s="49"/>
      <c r="AD23" s="49"/>
      <c r="AE23" s="59"/>
      <c r="AF23" s="48"/>
      <c r="AG23" s="51"/>
      <c r="AH23" s="60" t="s">
        <v>19</v>
      </c>
      <c r="AI23" s="61"/>
      <c r="AJ23" s="62" t="s">
        <v>35</v>
      </c>
      <c r="AK23" s="62"/>
      <c r="AL23" s="49"/>
      <c r="AM23" s="49"/>
      <c r="AN23" s="49"/>
      <c r="AO23" s="52"/>
    </row>
    <row r="24" spans="1:41" ht="18" x14ac:dyDescent="0.25">
      <c r="A24" s="47"/>
      <c r="B24" s="63"/>
      <c r="C24" s="62" t="s">
        <v>36</v>
      </c>
      <c r="D24" s="62"/>
      <c r="E24" s="62"/>
      <c r="F24" s="62"/>
      <c r="G24" s="62"/>
      <c r="H24" s="62"/>
      <c r="I24" s="62"/>
      <c r="J24" s="64"/>
      <c r="K24" s="62"/>
      <c r="L24" s="49"/>
      <c r="M24" s="65"/>
      <c r="N24" s="62" t="s">
        <v>37</v>
      </c>
      <c r="O24" s="62"/>
      <c r="P24" s="62"/>
      <c r="Q24" s="62"/>
      <c r="R24" s="62"/>
      <c r="S24" s="62"/>
      <c r="T24" s="120">
        <v>365</v>
      </c>
      <c r="U24" s="121"/>
      <c r="V24" s="56"/>
      <c r="W24" s="49"/>
      <c r="X24" s="58"/>
      <c r="Y24" s="49"/>
      <c r="Z24" s="49"/>
      <c r="AA24" s="49"/>
      <c r="AB24" s="49"/>
      <c r="AC24" s="49"/>
      <c r="AD24" s="49"/>
      <c r="AE24" s="59"/>
      <c r="AF24" s="55"/>
      <c r="AG24" s="65"/>
      <c r="AH24" s="66" t="s">
        <v>38</v>
      </c>
      <c r="AI24" s="62"/>
      <c r="AJ24" s="62" t="s">
        <v>39</v>
      </c>
      <c r="AK24" s="55"/>
      <c r="AL24" s="55"/>
      <c r="AM24" s="55"/>
      <c r="AN24" s="49"/>
      <c r="AO24" s="67"/>
    </row>
    <row r="25" spans="1:41" ht="18" x14ac:dyDescent="0.25">
      <c r="A25" s="47"/>
      <c r="B25" s="51"/>
      <c r="C25" s="62"/>
      <c r="D25" s="115"/>
      <c r="E25" s="115"/>
      <c r="F25" s="115" t="s">
        <v>40</v>
      </c>
      <c r="G25" s="122"/>
      <c r="H25" s="116">
        <v>29.27</v>
      </c>
      <c r="I25" s="117"/>
      <c r="J25" s="56"/>
      <c r="K25" s="55"/>
      <c r="L25" s="49"/>
      <c r="M25" s="65"/>
      <c r="N25" s="62" t="s">
        <v>41</v>
      </c>
      <c r="O25" s="62"/>
      <c r="P25" s="62"/>
      <c r="Q25" s="62"/>
      <c r="R25" s="62"/>
      <c r="S25" s="62"/>
      <c r="T25" s="120">
        <v>105</v>
      </c>
      <c r="U25" s="121"/>
      <c r="V25" s="56"/>
      <c r="W25" s="49"/>
      <c r="X25" s="58"/>
      <c r="Y25" s="49"/>
      <c r="Z25" s="49"/>
      <c r="AA25" s="49"/>
      <c r="AB25" s="49"/>
      <c r="AC25" s="49"/>
      <c r="AD25" s="49"/>
      <c r="AE25" s="59"/>
      <c r="AF25" s="55"/>
      <c r="AG25" s="65"/>
      <c r="AH25" s="66" t="s">
        <v>40</v>
      </c>
      <c r="AI25" s="62"/>
      <c r="AJ25" s="62" t="s">
        <v>42</v>
      </c>
      <c r="AK25" s="55"/>
      <c r="AL25" s="55"/>
      <c r="AM25" s="55"/>
      <c r="AN25" s="49"/>
      <c r="AO25" s="67"/>
    </row>
    <row r="26" spans="1:41" ht="18" x14ac:dyDescent="0.25">
      <c r="A26" s="47"/>
      <c r="B26" s="51"/>
      <c r="C26" s="68"/>
      <c r="D26" s="54"/>
      <c r="E26" s="54"/>
      <c r="F26" s="54" t="s">
        <v>18</v>
      </c>
      <c r="G26" s="54"/>
      <c r="H26" s="118">
        <v>0</v>
      </c>
      <c r="I26" s="119"/>
      <c r="J26" s="56"/>
      <c r="K26" s="55"/>
      <c r="L26" s="49"/>
      <c r="M26" s="69"/>
      <c r="N26" s="62" t="s">
        <v>43</v>
      </c>
      <c r="O26" s="62"/>
      <c r="P26" s="62"/>
      <c r="Q26" s="62"/>
      <c r="R26" s="62"/>
      <c r="S26" s="62"/>
      <c r="T26" s="120">
        <v>25</v>
      </c>
      <c r="U26" s="121"/>
      <c r="V26" s="56"/>
      <c r="W26" s="49"/>
      <c r="X26" s="58"/>
      <c r="Y26" s="49"/>
      <c r="Z26" s="49"/>
      <c r="AA26" s="49"/>
      <c r="AB26" s="49"/>
      <c r="AC26" s="49"/>
      <c r="AD26" s="49"/>
      <c r="AE26" s="59"/>
      <c r="AF26" s="55"/>
      <c r="AG26" s="65"/>
      <c r="AH26" s="66" t="s">
        <v>18</v>
      </c>
      <c r="AI26" s="62"/>
      <c r="AJ26" s="62" t="s">
        <v>44</v>
      </c>
      <c r="AK26" s="55"/>
      <c r="AL26" s="55"/>
      <c r="AM26" s="55"/>
      <c r="AN26" s="49"/>
      <c r="AO26" s="67"/>
    </row>
    <row r="27" spans="1:41" ht="15.75" x14ac:dyDescent="0.25">
      <c r="A27" s="70"/>
      <c r="B27" s="51"/>
      <c r="C27" s="71"/>
      <c r="D27" s="54"/>
      <c r="E27" s="54"/>
      <c r="F27" s="55"/>
      <c r="G27" s="55"/>
      <c r="H27" s="72"/>
      <c r="I27" s="72"/>
      <c r="J27" s="56"/>
      <c r="K27" s="55"/>
      <c r="L27" s="49"/>
      <c r="M27" s="65"/>
      <c r="N27" s="62" t="s">
        <v>45</v>
      </c>
      <c r="O27" s="55"/>
      <c r="P27" s="55"/>
      <c r="Q27" s="55"/>
      <c r="R27" s="55"/>
      <c r="S27" s="55"/>
      <c r="T27" s="120">
        <v>7</v>
      </c>
      <c r="U27" s="121"/>
      <c r="V27" s="56"/>
      <c r="W27" s="49"/>
      <c r="X27" s="58"/>
      <c r="Y27" s="49"/>
      <c r="Z27" s="49"/>
      <c r="AA27" s="49"/>
      <c r="AB27" s="49"/>
      <c r="AC27" s="49"/>
      <c r="AD27" s="49"/>
      <c r="AE27" s="59"/>
      <c r="AF27" s="55"/>
      <c r="AG27" s="65"/>
      <c r="AH27" s="73" t="s">
        <v>16</v>
      </c>
      <c r="AI27" s="62"/>
      <c r="AJ27" s="62" t="s">
        <v>46</v>
      </c>
      <c r="AK27" s="55"/>
      <c r="AL27" s="55"/>
      <c r="AM27" s="55"/>
      <c r="AN27" s="49"/>
      <c r="AO27" s="67"/>
    </row>
    <row r="28" spans="1:41" ht="15.75" x14ac:dyDescent="0.25">
      <c r="A28" s="70"/>
      <c r="B28" s="51"/>
      <c r="C28" s="62" t="s">
        <v>47</v>
      </c>
      <c r="D28" s="54"/>
      <c r="E28" s="54"/>
      <c r="F28" s="55"/>
      <c r="G28" s="55"/>
      <c r="H28" s="116">
        <f>AO14</f>
        <v>44.269999999999996</v>
      </c>
      <c r="I28" s="117"/>
      <c r="J28" s="56"/>
      <c r="K28" s="55"/>
      <c r="L28" s="49"/>
      <c r="M28" s="65"/>
      <c r="N28" s="62" t="s">
        <v>48</v>
      </c>
      <c r="O28" s="55"/>
      <c r="P28" s="55"/>
      <c r="Q28" s="55"/>
      <c r="R28" s="55"/>
      <c r="S28" s="55"/>
      <c r="T28" s="120">
        <f>T24-T25-T26-T27</f>
        <v>228</v>
      </c>
      <c r="U28" s="121"/>
      <c r="V28" s="56"/>
      <c r="W28" s="49"/>
      <c r="X28" s="58"/>
      <c r="Y28" s="49"/>
      <c r="Z28" s="49"/>
      <c r="AA28" s="49"/>
      <c r="AB28" s="49"/>
      <c r="AC28" s="49"/>
      <c r="AD28" s="49"/>
      <c r="AE28" s="59"/>
      <c r="AF28" s="55"/>
      <c r="AG28" s="65"/>
      <c r="AH28" s="73" t="s">
        <v>49</v>
      </c>
      <c r="AI28" s="62"/>
      <c r="AJ28" s="62" t="s">
        <v>50</v>
      </c>
      <c r="AK28" s="55"/>
      <c r="AL28" s="55"/>
      <c r="AM28" s="55"/>
      <c r="AN28" s="49"/>
      <c r="AO28" s="67"/>
    </row>
    <row r="29" spans="1:41" ht="15.75" x14ac:dyDescent="0.25">
      <c r="A29" s="70"/>
      <c r="B29" s="51"/>
      <c r="C29" s="62"/>
      <c r="D29" s="115"/>
      <c r="E29" s="115"/>
      <c r="F29" s="55"/>
      <c r="G29" s="55"/>
      <c r="H29" s="72"/>
      <c r="I29" s="72"/>
      <c r="J29" s="56"/>
      <c r="K29" s="55"/>
      <c r="L29" s="49"/>
      <c r="M29" s="65"/>
      <c r="N29" s="62" t="s">
        <v>51</v>
      </c>
      <c r="O29" s="62"/>
      <c r="P29" s="62"/>
      <c r="Q29" s="62"/>
      <c r="R29" s="62"/>
      <c r="S29" s="62"/>
      <c r="T29" s="120">
        <v>215</v>
      </c>
      <c r="U29" s="121"/>
      <c r="V29" s="56"/>
      <c r="W29" s="49"/>
      <c r="X29" s="58"/>
      <c r="Y29" s="49"/>
      <c r="Z29" s="49"/>
      <c r="AA29" s="49"/>
      <c r="AB29" s="49"/>
      <c r="AC29" s="49"/>
      <c r="AD29" s="49"/>
      <c r="AE29" s="59"/>
      <c r="AF29" s="55"/>
      <c r="AG29" s="65"/>
      <c r="AH29" s="66" t="s">
        <v>52</v>
      </c>
      <c r="AI29" s="62"/>
      <c r="AJ29" s="62" t="s">
        <v>53</v>
      </c>
      <c r="AK29" s="55"/>
      <c r="AL29" s="55"/>
      <c r="AM29" s="55"/>
      <c r="AN29" s="49"/>
      <c r="AO29" s="67"/>
    </row>
    <row r="30" spans="1:41" ht="15.75" x14ac:dyDescent="0.25">
      <c r="A30" s="70"/>
      <c r="B30" s="51"/>
      <c r="C30" s="62" t="s">
        <v>54</v>
      </c>
      <c r="D30" s="55"/>
      <c r="E30" s="55"/>
      <c r="F30" s="55"/>
      <c r="G30" s="55"/>
      <c r="H30" s="72"/>
      <c r="I30" s="72"/>
      <c r="J30" s="56"/>
      <c r="K30" s="55"/>
      <c r="L30" s="49"/>
      <c r="M30" s="65"/>
      <c r="N30" s="62" t="s">
        <v>55</v>
      </c>
      <c r="O30" s="62"/>
      <c r="P30" s="62"/>
      <c r="Q30" s="62"/>
      <c r="R30" s="62"/>
      <c r="S30" s="62"/>
      <c r="T30" s="120">
        <f>+T28-T29</f>
        <v>13</v>
      </c>
      <c r="U30" s="121"/>
      <c r="V30" s="56"/>
      <c r="W30" s="49"/>
      <c r="X30" s="58"/>
      <c r="Y30" s="49"/>
      <c r="Z30" s="49"/>
      <c r="AA30" s="49"/>
      <c r="AB30" s="49"/>
      <c r="AC30" s="49"/>
      <c r="AD30" s="49"/>
      <c r="AE30" s="59"/>
      <c r="AF30" s="55"/>
      <c r="AG30" s="65"/>
      <c r="AH30" s="74" t="s">
        <v>17</v>
      </c>
      <c r="AI30" s="62"/>
      <c r="AJ30" s="62" t="s">
        <v>56</v>
      </c>
      <c r="AK30" s="55"/>
      <c r="AL30" s="55"/>
      <c r="AM30" s="55"/>
      <c r="AN30" s="49"/>
      <c r="AO30" s="52"/>
    </row>
    <row r="31" spans="1:41" ht="15.75" x14ac:dyDescent="0.25">
      <c r="A31" s="70"/>
      <c r="B31" s="51"/>
      <c r="C31" s="62"/>
      <c r="D31" s="115"/>
      <c r="E31" s="115"/>
      <c r="F31" s="115" t="s">
        <v>40</v>
      </c>
      <c r="G31" s="115"/>
      <c r="H31" s="116">
        <f>+AO20</f>
        <v>59.269999999999996</v>
      </c>
      <c r="I31" s="117"/>
      <c r="J31" s="56"/>
      <c r="K31" s="55"/>
      <c r="L31" s="55"/>
      <c r="M31" s="69"/>
      <c r="N31" s="55"/>
      <c r="O31" s="55"/>
      <c r="P31" s="55"/>
      <c r="Q31" s="55"/>
      <c r="R31" s="55"/>
      <c r="S31" s="55"/>
      <c r="T31" s="55"/>
      <c r="U31" s="55"/>
      <c r="V31" s="56"/>
      <c r="W31" s="49"/>
      <c r="X31" s="58"/>
      <c r="Y31" s="49"/>
      <c r="Z31" s="49"/>
      <c r="AA31" s="49"/>
      <c r="AB31" s="49"/>
      <c r="AC31" s="49"/>
      <c r="AD31" s="49"/>
      <c r="AE31" s="59"/>
      <c r="AF31" s="55"/>
      <c r="AG31" s="65"/>
      <c r="AH31" s="75" t="s">
        <v>57</v>
      </c>
      <c r="AI31" s="55"/>
      <c r="AJ31" s="62" t="s">
        <v>58</v>
      </c>
      <c r="AK31" s="55"/>
      <c r="AL31" s="55"/>
      <c r="AM31" s="55"/>
      <c r="AN31" s="49"/>
      <c r="AO31" s="52"/>
    </row>
    <row r="32" spans="1:41" ht="15.75" x14ac:dyDescent="0.25">
      <c r="A32" s="70"/>
      <c r="B32" s="51"/>
      <c r="C32" s="62"/>
      <c r="D32" s="115"/>
      <c r="E32" s="115"/>
      <c r="F32" s="115" t="s">
        <v>18</v>
      </c>
      <c r="G32" s="115"/>
      <c r="H32" s="118">
        <f>AL20+T33</f>
        <v>11</v>
      </c>
      <c r="I32" s="119">
        <f>AN20+H26</f>
        <v>0</v>
      </c>
      <c r="J32" s="56"/>
      <c r="K32" s="55"/>
      <c r="L32" s="55"/>
      <c r="M32" s="65"/>
      <c r="N32" s="55"/>
      <c r="O32" s="55"/>
      <c r="P32" s="55"/>
      <c r="Q32" s="55"/>
      <c r="R32" s="55"/>
      <c r="S32" s="55"/>
      <c r="T32" s="55"/>
      <c r="U32" s="55"/>
      <c r="V32" s="56"/>
      <c r="W32" s="55"/>
      <c r="X32" s="65"/>
      <c r="Y32" s="55"/>
      <c r="Z32" s="55"/>
      <c r="AA32" s="55"/>
      <c r="AB32" s="55"/>
      <c r="AC32" s="55"/>
      <c r="AD32" s="55"/>
      <c r="AE32" s="56"/>
      <c r="AF32" s="55"/>
      <c r="AG32" s="65"/>
      <c r="AH32" s="76" t="s">
        <v>20</v>
      </c>
      <c r="AI32" s="55"/>
      <c r="AJ32" s="62" t="s">
        <v>59</v>
      </c>
      <c r="AK32" s="55"/>
      <c r="AL32" s="55"/>
      <c r="AM32" s="55"/>
      <c r="AN32" s="55"/>
      <c r="AO32" s="52"/>
    </row>
    <row r="33" spans="1:41" ht="15.75" x14ac:dyDescent="0.25">
      <c r="A33" s="70"/>
      <c r="B33" s="51"/>
      <c r="C33" s="62"/>
      <c r="D33" s="54"/>
      <c r="E33" s="54"/>
      <c r="F33" s="54"/>
      <c r="G33" s="54"/>
      <c r="H33" s="54"/>
      <c r="I33" s="54"/>
      <c r="J33" s="56"/>
      <c r="K33" s="55"/>
      <c r="L33" s="49"/>
      <c r="M33" s="65"/>
      <c r="N33" s="62"/>
      <c r="O33" s="55"/>
      <c r="P33" s="55"/>
      <c r="Q33" s="55"/>
      <c r="R33" s="55"/>
      <c r="S33" s="55"/>
      <c r="T33" s="55"/>
      <c r="U33" s="55"/>
      <c r="V33" s="56"/>
      <c r="W33" s="55"/>
      <c r="X33" s="65"/>
      <c r="Y33" s="55"/>
      <c r="Z33" s="55"/>
      <c r="AA33" s="55"/>
      <c r="AB33" s="55"/>
      <c r="AC33" s="55"/>
      <c r="AD33" s="55"/>
      <c r="AE33" s="56"/>
      <c r="AF33" s="55"/>
      <c r="AG33" s="65"/>
      <c r="AH33" s="55"/>
      <c r="AI33" s="55"/>
      <c r="AJ33" s="55"/>
      <c r="AK33" s="55"/>
      <c r="AL33" s="55"/>
      <c r="AM33" s="55"/>
      <c r="AN33" s="55"/>
      <c r="AO33" s="67"/>
    </row>
    <row r="34" spans="1:41" ht="15.75" x14ac:dyDescent="0.25">
      <c r="A34" s="70"/>
      <c r="B34" s="77"/>
      <c r="C34" s="78"/>
      <c r="D34" s="78"/>
      <c r="E34" s="78"/>
      <c r="F34" s="78"/>
      <c r="G34" s="78"/>
      <c r="H34" s="78"/>
      <c r="I34" s="78"/>
      <c r="J34" s="79"/>
      <c r="K34" s="48"/>
      <c r="L34" s="49"/>
      <c r="M34" s="80"/>
      <c r="N34" s="81"/>
      <c r="O34" s="81"/>
      <c r="P34" s="81"/>
      <c r="Q34" s="81"/>
      <c r="R34" s="81"/>
      <c r="S34" s="81"/>
      <c r="T34" s="81"/>
      <c r="U34" s="81"/>
      <c r="V34" s="82"/>
      <c r="W34" s="55"/>
      <c r="X34" s="83"/>
      <c r="Y34" s="84"/>
      <c r="Z34" s="84"/>
      <c r="AA34" s="84"/>
      <c r="AB34" s="84"/>
      <c r="AC34" s="84"/>
      <c r="AD34" s="84"/>
      <c r="AE34" s="85"/>
      <c r="AF34" s="55"/>
      <c r="AG34" s="65"/>
      <c r="AH34" s="55"/>
      <c r="AI34" s="55"/>
      <c r="AJ34" s="55"/>
      <c r="AK34" s="55"/>
      <c r="AL34" s="55"/>
      <c r="AM34" s="55"/>
      <c r="AN34" s="55"/>
      <c r="AO34" s="67"/>
    </row>
    <row r="35" spans="1:41" ht="18.75" thickBot="1" x14ac:dyDescent="0.3">
      <c r="A35" s="86"/>
      <c r="B35" s="87"/>
      <c r="C35" s="87"/>
      <c r="D35" s="87"/>
      <c r="E35" s="87"/>
      <c r="F35" s="87"/>
      <c r="G35" s="87"/>
      <c r="H35" s="87"/>
      <c r="I35" s="87"/>
      <c r="J35" s="88"/>
      <c r="K35" s="87"/>
      <c r="L35" s="87"/>
      <c r="M35" s="87"/>
      <c r="N35" s="87"/>
      <c r="O35" s="87"/>
      <c r="P35" s="87"/>
      <c r="Q35" s="87"/>
      <c r="R35" s="87"/>
      <c r="S35" s="87"/>
      <c r="T35" s="87"/>
      <c r="U35" s="87"/>
      <c r="V35" s="87"/>
      <c r="W35" s="87"/>
      <c r="X35" s="87"/>
      <c r="Y35" s="89"/>
      <c r="Z35" s="87"/>
      <c r="AA35" s="87"/>
      <c r="AB35" s="87"/>
      <c r="AC35" s="87"/>
      <c r="AD35" s="87"/>
      <c r="AE35" s="87"/>
      <c r="AF35" s="90"/>
      <c r="AG35" s="89"/>
      <c r="AH35" s="89"/>
      <c r="AI35" s="89"/>
      <c r="AJ35" s="89"/>
      <c r="AK35" s="89"/>
      <c r="AL35" s="89"/>
      <c r="AM35" s="89"/>
      <c r="AN35" s="89"/>
      <c r="AO35" s="91"/>
    </row>
    <row r="36" spans="1:41" ht="8.25" customHeight="1" thickBot="1" x14ac:dyDescent="0.3"/>
    <row r="37" spans="1:41" s="92" customFormat="1" ht="23.25" customHeight="1" thickTop="1" thickBot="1" x14ac:dyDescent="0.3">
      <c r="A37" s="106" t="s">
        <v>60</v>
      </c>
      <c r="B37" s="107"/>
      <c r="C37" s="107"/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7"/>
      <c r="Y37" s="107"/>
      <c r="Z37" s="107"/>
      <c r="AA37" s="107"/>
      <c r="AB37" s="107"/>
      <c r="AC37" s="107"/>
      <c r="AD37" s="107"/>
      <c r="AE37" s="107"/>
      <c r="AF37" s="107"/>
      <c r="AG37" s="107"/>
      <c r="AH37" s="107"/>
      <c r="AI37" s="107"/>
      <c r="AJ37" s="107"/>
      <c r="AK37" s="107"/>
      <c r="AL37" s="107"/>
      <c r="AM37" s="107"/>
      <c r="AN37" s="107"/>
      <c r="AO37" s="108"/>
    </row>
    <row r="38" spans="1:41" s="92" customFormat="1" ht="45" customHeight="1" thickTop="1" x14ac:dyDescent="0.2">
      <c r="A38" s="93" t="s">
        <v>15</v>
      </c>
      <c r="B38" s="94"/>
      <c r="C38" s="95"/>
      <c r="D38" s="95"/>
      <c r="E38" s="95"/>
      <c r="F38" s="95"/>
      <c r="G38" s="95"/>
      <c r="H38" s="95"/>
      <c r="I38" s="95"/>
      <c r="J38" s="95"/>
      <c r="K38" s="109" t="s">
        <v>23</v>
      </c>
      <c r="L38" s="110"/>
      <c r="M38" s="110"/>
      <c r="N38" s="95"/>
      <c r="O38" s="95"/>
      <c r="P38" s="95"/>
      <c r="Q38" s="95"/>
      <c r="R38" s="95"/>
      <c r="S38" s="95"/>
      <c r="T38" s="95"/>
      <c r="U38" s="95"/>
      <c r="V38" s="96"/>
      <c r="W38" s="109" t="s">
        <v>26</v>
      </c>
      <c r="X38" s="110"/>
      <c r="Y38" s="110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7"/>
    </row>
    <row r="39" spans="1:41" s="92" customFormat="1" ht="45" customHeight="1" x14ac:dyDescent="0.2">
      <c r="A39" s="98" t="s">
        <v>21</v>
      </c>
      <c r="B39" s="99"/>
      <c r="C39" s="100"/>
      <c r="D39" s="100"/>
      <c r="E39" s="100"/>
      <c r="F39" s="100"/>
      <c r="G39" s="100"/>
      <c r="H39" s="100"/>
      <c r="I39" s="100"/>
      <c r="J39" s="100"/>
      <c r="K39" s="111" t="s">
        <v>24</v>
      </c>
      <c r="L39" s="112"/>
      <c r="M39" s="112"/>
      <c r="N39" s="100"/>
      <c r="O39" s="100"/>
      <c r="P39" s="100"/>
      <c r="Q39" s="100"/>
      <c r="R39" s="100"/>
      <c r="S39" s="100"/>
      <c r="T39" s="100"/>
      <c r="U39" s="100"/>
      <c r="V39" s="100"/>
      <c r="W39" s="111" t="s">
        <v>27</v>
      </c>
      <c r="X39" s="112"/>
      <c r="Y39" s="112"/>
      <c r="Z39" s="100"/>
      <c r="AA39" s="100"/>
      <c r="AB39" s="100"/>
      <c r="AC39" s="100"/>
      <c r="AD39" s="100"/>
      <c r="AE39" s="100"/>
      <c r="AF39" s="100"/>
      <c r="AG39" s="100"/>
      <c r="AH39" s="100"/>
      <c r="AI39" s="100"/>
      <c r="AJ39" s="100"/>
      <c r="AK39" s="100"/>
      <c r="AL39" s="100"/>
      <c r="AM39" s="100"/>
      <c r="AN39" s="100"/>
      <c r="AO39" s="101"/>
    </row>
    <row r="40" spans="1:41" s="92" customFormat="1" ht="45" customHeight="1" thickBot="1" x14ac:dyDescent="0.25">
      <c r="A40" s="102" t="s">
        <v>22</v>
      </c>
      <c r="B40" s="103"/>
      <c r="C40" s="104"/>
      <c r="D40" s="104"/>
      <c r="E40" s="104"/>
      <c r="F40" s="104"/>
      <c r="G40" s="104"/>
      <c r="H40" s="104"/>
      <c r="I40" s="104"/>
      <c r="J40" s="104"/>
      <c r="K40" s="113" t="s">
        <v>25</v>
      </c>
      <c r="L40" s="114"/>
      <c r="M40" s="114"/>
      <c r="N40" s="104"/>
      <c r="O40" s="104"/>
      <c r="P40" s="104"/>
      <c r="Q40" s="104"/>
      <c r="R40" s="104"/>
      <c r="S40" s="104"/>
      <c r="T40" s="104"/>
      <c r="U40" s="104"/>
      <c r="V40" s="104"/>
      <c r="W40" s="113" t="s">
        <v>28</v>
      </c>
      <c r="X40" s="114"/>
      <c r="Y40" s="114"/>
      <c r="Z40" s="104"/>
      <c r="AA40" s="104"/>
      <c r="AB40" s="104"/>
      <c r="AC40" s="104"/>
      <c r="AD40" s="104"/>
      <c r="AE40" s="104"/>
      <c r="AF40" s="104"/>
      <c r="AG40" s="104"/>
      <c r="AH40" s="104"/>
      <c r="AI40" s="104"/>
      <c r="AJ40" s="104"/>
      <c r="AK40" s="104"/>
      <c r="AL40" s="104"/>
      <c r="AM40" s="104"/>
      <c r="AN40" s="104"/>
      <c r="AO40" s="105"/>
    </row>
  </sheetData>
  <mergeCells count="34">
    <mergeCell ref="B22:J22"/>
    <mergeCell ref="M22:V22"/>
    <mergeCell ref="X22:AE22"/>
    <mergeCell ref="A6:AF7"/>
    <mergeCell ref="AG6:AH6"/>
    <mergeCell ref="AI6:AL7"/>
    <mergeCell ref="AM6:AO7"/>
    <mergeCell ref="AG7:AH7"/>
    <mergeCell ref="T30:U30"/>
    <mergeCell ref="T24:U24"/>
    <mergeCell ref="D25:E25"/>
    <mergeCell ref="F25:G25"/>
    <mergeCell ref="H25:I25"/>
    <mergeCell ref="T25:U25"/>
    <mergeCell ref="H26:I26"/>
    <mergeCell ref="T26:U26"/>
    <mergeCell ref="T27:U27"/>
    <mergeCell ref="H28:I28"/>
    <mergeCell ref="T28:U28"/>
    <mergeCell ref="D29:E29"/>
    <mergeCell ref="T29:U29"/>
    <mergeCell ref="K40:M40"/>
    <mergeCell ref="W40:Y40"/>
    <mergeCell ref="D31:E31"/>
    <mergeCell ref="F31:G31"/>
    <mergeCell ref="H31:I31"/>
    <mergeCell ref="D32:E32"/>
    <mergeCell ref="F32:G32"/>
    <mergeCell ref="H32:I32"/>
    <mergeCell ref="A37:AO37"/>
    <mergeCell ref="K38:M38"/>
    <mergeCell ref="W38:Y38"/>
    <mergeCell ref="K39:M39"/>
    <mergeCell ref="W39:Y39"/>
  </mergeCells>
  <conditionalFormatting sqref="AG9:AH20">
    <cfRule type="cellIs" dxfId="3" priority="254" operator="between">
      <formula>"ABS"</formula>
      <formula>"ABS"</formula>
    </cfRule>
  </conditionalFormatting>
  <conditionalFormatting sqref="B9:AF20">
    <cfRule type="expression" dxfId="2" priority="2">
      <formula>COUNTIF(JF,DATEVALUE(B$8&amp;$A9&amp;An))&gt;0</formula>
    </cfRule>
    <cfRule type="expression" dxfId="1" priority="3">
      <formula>AND(B9="RH",WEEKDAY(DATEVALUE(B$8&amp;$A9&amp;An),2)&gt;5)</formula>
    </cfRule>
    <cfRule type="expression" dxfId="0" priority="1">
      <formula>ISERROR(DATEVALUE(B$8&amp;$A9&amp;An))</formula>
    </cfRule>
  </conditionalFormatting>
  <dataValidations count="1">
    <dataValidation type="list" allowBlank="1" showInputMessage="1" showErrorMessage="1" sqref="B9:AF20" xr:uid="{41C49DC5-6ADC-44C5-9444-C1029E0A8712}">
      <formula1>$AH$23:$AH$32</formula1>
    </dataValidation>
  </dataValidations>
  <pageMargins left="0" right="0" top="0.19685039370078741" bottom="0.19685039370078741" header="0" footer="0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7A4DC-88C9-44A4-A2CD-BC5448B2C9F3}">
  <sheetPr codeName="Feuil2"/>
  <dimension ref="A1:F48"/>
  <sheetViews>
    <sheetView workbookViewId="0">
      <selection sqref="A1:A48"/>
    </sheetView>
  </sheetViews>
  <sheetFormatPr baseColWidth="10" defaultRowHeight="15" x14ac:dyDescent="0.25"/>
  <cols>
    <col min="1" max="1" width="26.5703125" style="153" bestFit="1" customWidth="1"/>
    <col min="5" max="5" width="11.85546875" bestFit="1" customWidth="1"/>
    <col min="6" max="6" width="10.85546875" bestFit="1" customWidth="1"/>
  </cols>
  <sheetData>
    <row r="1" spans="1:6" x14ac:dyDescent="0.25">
      <c r="A1" s="153">
        <f ca="1">DATE(YEAR(JF!$F$2),1,1)</f>
        <v>44197</v>
      </c>
      <c r="E1" t="s">
        <v>65</v>
      </c>
      <c r="F1" t="s">
        <v>64</v>
      </c>
    </row>
    <row r="2" spans="1:6" x14ac:dyDescent="0.25">
      <c r="A2" s="153">
        <f ca="1">DATE(YEAR(JF!$F$2),5,1)</f>
        <v>44317</v>
      </c>
      <c r="E2" s="156">
        <f ca="1">TODAY()</f>
        <v>44592</v>
      </c>
      <c r="F2" s="156">
        <f ca="1">DATE(YEAR(E2)-1,1,1)</f>
        <v>44197</v>
      </c>
    </row>
    <row r="3" spans="1:6" x14ac:dyDescent="0.25">
      <c r="A3" s="153">
        <f ca="1">DATE(YEAR(JF!$F$2),5,8)</f>
        <v>44324</v>
      </c>
    </row>
    <row r="4" spans="1:6" x14ac:dyDescent="0.25">
      <c r="A4" s="153">
        <f ca="1">DATE(YEAR(JF!$F$2),7,14)</f>
        <v>44391</v>
      </c>
    </row>
    <row r="5" spans="1:6" x14ac:dyDescent="0.25">
      <c r="A5" s="153">
        <f ca="1">DATE(YEAR(JF!$F$2),8,15)</f>
        <v>44423</v>
      </c>
    </row>
    <row r="6" spans="1:6" x14ac:dyDescent="0.25">
      <c r="A6" s="153">
        <f ca="1">DATE(YEAR(JF!$F$2),11,1)</f>
        <v>44501</v>
      </c>
    </row>
    <row r="7" spans="1:6" x14ac:dyDescent="0.25">
      <c r="A7" s="153">
        <f ca="1">DATE(YEAR(JF!$F$2),11,11)</f>
        <v>44511</v>
      </c>
    </row>
    <row r="8" spans="1:6" x14ac:dyDescent="0.25">
      <c r="A8" s="153">
        <f ca="1">DATE(YEAR(JF!$F$2),12,25)</f>
        <v>44555</v>
      </c>
    </row>
    <row r="9" spans="1:6" x14ac:dyDescent="0.25">
      <c r="A9" s="155">
        <f ca="1">ROUND((DAY(MINUTE(YEAR(A8)/38)/2+55)&amp;"/4/"&amp;YEAR(A8))/7,)*7-6</f>
        <v>44290</v>
      </c>
    </row>
    <row r="10" spans="1:6" x14ac:dyDescent="0.25">
      <c r="A10" s="153">
        <f ca="1">A9+1</f>
        <v>44291</v>
      </c>
    </row>
    <row r="11" spans="1:6" x14ac:dyDescent="0.25">
      <c r="A11" s="153">
        <f ca="1">A9+39</f>
        <v>44329</v>
      </c>
    </row>
    <row r="12" spans="1:6" x14ac:dyDescent="0.25">
      <c r="A12" s="153">
        <f ca="1">A9+50</f>
        <v>44340</v>
      </c>
    </row>
    <row r="13" spans="1:6" x14ac:dyDescent="0.25">
      <c r="A13" s="154">
        <f ca="1">EDATE(A1,12)</f>
        <v>44562</v>
      </c>
    </row>
    <row r="14" spans="1:6" x14ac:dyDescent="0.25">
      <c r="A14" s="153">
        <f ca="1">EDATE(A2,12)</f>
        <v>44682</v>
      </c>
    </row>
    <row r="15" spans="1:6" x14ac:dyDescent="0.25">
      <c r="A15" s="153">
        <f ca="1">EDATE(A3,12)</f>
        <v>44689</v>
      </c>
    </row>
    <row r="16" spans="1:6" x14ac:dyDescent="0.25">
      <c r="A16" s="153">
        <f ca="1">EDATE(A4,12)</f>
        <v>44756</v>
      </c>
    </row>
    <row r="17" spans="1:1" x14ac:dyDescent="0.25">
      <c r="A17" s="153">
        <f ca="1">EDATE(A5,12)</f>
        <v>44788</v>
      </c>
    </row>
    <row r="18" spans="1:1" x14ac:dyDescent="0.25">
      <c r="A18" s="153">
        <f ca="1">EDATE(A6,12)</f>
        <v>44866</v>
      </c>
    </row>
    <row r="19" spans="1:1" x14ac:dyDescent="0.25">
      <c r="A19" s="153">
        <f ca="1">EDATE(A7,12)</f>
        <v>44876</v>
      </c>
    </row>
    <row r="20" spans="1:1" x14ac:dyDescent="0.25">
      <c r="A20" s="153">
        <f ca="1">EDATE(A8,12)</f>
        <v>44920</v>
      </c>
    </row>
    <row r="21" spans="1:1" x14ac:dyDescent="0.25">
      <c r="A21" s="153">
        <f ca="1">ROUND((DAY(MINUTE(YEAR(A20)/38)/2+55)&amp;"/4/"&amp;YEAR(A20))/7,)*7-6</f>
        <v>44668</v>
      </c>
    </row>
    <row r="22" spans="1:1" x14ac:dyDescent="0.25">
      <c r="A22" s="153">
        <f ca="1">A21+1</f>
        <v>44669</v>
      </c>
    </row>
    <row r="23" spans="1:1" x14ac:dyDescent="0.25">
      <c r="A23" s="153">
        <f ca="1">A21+39</f>
        <v>44707</v>
      </c>
    </row>
    <row r="24" spans="1:1" x14ac:dyDescent="0.25">
      <c r="A24" s="153">
        <f ca="1">A21+50</f>
        <v>44718</v>
      </c>
    </row>
    <row r="25" spans="1:1" x14ac:dyDescent="0.25">
      <c r="A25" s="153">
        <f ca="1">EDATE(A13,12)</f>
        <v>44927</v>
      </c>
    </row>
    <row r="26" spans="1:1" x14ac:dyDescent="0.25">
      <c r="A26" s="153">
        <f ca="1">EDATE(A14,12)</f>
        <v>45047</v>
      </c>
    </row>
    <row r="27" spans="1:1" x14ac:dyDescent="0.25">
      <c r="A27" s="153">
        <f ca="1">EDATE(A15,12)</f>
        <v>45054</v>
      </c>
    </row>
    <row r="28" spans="1:1" x14ac:dyDescent="0.25">
      <c r="A28" s="153">
        <f ca="1">EDATE(A16,12)</f>
        <v>45121</v>
      </c>
    </row>
    <row r="29" spans="1:1" x14ac:dyDescent="0.25">
      <c r="A29" s="153">
        <f ca="1">EDATE(A17,12)</f>
        <v>45153</v>
      </c>
    </row>
    <row r="30" spans="1:1" x14ac:dyDescent="0.25">
      <c r="A30" s="153">
        <f ca="1">EDATE(A18,12)</f>
        <v>45231</v>
      </c>
    </row>
    <row r="31" spans="1:1" x14ac:dyDescent="0.25">
      <c r="A31" s="153">
        <f ca="1">EDATE(A19,12)</f>
        <v>45241</v>
      </c>
    </row>
    <row r="32" spans="1:1" x14ac:dyDescent="0.25">
      <c r="A32" s="153">
        <f ca="1">EDATE(A20,12)</f>
        <v>45285</v>
      </c>
    </row>
    <row r="33" spans="1:1" x14ac:dyDescent="0.25">
      <c r="A33" s="153">
        <f ca="1">ROUND((DAY(MINUTE(YEAR(A32)/38)/2+55)&amp;"/4/"&amp;YEAR(A32))/7,)*7-6</f>
        <v>45025</v>
      </c>
    </row>
    <row r="34" spans="1:1" x14ac:dyDescent="0.25">
      <c r="A34" s="153">
        <f ca="1">A33+1</f>
        <v>45026</v>
      </c>
    </row>
    <row r="35" spans="1:1" x14ac:dyDescent="0.25">
      <c r="A35" s="153">
        <f ca="1">A33+39</f>
        <v>45064</v>
      </c>
    </row>
    <row r="36" spans="1:1" x14ac:dyDescent="0.25">
      <c r="A36" s="153">
        <f ca="1">A33+50</f>
        <v>45075</v>
      </c>
    </row>
    <row r="37" spans="1:1" x14ac:dyDescent="0.25">
      <c r="A37" s="153">
        <f ca="1">EDATE(A25,12)</f>
        <v>45292</v>
      </c>
    </row>
    <row r="38" spans="1:1" x14ac:dyDescent="0.25">
      <c r="A38" s="153">
        <f ca="1">EDATE(A26,12)</f>
        <v>45413</v>
      </c>
    </row>
    <row r="39" spans="1:1" x14ac:dyDescent="0.25">
      <c r="A39" s="153">
        <f ca="1">EDATE(A27,12)</f>
        <v>45420</v>
      </c>
    </row>
    <row r="40" spans="1:1" x14ac:dyDescent="0.25">
      <c r="A40" s="153">
        <f ca="1">EDATE(A28,12)</f>
        <v>45487</v>
      </c>
    </row>
    <row r="41" spans="1:1" x14ac:dyDescent="0.25">
      <c r="A41" s="153">
        <f ca="1">EDATE(A29,12)</f>
        <v>45519</v>
      </c>
    </row>
    <row r="42" spans="1:1" x14ac:dyDescent="0.25">
      <c r="A42" s="153">
        <f ca="1">EDATE(A30,12)</f>
        <v>45597</v>
      </c>
    </row>
    <row r="43" spans="1:1" x14ac:dyDescent="0.25">
      <c r="A43" s="153">
        <f ca="1">EDATE(A31,12)</f>
        <v>45607</v>
      </c>
    </row>
    <row r="44" spans="1:1" x14ac:dyDescent="0.25">
      <c r="A44" s="153">
        <f ca="1">EDATE(A32,12)</f>
        <v>45651</v>
      </c>
    </row>
    <row r="45" spans="1:1" x14ac:dyDescent="0.25">
      <c r="A45" s="153">
        <f ca="1">ROUND((DAY(MINUTE(YEAR(A44)/38)/2+55)&amp;"/4/"&amp;YEAR(A44))/7,)*7-6</f>
        <v>45382</v>
      </c>
    </row>
    <row r="46" spans="1:1" x14ac:dyDescent="0.25">
      <c r="A46" s="153">
        <f ca="1">A45+1</f>
        <v>45383</v>
      </c>
    </row>
    <row r="47" spans="1:1" x14ac:dyDescent="0.25">
      <c r="A47" s="153">
        <f ca="1">A45+39</f>
        <v>45421</v>
      </c>
    </row>
    <row r="48" spans="1:1" x14ac:dyDescent="0.25">
      <c r="A48" s="153">
        <f ca="1">A45+50</f>
        <v>45432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2022</vt:lpstr>
      <vt:lpstr>JF</vt:lpstr>
      <vt:lpstr>An</vt:lpstr>
      <vt:lpstr>JF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utilisateur2</dc:creator>
  <cp:lastModifiedBy>Chris_W10</cp:lastModifiedBy>
  <dcterms:created xsi:type="dcterms:W3CDTF">2022-01-27T09:31:51Z</dcterms:created>
  <dcterms:modified xsi:type="dcterms:W3CDTF">2022-01-31T13:26:13Z</dcterms:modified>
</cp:coreProperties>
</file>