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079B6F66-E1AE-4BBB-AE2C-C5F85414A78F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BDD" sheetId="1" r:id="rId1"/>
    <sheet name="Restitution" sheetId="2" r:id="rId2"/>
  </sheets>
  <definedNames>
    <definedName name="DonnéesExternes_1" localSheetId="1" hidden="1">Restitution!$A$13:$N$21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2" l="1" a="1"/>
  <c r="D2" i="2" s="1"/>
  <c r="E2" i="2" s="1" a="1"/>
  <c r="E2" i="2" s="1"/>
  <c r="F2" i="2" s="1" a="1"/>
  <c r="F2" i="2" s="1"/>
  <c r="G2" i="2" s="1" a="1"/>
  <c r="G2" i="2" s="1"/>
  <c r="H2" i="2" s="1" a="1"/>
  <c r="H2" i="2" s="1"/>
  <c r="I2" i="2" s="1" a="1"/>
  <c r="I2" i="2" s="1"/>
  <c r="J2" i="2" s="1" a="1"/>
  <c r="J2" i="2" s="1"/>
  <c r="K2" i="2" s="1" a="1"/>
  <c r="K2" i="2" s="1"/>
  <c r="L2" i="2" s="1" a="1"/>
  <c r="L2" i="2" s="1"/>
  <c r="M2" i="2" s="1" a="1"/>
  <c r="M2" i="2" s="1"/>
  <c r="N2" i="2" s="1" a="1"/>
  <c r="N2" i="2" s="1"/>
  <c r="D3" i="2" a="1"/>
  <c r="D3" i="2" s="1"/>
  <c r="E3" i="2" s="1" a="1"/>
  <c r="E3" i="2" s="1"/>
  <c r="F3" i="2" s="1" a="1"/>
  <c r="F3" i="2" s="1"/>
  <c r="G3" i="2" s="1" a="1"/>
  <c r="G3" i="2" s="1"/>
  <c r="H3" i="2" s="1" a="1"/>
  <c r="H3" i="2" s="1"/>
  <c r="I3" i="2" s="1" a="1"/>
  <c r="I3" i="2" s="1"/>
  <c r="J3" i="2" s="1" a="1"/>
  <c r="J3" i="2" s="1"/>
  <c r="K3" i="2" s="1" a="1"/>
  <c r="K3" i="2" s="1"/>
  <c r="L3" i="2" s="1" a="1"/>
  <c r="L3" i="2" s="1"/>
  <c r="M3" i="2" s="1" a="1"/>
  <c r="M3" i="2" s="1"/>
  <c r="N3" i="2" s="1" a="1"/>
  <c r="N3" i="2" s="1"/>
  <c r="D4" i="2" a="1"/>
  <c r="D4" i="2" s="1"/>
  <c r="E4" i="2" s="1" a="1"/>
  <c r="E4" i="2" s="1"/>
  <c r="F4" i="2" s="1" a="1"/>
  <c r="F4" i="2" s="1"/>
  <c r="G4" i="2" s="1" a="1"/>
  <c r="G4" i="2" s="1"/>
  <c r="H4" i="2" s="1" a="1"/>
  <c r="H4" i="2" s="1"/>
  <c r="I4" i="2" s="1" a="1"/>
  <c r="I4" i="2" s="1"/>
  <c r="J4" i="2" s="1" a="1"/>
  <c r="J4" i="2" s="1"/>
  <c r="K4" i="2" s="1" a="1"/>
  <c r="K4" i="2" s="1"/>
  <c r="L4" i="2" s="1" a="1"/>
  <c r="L4" i="2" s="1"/>
  <c r="M4" i="2" s="1" a="1"/>
  <c r="M4" i="2" s="1"/>
  <c r="N4" i="2" s="1" a="1"/>
  <c r="N4" i="2" s="1"/>
  <c r="D5" i="2" a="1"/>
  <c r="D5" i="2" s="1"/>
  <c r="E5" i="2" s="1" a="1"/>
  <c r="E5" i="2" s="1"/>
  <c r="F5" i="2" s="1" a="1"/>
  <c r="F5" i="2" s="1"/>
  <c r="G5" i="2" s="1" a="1"/>
  <c r="G5" i="2" s="1"/>
  <c r="H5" i="2" s="1" a="1"/>
  <c r="H5" i="2" s="1"/>
  <c r="I5" i="2" s="1" a="1"/>
  <c r="I5" i="2" s="1"/>
  <c r="J5" i="2" s="1" a="1"/>
  <c r="J5" i="2" s="1"/>
  <c r="K5" i="2" s="1" a="1"/>
  <c r="K5" i="2" s="1"/>
  <c r="L5" i="2" s="1" a="1"/>
  <c r="L5" i="2" s="1"/>
  <c r="M5" i="2" s="1" a="1"/>
  <c r="M5" i="2" s="1"/>
  <c r="N5" i="2" s="1" a="1"/>
  <c r="N5" i="2" s="1"/>
  <c r="D6" i="2" a="1"/>
  <c r="D6" i="2" s="1"/>
  <c r="E6" i="2" s="1" a="1"/>
  <c r="E6" i="2" s="1"/>
  <c r="F6" i="2" s="1" a="1"/>
  <c r="F6" i="2" s="1"/>
  <c r="G6" i="2" s="1" a="1"/>
  <c r="G6" i="2" s="1"/>
  <c r="H6" i="2" s="1" a="1"/>
  <c r="H6" i="2" s="1"/>
  <c r="I6" i="2" s="1" a="1"/>
  <c r="I6" i="2" s="1"/>
  <c r="J6" i="2" s="1" a="1"/>
  <c r="J6" i="2" s="1"/>
  <c r="K6" i="2" s="1" a="1"/>
  <c r="K6" i="2" s="1"/>
  <c r="L6" i="2" s="1" a="1"/>
  <c r="L6" i="2" s="1"/>
  <c r="M6" i="2" s="1" a="1"/>
  <c r="M6" i="2" s="1"/>
  <c r="N6" i="2" s="1" a="1"/>
  <c r="N6" i="2" s="1"/>
  <c r="D7" i="2" a="1"/>
  <c r="D7" i="2" s="1"/>
  <c r="E7" i="2" s="1" a="1"/>
  <c r="E7" i="2" s="1"/>
  <c r="F7" i="2" s="1" a="1"/>
  <c r="F7" i="2" s="1"/>
  <c r="G7" i="2" s="1" a="1"/>
  <c r="G7" i="2" s="1"/>
  <c r="H7" i="2" s="1" a="1"/>
  <c r="H7" i="2" s="1"/>
  <c r="I7" i="2" s="1" a="1"/>
  <c r="I7" i="2" s="1"/>
  <c r="J7" i="2" s="1" a="1"/>
  <c r="J7" i="2" s="1"/>
  <c r="K7" i="2" s="1" a="1"/>
  <c r="K7" i="2" s="1"/>
  <c r="L7" i="2" s="1" a="1"/>
  <c r="L7" i="2" s="1"/>
  <c r="M7" i="2" s="1" a="1"/>
  <c r="M7" i="2" s="1"/>
  <c r="N7" i="2" s="1" a="1"/>
  <c r="N7" i="2" s="1"/>
  <c r="D8" i="2" a="1"/>
  <c r="D8" i="2" s="1"/>
  <c r="E8" i="2" s="1" a="1"/>
  <c r="E8" i="2" s="1"/>
  <c r="F8" i="2" s="1" a="1"/>
  <c r="F8" i="2" s="1"/>
  <c r="G8" i="2" s="1" a="1"/>
  <c r="G8" i="2" s="1"/>
  <c r="H8" i="2" s="1" a="1"/>
  <c r="H8" i="2" s="1"/>
  <c r="I8" i="2" s="1" a="1"/>
  <c r="I8" i="2" s="1"/>
  <c r="J8" i="2" s="1" a="1"/>
  <c r="J8" i="2" s="1"/>
  <c r="K8" i="2" s="1" a="1"/>
  <c r="K8" i="2" s="1"/>
  <c r="L8" i="2" s="1" a="1"/>
  <c r="L8" i="2" s="1"/>
  <c r="M8" i="2" s="1" a="1"/>
  <c r="M8" i="2" s="1"/>
  <c r="N8" i="2" s="1" a="1"/>
  <c r="N8" i="2" s="1"/>
  <c r="D9" i="2" a="1"/>
  <c r="D9" i="2" s="1"/>
  <c r="E9" i="2" s="1" a="1"/>
  <c r="E9" i="2" s="1"/>
  <c r="F9" i="2" s="1" a="1"/>
  <c r="F9" i="2" s="1"/>
  <c r="G9" i="2" s="1" a="1"/>
  <c r="G9" i="2" s="1"/>
  <c r="H9" i="2" s="1" a="1"/>
  <c r="H9" i="2" s="1"/>
  <c r="I9" i="2" s="1" a="1"/>
  <c r="I9" i="2" s="1"/>
  <c r="J9" i="2" s="1" a="1"/>
  <c r="J9" i="2" s="1"/>
  <c r="K9" i="2" s="1" a="1"/>
  <c r="K9" i="2" s="1"/>
  <c r="L9" i="2" s="1" a="1"/>
  <c r="L9" i="2" s="1"/>
  <c r="M9" i="2" s="1" a="1"/>
  <c r="M9" i="2" s="1"/>
  <c r="N9" i="2" s="1" a="1"/>
  <c r="N9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773E8DD-AC93-40DA-B101-2E217AB0EB10}" keepAlive="1" name="Requête - BDD" description="Connexion à la requête « BDD » dans le classeur." type="5" refreshedVersion="7" background="1" saveData="1">
    <dbPr connection="Provider=Microsoft.Mashup.OleDb.1;Data Source=$Workbook$;Location=BDD;Extended Properties=&quot;&quot;" command="SELECT * FROM [BDD]"/>
  </connection>
  <connection id="2" xr16:uid="{00000000-0015-0000-FFFF-FFFF00000000}" keepAlive="1" name="Requête - Evol" description="Connexion à la requête « Evol » dans le classeur." type="5" refreshedVersion="0" background="1">
    <dbPr connection="Provider=Microsoft.Mashup.OleDb.1;Data Source=$Workbook$;Location=Evol;Extended Properties=&quot;&quot;" command="SELECT * FROM [Evol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<sst xmlns="http://schemas.openxmlformats.org/spreadsheetml/2006/main" count="73" uniqueCount="42">
  <si>
    <t>Famille</t>
  </si>
  <si>
    <t>Vente2019</t>
  </si>
  <si>
    <t>AAA</t>
  </si>
  <si>
    <t>Article</t>
  </si>
  <si>
    <t>BBB</t>
  </si>
  <si>
    <t>CCC</t>
  </si>
  <si>
    <t>DDD</t>
  </si>
  <si>
    <t>Evolution2020</t>
  </si>
  <si>
    <t>Evolution2021</t>
  </si>
  <si>
    <t>Evolution2022</t>
  </si>
  <si>
    <t>Evolution2023</t>
  </si>
  <si>
    <t>Evolution2024</t>
  </si>
  <si>
    <t>Evolution2025</t>
  </si>
  <si>
    <t>Evolution2026</t>
  </si>
  <si>
    <t>Evolution2027</t>
  </si>
  <si>
    <t>Evolution2028</t>
  </si>
  <si>
    <t>Evolution2029</t>
  </si>
  <si>
    <t>Evolution2030</t>
  </si>
  <si>
    <t>Vente2020</t>
  </si>
  <si>
    <t>Vente2021</t>
  </si>
  <si>
    <t>Vente2022</t>
  </si>
  <si>
    <t>Vente2023</t>
  </si>
  <si>
    <t>Vente2024</t>
  </si>
  <si>
    <t>Vente2025</t>
  </si>
  <si>
    <t>Vente2026</t>
  </si>
  <si>
    <t>Vente2027</t>
  </si>
  <si>
    <t>Vente2028</t>
  </si>
  <si>
    <t>Vente2029</t>
  </si>
  <si>
    <t>Vente2030</t>
  </si>
  <si>
    <t>2019*%evol2020Famille</t>
  </si>
  <si>
    <t>Vente2020*%evol2021Famille</t>
  </si>
  <si>
    <t>Ventes2020</t>
  </si>
  <si>
    <t>Ventes2021</t>
  </si>
  <si>
    <t>Ventes2022</t>
  </si>
  <si>
    <t>Ventes2023</t>
  </si>
  <si>
    <t>Ventes2024</t>
  </si>
  <si>
    <t>Ventes2025</t>
  </si>
  <si>
    <t>Ventes2026</t>
  </si>
  <si>
    <t>Ventes2027</t>
  </si>
  <si>
    <t>Ventes2028</t>
  </si>
  <si>
    <t>Ventes2029</t>
  </si>
  <si>
    <t>Ventes2030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</si>
</sst>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7">
    <xf numFmtId="0" fontId="0" fillId="0" borderId="0" xfId="0"/>
    <xf numFmtId="9" fontId="0" fillId="0" borderId="0" xfId="0" applyNumberFormat="1"/>
    <xf numFmtId="0" fontId="0" fillId="0" borderId="0" xfId="0" quotePrefix="1"/>
    <xf numFmtId="44" fontId="0" fillId="0" borderId="0" xfId="1" applyFont="1"/>
    <xf numFmtId="0" fontId="0" fillId="0" borderId="0" xfId="0" quotePrefix="1" applyNumberFormat="1"/>
    <xf numFmtId="10" fontId="0" fillId="0" borderId="0" xfId="2" applyNumberFormat="1" applyFont="1"/>
    <xf numFmtId="44" fontId="0" fillId="0" borderId="0" xfId="1" applyFont="1" applyFill="1"/>
  </cellXfs>
  <cellStyles count="3">
    <cellStyle name="Monétaire" xfId="1" builtinId="4"/>
    <cellStyle name="Normal" xfId="0" builtinId="0"/>
    <cellStyle name="Pourcentage" xfId="2" builtinId="5"/>
  </cellStyles>
  <dxfs count="2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6013F9AC-3129-4A10-931B-00C72BC59B1D}" autoFormatId="16" applyNumberFormats="0" applyBorderFormats="0" applyFontFormats="0" applyPatternFormats="0" applyAlignmentFormats="0" applyWidthHeightFormats="0">
  <queryTableRefresh nextId="26">
    <queryTableFields count="14">
      <queryTableField id="1" name="Famille" tableColumnId="1"/>
      <queryTableField id="2" name="Article" tableColumnId="2"/>
      <queryTableField id="3" name="Vente2019" tableColumnId="3"/>
      <queryTableField id="15" name="Ventes2020" tableColumnId="4"/>
      <queryTableField id="16" name="Ventes2021" tableColumnId="5"/>
      <queryTableField id="17" name="Ventes2022" tableColumnId="6"/>
      <queryTableField id="18" name="Ventes2023" tableColumnId="7"/>
      <queryTableField id="19" name="Ventes2024" tableColumnId="8"/>
      <queryTableField id="20" name="Ventes2025" tableColumnId="9"/>
      <queryTableField id="21" name="Ventes2026" tableColumnId="10"/>
      <queryTableField id="22" name="Ventes2027" tableColumnId="11"/>
      <queryTableField id="23" name="Ventes2028" tableColumnId="12"/>
      <queryTableField id="24" name="Ventes2029" tableColumnId="13"/>
      <queryTableField id="25" name="Ventes2030" tableColumnId="14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Evol" displayName="Evol" ref="F1:Q5" totalsRowShown="0">
  <autoFilter ref="F1:Q5" xr:uid="{00000000-0009-0000-0100-000001000000}"/>
  <tableColumns count="12">
    <tableColumn id="1" xr3:uid="{00000000-0010-0000-0000-000001000000}" name="Famille"/>
    <tableColumn id="2" xr3:uid="{00000000-0010-0000-0000-000002000000}" name="Evolution2020" dataDxfId="27"/>
    <tableColumn id="3" xr3:uid="{00000000-0010-0000-0000-000003000000}" name="Evolution2021" dataDxfId="26"/>
    <tableColumn id="4" xr3:uid="{00000000-0010-0000-0000-000004000000}" name="Evolution2022" dataDxfId="25"/>
    <tableColumn id="5" xr3:uid="{00000000-0010-0000-0000-000005000000}" name="Evolution2023" dataDxfId="24"/>
    <tableColumn id="6" xr3:uid="{00000000-0010-0000-0000-000006000000}" name="Evolution2024" dataDxfId="23"/>
    <tableColumn id="7" xr3:uid="{00000000-0010-0000-0000-000007000000}" name="Evolution2025" dataDxfId="22"/>
    <tableColumn id="8" xr3:uid="{00000000-0010-0000-0000-000008000000}" name="Evolution2026" dataDxfId="21"/>
    <tableColumn id="9" xr3:uid="{00000000-0010-0000-0000-000009000000}" name="Evolution2027" dataDxfId="20"/>
    <tableColumn id="10" xr3:uid="{00000000-0010-0000-0000-00000A000000}" name="Evolution2028" dataDxfId="19"/>
    <tableColumn id="11" xr3:uid="{00000000-0010-0000-0000-00000B000000}" name="Evolution2029" dataDxfId="18"/>
    <tableColumn id="12" xr3:uid="{00000000-0010-0000-0000-00000C000000}" name="Evolution2030" dataDxfId="1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BDD" displayName="BDD" ref="A1:C9" totalsRowShown="0">
  <autoFilter ref="A1:C9" xr:uid="{00000000-0009-0000-0100-000002000000}"/>
  <tableColumns count="3">
    <tableColumn id="1" xr3:uid="{00000000-0010-0000-0100-000001000000}" name="Famille"/>
    <tableColumn id="2" xr3:uid="{00000000-0010-0000-0100-000002000000}" name="Article"/>
    <tableColumn id="3" xr3:uid="{00000000-0010-0000-0100-000003000000}" name="Vente201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BDD_4" displayName="BDD_4" ref="A1:N9" totalsRowShown="0">
  <autoFilter ref="A1:N9" xr:uid="{00000000-0009-0000-0100-000003000000}"/>
  <tableColumns count="14">
    <tableColumn id="1" xr3:uid="{00000000-0010-0000-0200-000001000000}" name="Famille"/>
    <tableColumn id="2" xr3:uid="{00000000-0010-0000-0200-000002000000}" name="Article"/>
    <tableColumn id="3" xr3:uid="{00000000-0010-0000-0200-000003000000}" name="Vente2019" dataCellStyle="Monétaire"/>
    <tableColumn id="4" xr3:uid="{00000000-0010-0000-0200-000004000000}" name="Vente2020" dataCellStyle="Monétaire">
      <calculatedColumnFormula array="1">BDD_4[[#This Row],[Vente2019]]*(1+INDEX(Evol[Evolution2020],MATCH(BDD_4[[#This Row],[Famille]:[Famille]],Evol[[Famille]:[Famille]],0),))</calculatedColumnFormula>
    </tableColumn>
    <tableColumn id="5" xr3:uid="{00000000-0010-0000-0200-000005000000}" name="Vente2021" dataCellStyle="Monétaire">
      <calculatedColumnFormula array="1">BDD_4[[#This Row],[Vente2020]]*(1+INDEX(Evol[Evolution2021],MATCH(BDD_4[[#This Row],[Famille]:[Famille]],Evol[[Famille]:[Famille]],0),))</calculatedColumnFormula>
    </tableColumn>
    <tableColumn id="6" xr3:uid="{00000000-0010-0000-0200-000006000000}" name="Vente2022" dataCellStyle="Monétaire">
      <calculatedColumnFormula array="1">BDD_4[[#This Row],[Vente2021]]*(1+INDEX(Evol[Evolution2022],MATCH(BDD_4[[#This Row],[Famille]:[Famille]],Evol[[Famille]:[Famille]],0),))</calculatedColumnFormula>
    </tableColumn>
    <tableColumn id="7" xr3:uid="{00000000-0010-0000-0200-000007000000}" name="Vente2023" dataCellStyle="Monétaire">
      <calculatedColumnFormula array="1">BDD_4[[#This Row],[Vente2022]]*(1+INDEX(Evol[Evolution2023],MATCH(BDD_4[[#This Row],[Famille]:[Famille]],Evol[[Famille]:[Famille]],0),))</calculatedColumnFormula>
    </tableColumn>
    <tableColumn id="8" xr3:uid="{00000000-0010-0000-0200-000008000000}" name="Vente2024" dataCellStyle="Monétaire">
      <calculatedColumnFormula array="1">BDD_4[[#This Row],[Vente2023]]*(1+INDEX(Evol[Evolution2024],MATCH(BDD_4[[#This Row],[Famille]:[Famille]],Evol[[Famille]:[Famille]],0),))</calculatedColumnFormula>
    </tableColumn>
    <tableColumn id="9" xr3:uid="{00000000-0010-0000-0200-000009000000}" name="Vente2025" dataCellStyle="Monétaire">
      <calculatedColumnFormula array="1">BDD_4[[#This Row],[Vente2024]]*(1+INDEX(Evol[Evolution2025],MATCH(BDD_4[[#This Row],[Famille]:[Famille]],Evol[[Famille]:[Famille]],0),))</calculatedColumnFormula>
    </tableColumn>
    <tableColumn id="10" xr3:uid="{00000000-0010-0000-0200-00000A000000}" name="Vente2026" dataDxfId="16" dataCellStyle="Monétaire">
      <calculatedColumnFormula array="1">BDD_4[[#This Row],[Vente2025]]*(1+INDEX(Evol[Evolution2026],MATCH(BDD_4[[#This Row],[Famille]:[Famille]],Evol[[Famille]:[Famille]],0),))</calculatedColumnFormula>
    </tableColumn>
    <tableColumn id="11" xr3:uid="{00000000-0010-0000-0200-00000B000000}" name="Vente2027" dataDxfId="15" dataCellStyle="Monétaire">
      <calculatedColumnFormula array="1">BDD_4[[#This Row],[Vente2026]]*(1+INDEX(Evol[Evolution2027],MATCH(BDD_4[[#This Row],[Famille]:[Famille]],Evol[[Famille]:[Famille]],0),))</calculatedColumnFormula>
    </tableColumn>
    <tableColumn id="12" xr3:uid="{00000000-0010-0000-0200-00000C000000}" name="Vente2028" dataDxfId="14" dataCellStyle="Monétaire">
      <calculatedColumnFormula array="1">BDD_4[[#This Row],[Vente2027]]*(1+INDEX(Evol[Evolution2028],MATCH(BDD_4[[#This Row],[Famille]:[Famille]],Evol[[Famille]:[Famille]],0),))</calculatedColumnFormula>
    </tableColumn>
    <tableColumn id="13" xr3:uid="{00000000-0010-0000-0200-00000D000000}" name="Vente2029" dataDxfId="13" dataCellStyle="Monétaire">
      <calculatedColumnFormula array="1">BDD_4[[#This Row],[Vente2028]]*(1+INDEX(Evol[Evolution2029],MATCH(BDD_4[[#This Row],[Famille]:[Famille]],Evol[[Famille]:[Famille]],0),))</calculatedColumnFormula>
    </tableColumn>
    <tableColumn id="14" xr3:uid="{00000000-0010-0000-0200-00000E000000}" name="Vente2030" dataDxfId="12" dataCellStyle="Monétaire">
      <calculatedColumnFormula array="1">BDD_4[[#This Row],[Vente2029]]*(1+INDEX(Evol[Evolution2030],MATCH(BDD_4[[#This Row],[Famille]:[Famille]],Evol[[Famille]:[Famille]],0),))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2E456E5-1447-4827-BBE4-DBC994EAC313}" name="BDD_2" displayName="BDD_2" ref="A13:N21" tableType="queryTable" totalsRowShown="0">
  <autoFilter ref="A13:N21" xr:uid="{32E456E5-1447-4827-BBE4-DBC994EAC313}"/>
  <tableColumns count="14">
    <tableColumn id="1" xr3:uid="{1E2A5A89-D9CB-438C-A5F2-2CED2DDA2851}" uniqueName="1" name="Famille" queryTableFieldId="1"/>
    <tableColumn id="2" xr3:uid="{135611C1-1D43-4BB3-BD03-AB9271E9964A}" uniqueName="2" name="Article" queryTableFieldId="2"/>
    <tableColumn id="3" xr3:uid="{C719686A-B792-449E-B017-C849C84938D7}" uniqueName="3" name="Vente2019" queryTableFieldId="3" dataDxfId="11" dataCellStyle="Monétaire"/>
    <tableColumn id="4" xr3:uid="{DFC57801-362C-441C-B330-74E585DCCCDE}" uniqueName="4" name="Ventes2020" queryTableFieldId="15" dataDxfId="10" dataCellStyle="Monétaire"/>
    <tableColumn id="5" xr3:uid="{0AC73554-C233-4A0B-A064-929759F9D1A2}" uniqueName="5" name="Ventes2021" queryTableFieldId="16" dataDxfId="9" dataCellStyle="Monétaire"/>
    <tableColumn id="6" xr3:uid="{BDE59CBC-C6C7-4382-A12E-6C57FE1A2428}" uniqueName="6" name="Ventes2022" queryTableFieldId="17" dataDxfId="8" dataCellStyle="Monétaire"/>
    <tableColumn id="7" xr3:uid="{0A44E105-3C72-4FDD-8E7F-A269297C043E}" uniqueName="7" name="Ventes2023" queryTableFieldId="18" dataDxfId="7" dataCellStyle="Monétaire"/>
    <tableColumn id="8" xr3:uid="{DF1CD5AD-B58C-41AC-B1E2-CD1AA11E8C9A}" uniqueName="8" name="Ventes2024" queryTableFieldId="19" dataDxfId="6" dataCellStyle="Monétaire"/>
    <tableColumn id="9" xr3:uid="{AE4A7CF7-B9ED-467A-B29B-5B4CA39FC281}" uniqueName="9" name="Ventes2025" queryTableFieldId="20" dataDxfId="5" dataCellStyle="Monétaire"/>
    <tableColumn id="10" xr3:uid="{324B83FE-839A-42F3-A174-2AF9C64057B6}" uniqueName="10" name="Ventes2026" queryTableFieldId="21" dataDxfId="4" dataCellStyle="Monétaire"/>
    <tableColumn id="11" xr3:uid="{D8EB5369-E8AC-46C5-987A-CDF0C05B2B76}" uniqueName="11" name="Ventes2027" queryTableFieldId="22" dataDxfId="3" dataCellStyle="Monétaire"/>
    <tableColumn id="12" xr3:uid="{4D43F091-710E-495C-ADB6-1E9EDDA50927}" uniqueName="12" name="Ventes2028" queryTableFieldId="23" dataDxfId="2" dataCellStyle="Monétaire"/>
    <tableColumn id="13" xr3:uid="{42F610D4-CA81-4802-8FC0-4D79F15255A4}" uniqueName="13" name="Ventes2029" queryTableFieldId="24" dataDxfId="1" dataCellStyle="Monétaire"/>
    <tableColumn id="14" xr3:uid="{BBE1C704-207F-4EA5-BAE2-D3AE373679B7}" uniqueName="14" name="Ventes2030" queryTableFieldId="25" dataDxfId="0" dataCellStyle="Monétair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workbookViewId="0">
      <selection activeCell="B7" sqref="B7:C9"/>
    </sheetView>
  </sheetViews>
  <sheetFormatPr baseColWidth="10" defaultRowHeight="15" x14ac:dyDescent="0.25"/>
  <cols>
    <col min="3" max="3" width="12.5703125" customWidth="1"/>
    <col min="6" max="6" width="9.85546875" bestFit="1" customWidth="1"/>
    <col min="7" max="17" width="15.5703125" customWidth="1"/>
  </cols>
  <sheetData>
    <row r="1" spans="1:18" x14ac:dyDescent="0.25">
      <c r="A1" t="s">
        <v>0</v>
      </c>
      <c r="B1" t="s">
        <v>3</v>
      </c>
      <c r="C1" t="s">
        <v>1</v>
      </c>
      <c r="F1" t="s">
        <v>0</v>
      </c>
      <c r="G1" t="s">
        <v>7</v>
      </c>
      <c r="H1" t="s">
        <v>8</v>
      </c>
      <c r="I1" t="s">
        <v>9</v>
      </c>
      <c r="J1" t="s">
        <v>10</v>
      </c>
      <c r="K1" t="s">
        <v>11</v>
      </c>
      <c r="L1" t="s">
        <v>12</v>
      </c>
      <c r="M1" t="s">
        <v>13</v>
      </c>
      <c r="N1" t="s">
        <v>14</v>
      </c>
      <c r="O1" t="s">
        <v>15</v>
      </c>
      <c r="P1" t="s">
        <v>16</v>
      </c>
      <c r="Q1" t="s">
        <v>17</v>
      </c>
    </row>
    <row r="2" spans="1:18" x14ac:dyDescent="0.25">
      <c r="A2" t="s">
        <v>2</v>
      </c>
      <c r="B2">
        <v>152</v>
      </c>
      <c r="C2">
        <v>5654</v>
      </c>
      <c r="F2" t="s">
        <v>2</v>
      </c>
      <c r="G2" s="1">
        <v>0.03</v>
      </c>
      <c r="H2" s="1">
        <v>0.05</v>
      </c>
      <c r="I2" s="1">
        <v>0.03</v>
      </c>
      <c r="J2" s="1">
        <v>0.05</v>
      </c>
      <c r="K2" s="1">
        <v>0.03</v>
      </c>
      <c r="L2" s="1">
        <v>0.05</v>
      </c>
      <c r="M2" s="1">
        <v>0.03</v>
      </c>
      <c r="N2" s="1">
        <v>0.05</v>
      </c>
      <c r="O2" s="1">
        <v>0.03</v>
      </c>
      <c r="P2" s="1">
        <v>0.05</v>
      </c>
      <c r="Q2" s="1">
        <v>0.03</v>
      </c>
      <c r="R2" s="1"/>
    </row>
    <row r="3" spans="1:18" x14ac:dyDescent="0.25">
      <c r="A3" t="s">
        <v>2</v>
      </c>
      <c r="B3">
        <v>160</v>
      </c>
      <c r="C3">
        <v>564</v>
      </c>
      <c r="F3" t="s">
        <v>4</v>
      </c>
      <c r="G3" s="1">
        <v>0.1</v>
      </c>
      <c r="H3" s="1">
        <v>7.0000000000000007E-2</v>
      </c>
      <c r="I3" s="1">
        <v>0.1</v>
      </c>
      <c r="J3" s="1">
        <v>7.0000000000000007E-2</v>
      </c>
      <c r="K3" s="1">
        <v>0.1</v>
      </c>
      <c r="L3" s="1">
        <v>7.0000000000000007E-2</v>
      </c>
      <c r="M3" s="1">
        <v>0.1</v>
      </c>
      <c r="N3" s="1">
        <v>7.0000000000000007E-2</v>
      </c>
      <c r="O3" s="1">
        <v>0.1</v>
      </c>
      <c r="P3" s="1">
        <v>7.0000000000000007E-2</v>
      </c>
      <c r="Q3" s="1">
        <v>0.1</v>
      </c>
      <c r="R3" s="1"/>
    </row>
    <row r="4" spans="1:18" x14ac:dyDescent="0.25">
      <c r="A4" t="s">
        <v>4</v>
      </c>
      <c r="B4">
        <v>17894</v>
      </c>
      <c r="C4">
        <v>35354</v>
      </c>
      <c r="F4" t="s">
        <v>5</v>
      </c>
      <c r="G4" s="1">
        <v>0.05</v>
      </c>
      <c r="H4" s="1">
        <v>0.08</v>
      </c>
      <c r="I4" s="1">
        <v>0.05</v>
      </c>
      <c r="J4" s="1">
        <v>0.08</v>
      </c>
      <c r="K4" s="1">
        <v>0.05</v>
      </c>
      <c r="L4" s="1">
        <v>0.08</v>
      </c>
      <c r="M4" s="1">
        <v>0.05</v>
      </c>
      <c r="N4" s="1">
        <v>0.08</v>
      </c>
      <c r="O4" s="1">
        <v>0.05</v>
      </c>
      <c r="P4" s="1">
        <v>0.08</v>
      </c>
      <c r="Q4" s="1">
        <v>0.05</v>
      </c>
      <c r="R4" s="1"/>
    </row>
    <row r="5" spans="1:18" x14ac:dyDescent="0.25">
      <c r="A5" t="s">
        <v>4</v>
      </c>
      <c r="B5">
        <v>21565</v>
      </c>
      <c r="C5">
        <v>646</v>
      </c>
      <c r="F5" t="s">
        <v>6</v>
      </c>
      <c r="G5" s="1">
        <v>0.08</v>
      </c>
      <c r="H5" s="1">
        <v>0.15</v>
      </c>
      <c r="I5" s="1">
        <v>0.08</v>
      </c>
      <c r="J5" s="1">
        <v>0.15</v>
      </c>
      <c r="K5" s="1">
        <v>0.08</v>
      </c>
      <c r="L5" s="1">
        <v>0.15</v>
      </c>
      <c r="M5" s="1">
        <v>0.08</v>
      </c>
      <c r="N5" s="1">
        <v>0.15</v>
      </c>
      <c r="O5" s="1">
        <v>0.08</v>
      </c>
      <c r="P5" s="1">
        <v>0.15</v>
      </c>
      <c r="Q5" s="1">
        <v>0.08</v>
      </c>
      <c r="R5" s="1"/>
    </row>
    <row r="6" spans="1:18" x14ac:dyDescent="0.25">
      <c r="A6" t="s">
        <v>4</v>
      </c>
      <c r="B6">
        <v>23131</v>
      </c>
      <c r="C6">
        <v>56434</v>
      </c>
    </row>
    <row r="7" spans="1:18" x14ac:dyDescent="0.25">
      <c r="A7" t="s">
        <v>5</v>
      </c>
      <c r="B7">
        <v>8364</v>
      </c>
      <c r="C7">
        <v>1354</v>
      </c>
    </row>
    <row r="8" spans="1:18" x14ac:dyDescent="0.25">
      <c r="A8" t="s">
        <v>5</v>
      </c>
      <c r="B8">
        <v>2313</v>
      </c>
      <c r="C8">
        <v>4644</v>
      </c>
    </row>
    <row r="9" spans="1:18" x14ac:dyDescent="0.25">
      <c r="A9" t="s">
        <v>6</v>
      </c>
      <c r="B9">
        <v>5643</v>
      </c>
      <c r="C9">
        <v>135434</v>
      </c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23"/>
  <sheetViews>
    <sheetView tabSelected="1" workbookViewId="0">
      <selection activeCell="M24" sqref="M24"/>
    </sheetView>
  </sheetViews>
  <sheetFormatPr baseColWidth="10" defaultRowHeight="15" x14ac:dyDescent="0.25"/>
  <cols>
    <col min="1" max="1" width="9.85546875" bestFit="1" customWidth="1"/>
    <col min="2" max="2" width="9.140625" bestFit="1" customWidth="1"/>
    <col min="3" max="3" width="13" bestFit="1" customWidth="1"/>
    <col min="4" max="14" width="13.5703125" bestFit="1" customWidth="1"/>
  </cols>
  <sheetData>
    <row r="1" spans="1:14" x14ac:dyDescent="0.25">
      <c r="A1" t="s">
        <v>0</v>
      </c>
      <c r="B1" t="s">
        <v>3</v>
      </c>
      <c r="C1" t="s">
        <v>1</v>
      </c>
      <c r="D1" t="s">
        <v>18</v>
      </c>
      <c r="E1" t="s">
        <v>19</v>
      </c>
      <c r="F1" t="s">
        <v>20</v>
      </c>
      <c r="G1" t="s">
        <v>21</v>
      </c>
      <c r="H1" t="s">
        <v>22</v>
      </c>
      <c r="I1" t="s">
        <v>23</v>
      </c>
      <c r="J1" t="s">
        <v>24</v>
      </c>
      <c r="K1" t="s">
        <v>25</v>
      </c>
      <c r="L1" t="s">
        <v>26</v>
      </c>
      <c r="M1" t="s">
        <v>27</v>
      </c>
      <c r="N1" t="s">
        <v>28</v>
      </c>
    </row>
    <row r="2" spans="1:14" x14ac:dyDescent="0.25">
      <c r="A2" t="s">
        <v>2</v>
      </c>
      <c r="B2">
        <v>152</v>
      </c>
      <c r="C2" s="3">
        <v>5654</v>
      </c>
      <c r="D2" s="3" cm="1">
        <f t="array" ref="D2">BDD_4[[#This Row],[Vente2019]]*(1+INDEX(Evol[Evolution2020],MATCH(BDD_4[[#This Row],[Famille]:[Famille]],Evol[[Famille]:[Famille]],0),))</f>
        <v>5823.62</v>
      </c>
      <c r="E2" s="3" cm="1">
        <f t="array" ref="E2">BDD_4[[#This Row],[Vente2020]]*(1+INDEX(Evol[Evolution2021],MATCH(BDD_4[[#This Row],[Famille]:[Famille]],Evol[[Famille]:[Famille]],0),))</f>
        <v>6114.8010000000004</v>
      </c>
      <c r="F2" s="3" cm="1">
        <f t="array" ref="F2">BDD_4[[#This Row],[Vente2021]]*(1+INDEX(Evol[Evolution2022],MATCH(BDD_4[[#This Row],[Famille]:[Famille]],Evol[[Famille]:[Famille]],0),))</f>
        <v>6298.245030000001</v>
      </c>
      <c r="G2" s="3" cm="1">
        <f t="array" ref="G2">BDD_4[[#This Row],[Vente2022]]*(1+INDEX(Evol[Evolution2023],MATCH(BDD_4[[#This Row],[Famille]:[Famille]],Evol[[Famille]:[Famille]],0),))</f>
        <v>6613.1572815000009</v>
      </c>
      <c r="H2" s="3" cm="1">
        <f t="array" ref="H2">BDD_4[[#This Row],[Vente2023]]*(1+INDEX(Evol[Evolution2024],MATCH(BDD_4[[#This Row],[Famille]:[Famille]],Evol[[Famille]:[Famille]],0),))</f>
        <v>6811.5519999450007</v>
      </c>
      <c r="I2" s="3" cm="1">
        <f t="array" ref="I2">BDD_4[[#This Row],[Vente2024]]*(1+INDEX(Evol[Evolution2025],MATCH(BDD_4[[#This Row],[Famille]:[Famille]],Evol[[Famille]:[Famille]],0),))</f>
        <v>7152.1295999422509</v>
      </c>
      <c r="J2" s="6" cm="1">
        <f t="array" ref="J2">BDD_4[[#This Row],[Vente2025]]*(1+INDEX(Evol[Evolution2026],MATCH(BDD_4[[#This Row],[Famille]:[Famille]],Evol[[Famille]:[Famille]],0),))</f>
        <v>7366.6934879405189</v>
      </c>
      <c r="K2" s="6" cm="1">
        <f t="array" ref="K2">BDD_4[[#This Row],[Vente2026]]*(1+INDEX(Evol[Evolution2027],MATCH(BDD_4[[#This Row],[Famille]:[Famille]],Evol[[Famille]:[Famille]],0),))</f>
        <v>7735.0281623375449</v>
      </c>
      <c r="L2" s="6" cm="1">
        <f t="array" ref="L2">BDD_4[[#This Row],[Vente2027]]*(1+INDEX(Evol[Evolution2028],MATCH(BDD_4[[#This Row],[Famille]:[Famille]],Evol[[Famille]:[Famille]],0),))</f>
        <v>7967.0790072076716</v>
      </c>
      <c r="M2" s="6" cm="1">
        <f t="array" ref="M2">BDD_4[[#This Row],[Vente2028]]*(1+INDEX(Evol[Evolution2029],MATCH(BDD_4[[#This Row],[Famille]:[Famille]],Evol[[Famille]:[Famille]],0),))</f>
        <v>8365.4329575680549</v>
      </c>
      <c r="N2" s="6" cm="1">
        <f t="array" ref="N2">BDD_4[[#This Row],[Vente2029]]*(1+INDEX(Evol[Evolution2030],MATCH(BDD_4[[#This Row],[Famille]:[Famille]],Evol[[Famille]:[Famille]],0),))</f>
        <v>8616.395946295097</v>
      </c>
    </row>
    <row r="3" spans="1:14" x14ac:dyDescent="0.25">
      <c r="A3" t="s">
        <v>2</v>
      </c>
      <c r="B3">
        <v>160</v>
      </c>
      <c r="C3" s="3">
        <v>564</v>
      </c>
      <c r="D3" s="3" cm="1">
        <f t="array" ref="D3">BDD_4[[#This Row],[Vente2019]]*(1+INDEX(Evol[Evolution2020],MATCH(BDD_4[[#This Row],[Famille]:[Famille]],Evol[[Famille]:[Famille]],0),))</f>
        <v>580.91999999999996</v>
      </c>
      <c r="E3" s="3" cm="1">
        <f t="array" ref="E3">BDD_4[[#This Row],[Vente2020]]*(1+INDEX(Evol[Evolution2021],MATCH(BDD_4[[#This Row],[Famille]:[Famille]],Evol[[Famille]:[Famille]],0),))</f>
        <v>609.96600000000001</v>
      </c>
      <c r="F3" s="3" cm="1">
        <f t="array" ref="F3">BDD_4[[#This Row],[Vente2021]]*(1+INDEX(Evol[Evolution2022],MATCH(BDD_4[[#This Row],[Famille]:[Famille]],Evol[[Famille]:[Famille]],0),))</f>
        <v>628.26498000000004</v>
      </c>
      <c r="G3" s="3" cm="1">
        <f t="array" ref="G3">BDD_4[[#This Row],[Vente2022]]*(1+INDEX(Evol[Evolution2023],MATCH(BDD_4[[#This Row],[Famille]:[Famille]],Evol[[Famille]:[Famille]],0),))</f>
        <v>659.6782290000001</v>
      </c>
      <c r="H3" s="3" cm="1">
        <f t="array" ref="H3">BDD_4[[#This Row],[Vente2023]]*(1+INDEX(Evol[Evolution2024],MATCH(BDD_4[[#This Row],[Famille]:[Famille]],Evol[[Famille]:[Famille]],0),))</f>
        <v>679.46857587000011</v>
      </c>
      <c r="I3" s="3" cm="1">
        <f t="array" ref="I3">BDD_4[[#This Row],[Vente2024]]*(1+INDEX(Evol[Evolution2025],MATCH(BDD_4[[#This Row],[Famille]:[Famille]],Evol[[Famille]:[Famille]],0),))</f>
        <v>713.44200466350014</v>
      </c>
      <c r="J3" s="6" cm="1">
        <f t="array" ref="J3">BDD_4[[#This Row],[Vente2025]]*(1+INDEX(Evol[Evolution2026],MATCH(BDD_4[[#This Row],[Famille]:[Famille]],Evol[[Famille]:[Famille]],0),))</f>
        <v>734.84526480340514</v>
      </c>
      <c r="K3" s="6" cm="1">
        <f t="array" ref="K3">BDD_4[[#This Row],[Vente2026]]*(1+INDEX(Evol[Evolution2027],MATCH(BDD_4[[#This Row],[Famille]:[Famille]],Evol[[Famille]:[Famille]],0),))</f>
        <v>771.58752804357539</v>
      </c>
      <c r="L3" s="6" cm="1">
        <f t="array" ref="L3">BDD_4[[#This Row],[Vente2027]]*(1+INDEX(Evol[Evolution2028],MATCH(BDD_4[[#This Row],[Famille]:[Famille]],Evol[[Famille]:[Famille]],0),))</f>
        <v>794.73515388488272</v>
      </c>
      <c r="M3" s="6" cm="1">
        <f t="array" ref="M3">BDD_4[[#This Row],[Vente2028]]*(1+INDEX(Evol[Evolution2029],MATCH(BDD_4[[#This Row],[Famille]:[Famille]],Evol[[Famille]:[Famille]],0),))</f>
        <v>834.47191157912687</v>
      </c>
      <c r="N3" s="6" cm="1">
        <f t="array" ref="N3">BDD_4[[#This Row],[Vente2029]]*(1+INDEX(Evol[Evolution2030],MATCH(BDD_4[[#This Row],[Famille]:[Famille]],Evol[[Famille]:[Famille]],0),))</f>
        <v>859.50606892650069</v>
      </c>
    </row>
    <row r="4" spans="1:14" x14ac:dyDescent="0.25">
      <c r="A4" t="s">
        <v>4</v>
      </c>
      <c r="B4">
        <v>17894</v>
      </c>
      <c r="C4" s="3">
        <v>35354</v>
      </c>
      <c r="D4" s="3" cm="1">
        <f t="array" ref="D4">BDD_4[[#This Row],[Vente2019]]*(1+INDEX(Evol[Evolution2020],MATCH(BDD_4[[#This Row],[Famille]:[Famille]],Evol[[Famille]:[Famille]],0),))</f>
        <v>38889.4</v>
      </c>
      <c r="E4" s="3" cm="1">
        <f t="array" ref="E4">BDD_4[[#This Row],[Vente2020]]*(1+INDEX(Evol[Evolution2021],MATCH(BDD_4[[#This Row],[Famille]:[Famille]],Evol[[Famille]:[Famille]],0),))</f>
        <v>41611.658000000003</v>
      </c>
      <c r="F4" s="3" cm="1">
        <f t="array" ref="F4">BDD_4[[#This Row],[Vente2021]]*(1+INDEX(Evol[Evolution2022],MATCH(BDD_4[[#This Row],[Famille]:[Famille]],Evol[[Famille]:[Famille]],0),))</f>
        <v>45772.823800000006</v>
      </c>
      <c r="G4" s="3" cm="1">
        <f t="array" ref="G4">BDD_4[[#This Row],[Vente2022]]*(1+INDEX(Evol[Evolution2023],MATCH(BDD_4[[#This Row],[Famille]:[Famille]],Evol[[Famille]:[Famille]],0),))</f>
        <v>48976.921466000007</v>
      </c>
      <c r="H4" s="3" cm="1">
        <f t="array" ref="H4">BDD_4[[#This Row],[Vente2023]]*(1+INDEX(Evol[Evolution2024],MATCH(BDD_4[[#This Row],[Famille]:[Famille]],Evol[[Famille]:[Famille]],0),))</f>
        <v>53874.613612600013</v>
      </c>
      <c r="I4" s="3" cm="1">
        <f t="array" ref="I4">BDD_4[[#This Row],[Vente2024]]*(1+INDEX(Evol[Evolution2025],MATCH(BDD_4[[#This Row],[Famille]:[Famille]],Evol[[Famille]:[Famille]],0),))</f>
        <v>57645.836565482015</v>
      </c>
      <c r="J4" s="6" cm="1">
        <f t="array" ref="J4">BDD_4[[#This Row],[Vente2025]]*(1+INDEX(Evol[Evolution2026],MATCH(BDD_4[[#This Row],[Famille]:[Famille]],Evol[[Famille]:[Famille]],0),))</f>
        <v>63410.420222030225</v>
      </c>
      <c r="K4" s="6" cm="1">
        <f t="array" ref="K4">BDD_4[[#This Row],[Vente2026]]*(1+INDEX(Evol[Evolution2027],MATCH(BDD_4[[#This Row],[Famille]:[Famille]],Evol[[Famille]:[Famille]],0),))</f>
        <v>67849.149637572351</v>
      </c>
      <c r="L4" s="6" cm="1">
        <f t="array" ref="L4">BDD_4[[#This Row],[Vente2027]]*(1+INDEX(Evol[Evolution2028],MATCH(BDD_4[[#This Row],[Famille]:[Famille]],Evol[[Famille]:[Famille]],0),))</f>
        <v>74634.064601329592</v>
      </c>
      <c r="M4" s="6" cm="1">
        <f t="array" ref="M4">BDD_4[[#This Row],[Vente2028]]*(1+INDEX(Evol[Evolution2029],MATCH(BDD_4[[#This Row],[Famille]:[Famille]],Evol[[Famille]:[Famille]],0),))</f>
        <v>79858.449123422673</v>
      </c>
      <c r="N4" s="6" cm="1">
        <f t="array" ref="N4">BDD_4[[#This Row],[Vente2029]]*(1+INDEX(Evol[Evolution2030],MATCH(BDD_4[[#This Row],[Famille]:[Famille]],Evol[[Famille]:[Famille]],0),))</f>
        <v>87844.29403576495</v>
      </c>
    </row>
    <row r="5" spans="1:14" x14ac:dyDescent="0.25">
      <c r="A5" t="s">
        <v>4</v>
      </c>
      <c r="B5">
        <v>21565</v>
      </c>
      <c r="C5" s="3">
        <v>646</v>
      </c>
      <c r="D5" s="3" cm="1">
        <f t="array" ref="D5">BDD_4[[#This Row],[Vente2019]]*(1+INDEX(Evol[Evolution2020],MATCH(BDD_4[[#This Row],[Famille]:[Famille]],Evol[[Famille]:[Famille]],0),))</f>
        <v>710.6</v>
      </c>
      <c r="E5" s="3" cm="1">
        <f t="array" ref="E5">BDD_4[[#This Row],[Vente2020]]*(1+INDEX(Evol[Evolution2021],MATCH(BDD_4[[#This Row],[Famille]:[Famille]],Evol[[Famille]:[Famille]],0),))</f>
        <v>760.3420000000001</v>
      </c>
      <c r="F5" s="3" cm="1">
        <f t="array" ref="F5">BDD_4[[#This Row],[Vente2021]]*(1+INDEX(Evol[Evolution2022],MATCH(BDD_4[[#This Row],[Famille]:[Famille]],Evol[[Famille]:[Famille]],0),))</f>
        <v>836.37620000000015</v>
      </c>
      <c r="G5" s="3" cm="1">
        <f t="array" ref="G5">BDD_4[[#This Row],[Vente2022]]*(1+INDEX(Evol[Evolution2023],MATCH(BDD_4[[#This Row],[Famille]:[Famille]],Evol[[Famille]:[Famille]],0),))</f>
        <v>894.92253400000027</v>
      </c>
      <c r="H5" s="3" cm="1">
        <f t="array" ref="H5">BDD_4[[#This Row],[Vente2023]]*(1+INDEX(Evol[Evolution2024],MATCH(BDD_4[[#This Row],[Famille]:[Famille]],Evol[[Famille]:[Famille]],0),))</f>
        <v>984.41478740000036</v>
      </c>
      <c r="I5" s="3" cm="1">
        <f t="array" ref="I5">BDD_4[[#This Row],[Vente2024]]*(1+INDEX(Evol[Evolution2025],MATCH(BDD_4[[#This Row],[Famille]:[Famille]],Evol[[Famille]:[Famille]],0),))</f>
        <v>1053.3238225180005</v>
      </c>
      <c r="J5" s="6" cm="1">
        <f t="array" ref="J5">BDD_4[[#This Row],[Vente2025]]*(1+INDEX(Evol[Evolution2026],MATCH(BDD_4[[#This Row],[Famille]:[Famille]],Evol[[Famille]:[Famille]],0),))</f>
        <v>1158.6562047698008</v>
      </c>
      <c r="K5" s="6" cm="1">
        <f t="array" ref="K5">BDD_4[[#This Row],[Vente2026]]*(1+INDEX(Evol[Evolution2027],MATCH(BDD_4[[#This Row],[Famille]:[Famille]],Evol[[Famille]:[Famille]],0),))</f>
        <v>1239.7621391036869</v>
      </c>
      <c r="L5" s="6" cm="1">
        <f t="array" ref="L5">BDD_4[[#This Row],[Vente2027]]*(1+INDEX(Evol[Evolution2028],MATCH(BDD_4[[#This Row],[Famille]:[Famille]],Evol[[Famille]:[Famille]],0),))</f>
        <v>1363.7383530140557</v>
      </c>
      <c r="M5" s="6" cm="1">
        <f t="array" ref="M5">BDD_4[[#This Row],[Vente2028]]*(1+INDEX(Evol[Evolution2029],MATCH(BDD_4[[#This Row],[Famille]:[Famille]],Evol[[Famille]:[Famille]],0),))</f>
        <v>1459.2000377250397</v>
      </c>
      <c r="N5" s="6" cm="1">
        <f t="array" ref="N5">BDD_4[[#This Row],[Vente2029]]*(1+INDEX(Evol[Evolution2030],MATCH(BDD_4[[#This Row],[Famille]:[Famille]],Evol[[Famille]:[Famille]],0),))</f>
        <v>1605.1200414975438</v>
      </c>
    </row>
    <row r="6" spans="1:14" x14ac:dyDescent="0.25">
      <c r="A6" t="s">
        <v>4</v>
      </c>
      <c r="B6">
        <v>23131</v>
      </c>
      <c r="C6" s="3">
        <v>56434</v>
      </c>
      <c r="D6" s="3" cm="1">
        <f t="array" ref="D6">BDD_4[[#This Row],[Vente2019]]*(1+INDEX(Evol[Evolution2020],MATCH(BDD_4[[#This Row],[Famille]:[Famille]],Evol[[Famille]:[Famille]],0),))</f>
        <v>62077.4</v>
      </c>
      <c r="E6" s="3" cm="1">
        <f t="array" ref="E6">BDD_4[[#This Row],[Vente2020]]*(1+INDEX(Evol[Evolution2021],MATCH(BDD_4[[#This Row],[Famille]:[Famille]],Evol[[Famille]:[Famille]],0),))</f>
        <v>66422.817999999999</v>
      </c>
      <c r="F6" s="3" cm="1">
        <f t="array" ref="F6">BDD_4[[#This Row],[Vente2021]]*(1+INDEX(Evol[Evolution2022],MATCH(BDD_4[[#This Row],[Famille]:[Famille]],Evol[[Famille]:[Famille]],0),))</f>
        <v>73065.099800000011</v>
      </c>
      <c r="G6" s="3" cm="1">
        <f t="array" ref="G6">BDD_4[[#This Row],[Vente2022]]*(1+INDEX(Evol[Evolution2023],MATCH(BDD_4[[#This Row],[Famille]:[Famille]],Evol[[Famille]:[Famille]],0),))</f>
        <v>78179.656786000021</v>
      </c>
      <c r="H6" s="3" cm="1">
        <f t="array" ref="H6">BDD_4[[#This Row],[Vente2023]]*(1+INDEX(Evol[Evolution2024],MATCH(BDD_4[[#This Row],[Famille]:[Famille]],Evol[[Famille]:[Famille]],0),))</f>
        <v>85997.622464600034</v>
      </c>
      <c r="I6" s="3" cm="1">
        <f t="array" ref="I6">BDD_4[[#This Row],[Vente2024]]*(1+INDEX(Evol[Evolution2025],MATCH(BDD_4[[#This Row],[Famille]:[Famille]],Evol[[Famille]:[Famille]],0),))</f>
        <v>92017.456037122043</v>
      </c>
      <c r="J6" s="6" cm="1">
        <f t="array" ref="J6">BDD_4[[#This Row],[Vente2025]]*(1+INDEX(Evol[Evolution2026],MATCH(BDD_4[[#This Row],[Famille]:[Famille]],Evol[[Famille]:[Famille]],0),))</f>
        <v>101219.20164083426</v>
      </c>
      <c r="K6" s="6" cm="1">
        <f t="array" ref="K6">BDD_4[[#This Row],[Vente2026]]*(1+INDEX(Evol[Evolution2027],MATCH(BDD_4[[#This Row],[Famille]:[Famille]],Evol[[Famille]:[Famille]],0),))</f>
        <v>108304.54575569267</v>
      </c>
      <c r="L6" s="6" cm="1">
        <f t="array" ref="L6">BDD_4[[#This Row],[Vente2027]]*(1+INDEX(Evol[Evolution2028],MATCH(BDD_4[[#This Row],[Famille]:[Famille]],Evol[[Famille]:[Famille]],0),))</f>
        <v>119135.00033126195</v>
      </c>
      <c r="M6" s="6" cm="1">
        <f t="array" ref="M6">BDD_4[[#This Row],[Vente2028]]*(1+INDEX(Evol[Evolution2029],MATCH(BDD_4[[#This Row],[Famille]:[Famille]],Evol[[Famille]:[Famille]],0),))</f>
        <v>127474.45035445029</v>
      </c>
      <c r="N6" s="6" cm="1">
        <f t="array" ref="N6">BDD_4[[#This Row],[Vente2029]]*(1+INDEX(Evol[Evolution2030],MATCH(BDD_4[[#This Row],[Famille]:[Famille]],Evol[[Famille]:[Famille]],0),))</f>
        <v>140221.89538989533</v>
      </c>
    </row>
    <row r="7" spans="1:14" x14ac:dyDescent="0.25">
      <c r="A7" t="s">
        <v>5</v>
      </c>
      <c r="B7">
        <v>8364</v>
      </c>
      <c r="C7" s="3">
        <v>1354</v>
      </c>
      <c r="D7" s="3" cm="1">
        <f t="array" ref="D7">BDD_4[[#This Row],[Vente2019]]*(1+INDEX(Evol[Evolution2020],MATCH(BDD_4[[#This Row],[Famille]:[Famille]],Evol[[Famille]:[Famille]],0),))</f>
        <v>1421.7</v>
      </c>
      <c r="E7" s="3" cm="1">
        <f t="array" ref="E7">BDD_4[[#This Row],[Vente2020]]*(1+INDEX(Evol[Evolution2021],MATCH(BDD_4[[#This Row],[Famille]:[Famille]],Evol[[Famille]:[Famille]],0),))</f>
        <v>1535.4360000000001</v>
      </c>
      <c r="F7" s="3" cm="1">
        <f t="array" ref="F7">BDD_4[[#This Row],[Vente2021]]*(1+INDEX(Evol[Evolution2022],MATCH(BDD_4[[#This Row],[Famille]:[Famille]],Evol[[Famille]:[Famille]],0),))</f>
        <v>1612.2078000000001</v>
      </c>
      <c r="G7" s="3" cm="1">
        <f t="array" ref="G7">BDD_4[[#This Row],[Vente2022]]*(1+INDEX(Evol[Evolution2023],MATCH(BDD_4[[#This Row],[Famille]:[Famille]],Evol[[Famille]:[Famille]],0),))</f>
        <v>1741.1844240000003</v>
      </c>
      <c r="H7" s="3" cm="1">
        <f t="array" ref="H7">BDD_4[[#This Row],[Vente2023]]*(1+INDEX(Evol[Evolution2024],MATCH(BDD_4[[#This Row],[Famille]:[Famille]],Evol[[Famille]:[Famille]],0),))</f>
        <v>1828.2436452000004</v>
      </c>
      <c r="I7" s="3" cm="1">
        <f t="array" ref="I7">BDD_4[[#This Row],[Vente2024]]*(1+INDEX(Evol[Evolution2025],MATCH(BDD_4[[#This Row],[Famille]:[Famille]],Evol[[Famille]:[Famille]],0),))</f>
        <v>1974.5031368160005</v>
      </c>
      <c r="J7" s="6" cm="1">
        <f t="array" ref="J7">BDD_4[[#This Row],[Vente2025]]*(1+INDEX(Evol[Evolution2026],MATCH(BDD_4[[#This Row],[Famille]:[Famille]],Evol[[Famille]:[Famille]],0),))</f>
        <v>2073.2282936568008</v>
      </c>
      <c r="K7" s="6" cm="1">
        <f t="array" ref="K7">BDD_4[[#This Row],[Vente2026]]*(1+INDEX(Evol[Evolution2027],MATCH(BDD_4[[#This Row],[Famille]:[Famille]],Evol[[Famille]:[Famille]],0),))</f>
        <v>2239.086557149345</v>
      </c>
      <c r="L7" s="6" cm="1">
        <f t="array" ref="L7">BDD_4[[#This Row],[Vente2027]]*(1+INDEX(Evol[Evolution2028],MATCH(BDD_4[[#This Row],[Famille]:[Famille]],Evol[[Famille]:[Famille]],0),))</f>
        <v>2351.0408850068125</v>
      </c>
      <c r="M7" s="6" cm="1">
        <f t="array" ref="M7">BDD_4[[#This Row],[Vente2028]]*(1+INDEX(Evol[Evolution2029],MATCH(BDD_4[[#This Row],[Famille]:[Famille]],Evol[[Famille]:[Famille]],0),))</f>
        <v>2539.1241558073575</v>
      </c>
      <c r="N7" s="6" cm="1">
        <f t="array" ref="N7">BDD_4[[#This Row],[Vente2029]]*(1+INDEX(Evol[Evolution2030],MATCH(BDD_4[[#This Row],[Famille]:[Famille]],Evol[[Famille]:[Famille]],0),))</f>
        <v>2666.0803635977254</v>
      </c>
    </row>
    <row r="8" spans="1:14" x14ac:dyDescent="0.25">
      <c r="A8" t="s">
        <v>5</v>
      </c>
      <c r="B8">
        <v>2313</v>
      </c>
      <c r="C8" s="3">
        <v>4644</v>
      </c>
      <c r="D8" s="3" cm="1">
        <f t="array" ref="D8">BDD_4[[#This Row],[Vente2019]]*(1+INDEX(Evol[Evolution2020],MATCH(BDD_4[[#This Row],[Famille]:[Famille]],Evol[[Famille]:[Famille]],0),))</f>
        <v>4876.2</v>
      </c>
      <c r="E8" s="3" cm="1">
        <f t="array" ref="E8">BDD_4[[#This Row],[Vente2020]]*(1+INDEX(Evol[Evolution2021],MATCH(BDD_4[[#This Row],[Famille]:[Famille]],Evol[[Famille]:[Famille]],0),))</f>
        <v>5266.2960000000003</v>
      </c>
      <c r="F8" s="3" cm="1">
        <f t="array" ref="F8">BDD_4[[#This Row],[Vente2021]]*(1+INDEX(Evol[Evolution2022],MATCH(BDD_4[[#This Row],[Famille]:[Famille]],Evol[[Famille]:[Famille]],0),))</f>
        <v>5529.6108000000004</v>
      </c>
      <c r="G8" s="3" cm="1">
        <f t="array" ref="G8">BDD_4[[#This Row],[Vente2022]]*(1+INDEX(Evol[Evolution2023],MATCH(BDD_4[[#This Row],[Famille]:[Famille]],Evol[[Famille]:[Famille]],0),))</f>
        <v>5971.9796640000004</v>
      </c>
      <c r="H8" s="3" cm="1">
        <f t="array" ref="H8">BDD_4[[#This Row],[Vente2023]]*(1+INDEX(Evol[Evolution2024],MATCH(BDD_4[[#This Row],[Famille]:[Famille]],Evol[[Famille]:[Famille]],0),))</f>
        <v>6270.5786472000009</v>
      </c>
      <c r="I8" s="3" cm="1">
        <f t="array" ref="I8">BDD_4[[#This Row],[Vente2024]]*(1+INDEX(Evol[Evolution2025],MATCH(BDD_4[[#This Row],[Famille]:[Famille]],Evol[[Famille]:[Famille]],0),))</f>
        <v>6772.2249389760018</v>
      </c>
      <c r="J8" s="6" cm="1">
        <f t="array" ref="J8">BDD_4[[#This Row],[Vente2025]]*(1+INDEX(Evol[Evolution2026],MATCH(BDD_4[[#This Row],[Famille]:[Famille]],Evol[[Famille]:[Famille]],0),))</f>
        <v>7110.8361859248025</v>
      </c>
      <c r="K8" s="6" cm="1">
        <f t="array" ref="K8">BDD_4[[#This Row],[Vente2026]]*(1+INDEX(Evol[Evolution2027],MATCH(BDD_4[[#This Row],[Famille]:[Famille]],Evol[[Famille]:[Famille]],0),))</f>
        <v>7679.7030807987876</v>
      </c>
      <c r="L8" s="6" cm="1">
        <f t="array" ref="L8">BDD_4[[#This Row],[Vente2027]]*(1+INDEX(Evol[Evolution2028],MATCH(BDD_4[[#This Row],[Famille]:[Famille]],Evol[[Famille]:[Famille]],0),))</f>
        <v>8063.6882348387271</v>
      </c>
      <c r="M8" s="6" cm="1">
        <f t="array" ref="M8">BDD_4[[#This Row],[Vente2028]]*(1+INDEX(Evol[Evolution2029],MATCH(BDD_4[[#This Row],[Famille]:[Famille]],Evol[[Famille]:[Famille]],0),))</f>
        <v>8708.7832936258255</v>
      </c>
      <c r="N8" s="6" cm="1">
        <f t="array" ref="N8">BDD_4[[#This Row],[Vente2029]]*(1+INDEX(Evol[Evolution2030],MATCH(BDD_4[[#This Row],[Famille]:[Famille]],Evol[[Famille]:[Famille]],0),))</f>
        <v>9144.2224583071165</v>
      </c>
    </row>
    <row r="9" spans="1:14" x14ac:dyDescent="0.25">
      <c r="A9" t="s">
        <v>6</v>
      </c>
      <c r="B9">
        <v>5643</v>
      </c>
      <c r="C9" s="3">
        <v>135434</v>
      </c>
      <c r="D9" s="3" cm="1">
        <f t="array" ref="D9">BDD_4[[#This Row],[Vente2019]]*(1+INDEX(Evol[Evolution2020],MATCH(BDD_4[[#This Row],[Famille]:[Famille]],Evol[[Famille]:[Famille]],0),))</f>
        <v>146268.72</v>
      </c>
      <c r="E9" s="3" cm="1">
        <f t="array" ref="E9">BDD_4[[#This Row],[Vente2020]]*(1+INDEX(Evol[Evolution2021],MATCH(BDD_4[[#This Row],[Famille]:[Famille]],Evol[[Famille]:[Famille]],0),))</f>
        <v>168209.02799999999</v>
      </c>
      <c r="F9" s="3" cm="1">
        <f t="array" ref="F9">BDD_4[[#This Row],[Vente2021]]*(1+INDEX(Evol[Evolution2022],MATCH(BDD_4[[#This Row],[Famille]:[Famille]],Evol[[Famille]:[Famille]],0),))</f>
        <v>181665.75023999999</v>
      </c>
      <c r="G9" s="3" cm="1">
        <f t="array" ref="G9">BDD_4[[#This Row],[Vente2022]]*(1+INDEX(Evol[Evolution2023],MATCH(BDD_4[[#This Row],[Famille]:[Famille]],Evol[[Famille]:[Famille]],0),))</f>
        <v>208915.61277599997</v>
      </c>
      <c r="H9" s="3" cm="1">
        <f t="array" ref="H9">BDD_4[[#This Row],[Vente2023]]*(1+INDEX(Evol[Evolution2024],MATCH(BDD_4[[#This Row],[Famille]:[Famille]],Evol[[Famille]:[Famille]],0),))</f>
        <v>225628.86179807998</v>
      </c>
      <c r="I9" s="3" cm="1">
        <f t="array" ref="I9">BDD_4[[#This Row],[Vente2024]]*(1+INDEX(Evol[Evolution2025],MATCH(BDD_4[[#This Row],[Famille]:[Famille]],Evol[[Famille]:[Famille]],0),))</f>
        <v>259473.19106779195</v>
      </c>
      <c r="J9" s="6" cm="1">
        <f t="array" ref="J9">BDD_4[[#This Row],[Vente2025]]*(1+INDEX(Evol[Evolution2026],MATCH(BDD_4[[#This Row],[Famille]:[Famille]],Evol[[Famille]:[Famille]],0),))</f>
        <v>280231.04635321535</v>
      </c>
      <c r="K9" s="6" cm="1">
        <f t="array" ref="K9">BDD_4[[#This Row],[Vente2026]]*(1+INDEX(Evol[Evolution2027],MATCH(BDD_4[[#This Row],[Famille]:[Famille]],Evol[[Famille]:[Famille]],0),))</f>
        <v>322265.70330619765</v>
      </c>
      <c r="L9" s="6" cm="1">
        <f t="array" ref="L9">BDD_4[[#This Row],[Vente2027]]*(1+INDEX(Evol[Evolution2028],MATCH(BDD_4[[#This Row],[Famille]:[Famille]],Evol[[Famille]:[Famille]],0),))</f>
        <v>348046.95957069349</v>
      </c>
      <c r="M9" s="6" cm="1">
        <f t="array" ref="M9">BDD_4[[#This Row],[Vente2028]]*(1+INDEX(Evol[Evolution2029],MATCH(BDD_4[[#This Row],[Famille]:[Famille]],Evol[[Famille]:[Famille]],0),))</f>
        <v>400254.00350629748</v>
      </c>
      <c r="N9" s="6" cm="1">
        <f t="array" ref="N9">BDD_4[[#This Row],[Vente2029]]*(1+INDEX(Evol[Evolution2030],MATCH(BDD_4[[#This Row],[Famille]:[Famille]],Evol[[Famille]:[Famille]],0),))</f>
        <v>432274.32378680131</v>
      </c>
    </row>
    <row r="10" spans="1:14" x14ac:dyDescent="0.25">
      <c r="D10" s="4" t="s">
        <v>29</v>
      </c>
      <c r="E10" s="2" t="s">
        <v>30</v>
      </c>
    </row>
    <row r="11" spans="1:14" x14ac:dyDescent="0.25">
      <c r="D11" s="4"/>
      <c r="E11" s="2"/>
    </row>
    <row r="12" spans="1:14" x14ac:dyDescent="0.25">
      <c r="D12" s="4"/>
      <c r="E12" s="2"/>
    </row>
    <row r="13" spans="1:14" x14ac:dyDescent="0.25">
      <c r="A13" t="s">
        <v>0</v>
      </c>
      <c r="B13" t="s">
        <v>3</v>
      </c>
      <c r="C13" t="s">
        <v>1</v>
      </c>
      <c r="D13" t="s">
        <v>31</v>
      </c>
      <c r="E13" t="s">
        <v>32</v>
      </c>
      <c r="F13" t="s">
        <v>33</v>
      </c>
      <c r="G13" t="s">
        <v>34</v>
      </c>
      <c r="H13" t="s">
        <v>35</v>
      </c>
      <c r="I13" t="s">
        <v>36</v>
      </c>
      <c r="J13" t="s">
        <v>37</v>
      </c>
      <c r="K13" t="s">
        <v>38</v>
      </c>
      <c r="L13" t="s">
        <v>39</v>
      </c>
      <c r="M13" t="s">
        <v>40</v>
      </c>
      <c r="N13" t="s">
        <v>41</v>
      </c>
    </row>
    <row r="14" spans="1:14" x14ac:dyDescent="0.25">
      <c r="A14" t="s">
        <v>2</v>
      </c>
      <c r="B14">
        <v>152</v>
      </c>
      <c r="C14" s="3">
        <v>5654</v>
      </c>
      <c r="D14" s="3">
        <v>5823.62</v>
      </c>
      <c r="E14" s="3">
        <v>6114.8</v>
      </c>
      <c r="F14" s="3">
        <v>6298.24</v>
      </c>
      <c r="G14" s="3">
        <v>6613.16</v>
      </c>
      <c r="H14" s="3">
        <v>6811.55</v>
      </c>
      <c r="I14" s="3">
        <v>7152.13</v>
      </c>
      <c r="J14" s="3">
        <v>7366.69</v>
      </c>
      <c r="K14" s="3">
        <v>7735.03</v>
      </c>
      <c r="L14" s="3">
        <v>7967.08</v>
      </c>
      <c r="M14" s="3">
        <v>8365.43</v>
      </c>
      <c r="N14" s="3">
        <v>8616.4</v>
      </c>
    </row>
    <row r="15" spans="1:14" x14ac:dyDescent="0.25">
      <c r="A15" t="s">
        <v>2</v>
      </c>
      <c r="B15">
        <v>160</v>
      </c>
      <c r="C15" s="3">
        <v>564</v>
      </c>
      <c r="D15" s="3">
        <v>580.91999999999996</v>
      </c>
      <c r="E15" s="3">
        <v>609.97</v>
      </c>
      <c r="F15" s="3">
        <v>628.26</v>
      </c>
      <c r="G15" s="3">
        <v>659.68</v>
      </c>
      <c r="H15" s="3">
        <v>679.47</v>
      </c>
      <c r="I15" s="3">
        <v>713.44</v>
      </c>
      <c r="J15" s="3">
        <v>734.85</v>
      </c>
      <c r="K15" s="3">
        <v>771.59</v>
      </c>
      <c r="L15" s="3">
        <v>794.74</v>
      </c>
      <c r="M15" s="3">
        <v>834.47</v>
      </c>
      <c r="N15" s="3">
        <v>859.51</v>
      </c>
    </row>
    <row r="16" spans="1:14" x14ac:dyDescent="0.25">
      <c r="A16" t="s">
        <v>4</v>
      </c>
      <c r="B16">
        <v>17894</v>
      </c>
      <c r="C16" s="3">
        <v>35354</v>
      </c>
      <c r="D16" s="3">
        <v>38889.4</v>
      </c>
      <c r="E16" s="3">
        <v>41611.660000000003</v>
      </c>
      <c r="F16" s="3">
        <v>45772.82</v>
      </c>
      <c r="G16" s="3">
        <v>48976.92</v>
      </c>
      <c r="H16" s="3">
        <v>53874.61</v>
      </c>
      <c r="I16" s="3">
        <v>57645.84</v>
      </c>
      <c r="J16" s="3">
        <v>63410.42</v>
      </c>
      <c r="K16" s="3">
        <v>67849.149999999994</v>
      </c>
      <c r="L16" s="3">
        <v>74634.06</v>
      </c>
      <c r="M16" s="3">
        <v>79858.45</v>
      </c>
      <c r="N16" s="3">
        <v>87844.29</v>
      </c>
    </row>
    <row r="17" spans="1:14" x14ac:dyDescent="0.25">
      <c r="A17" t="s">
        <v>4</v>
      </c>
      <c r="B17">
        <v>21565</v>
      </c>
      <c r="C17" s="3">
        <v>646</v>
      </c>
      <c r="D17" s="3">
        <v>710.6</v>
      </c>
      <c r="E17" s="3">
        <v>760.34</v>
      </c>
      <c r="F17" s="3">
        <v>836.38</v>
      </c>
      <c r="G17" s="3">
        <v>894.92</v>
      </c>
      <c r="H17" s="3">
        <v>984.41</v>
      </c>
      <c r="I17" s="3">
        <v>1053.32</v>
      </c>
      <c r="J17" s="3">
        <v>1158.6600000000001</v>
      </c>
      <c r="K17" s="3">
        <v>1239.76</v>
      </c>
      <c r="L17" s="3">
        <v>1363.74</v>
      </c>
      <c r="M17" s="3">
        <v>1459.2</v>
      </c>
      <c r="N17" s="3">
        <v>1605.12</v>
      </c>
    </row>
    <row r="18" spans="1:14" x14ac:dyDescent="0.25">
      <c r="A18" t="s">
        <v>4</v>
      </c>
      <c r="B18">
        <v>23131</v>
      </c>
      <c r="C18" s="3">
        <v>56434</v>
      </c>
      <c r="D18" s="3">
        <v>62077.4</v>
      </c>
      <c r="E18" s="3">
        <v>66422.820000000007</v>
      </c>
      <c r="F18" s="3">
        <v>73065.100000000006</v>
      </c>
      <c r="G18" s="3">
        <v>78179.66</v>
      </c>
      <c r="H18" s="3">
        <v>85997.62</v>
      </c>
      <c r="I18" s="3">
        <v>92017.46</v>
      </c>
      <c r="J18" s="3">
        <v>101219.2</v>
      </c>
      <c r="K18" s="3">
        <v>108304.55</v>
      </c>
      <c r="L18" s="3">
        <v>119135</v>
      </c>
      <c r="M18" s="3">
        <v>127474.45</v>
      </c>
      <c r="N18" s="3">
        <v>140221.9</v>
      </c>
    </row>
    <row r="19" spans="1:14" x14ac:dyDescent="0.25">
      <c r="A19" t="s">
        <v>5</v>
      </c>
      <c r="B19">
        <v>2313</v>
      </c>
      <c r="C19" s="3">
        <v>4644</v>
      </c>
      <c r="D19" s="3">
        <v>4876.2</v>
      </c>
      <c r="E19" s="3">
        <v>5266.3</v>
      </c>
      <c r="F19" s="3">
        <v>5529.61</v>
      </c>
      <c r="G19" s="3">
        <v>5971.98</v>
      </c>
      <c r="H19" s="3">
        <v>6270.58</v>
      </c>
      <c r="I19" s="3">
        <v>6772.22</v>
      </c>
      <c r="J19" s="3">
        <v>7110.84</v>
      </c>
      <c r="K19" s="3">
        <v>7679.7</v>
      </c>
      <c r="L19" s="3">
        <v>8063.69</v>
      </c>
      <c r="M19" s="3">
        <v>8708.7800000000007</v>
      </c>
      <c r="N19" s="3">
        <v>9144.2199999999993</v>
      </c>
    </row>
    <row r="20" spans="1:14" x14ac:dyDescent="0.25">
      <c r="A20" t="s">
        <v>5</v>
      </c>
      <c r="B20">
        <v>8364</v>
      </c>
      <c r="C20" s="3">
        <v>1354</v>
      </c>
      <c r="D20" s="3">
        <v>1421.7</v>
      </c>
      <c r="E20" s="3">
        <v>1535.44</v>
      </c>
      <c r="F20" s="3">
        <v>1612.21</v>
      </c>
      <c r="G20" s="3">
        <v>1741.18</v>
      </c>
      <c r="H20" s="3">
        <v>1828.24</v>
      </c>
      <c r="I20" s="3">
        <v>1974.5</v>
      </c>
      <c r="J20" s="3">
        <v>2073.23</v>
      </c>
      <c r="K20" s="3">
        <v>2239.09</v>
      </c>
      <c r="L20" s="3">
        <v>2351.04</v>
      </c>
      <c r="M20" s="3">
        <v>2539.12</v>
      </c>
      <c r="N20" s="3">
        <v>2666.08</v>
      </c>
    </row>
    <row r="21" spans="1:14" x14ac:dyDescent="0.25">
      <c r="A21" t="s">
        <v>6</v>
      </c>
      <c r="B21">
        <v>5643</v>
      </c>
      <c r="C21" s="3">
        <v>135434</v>
      </c>
      <c r="D21" s="3">
        <v>146268.72</v>
      </c>
      <c r="E21" s="3">
        <v>168209.03</v>
      </c>
      <c r="F21" s="3">
        <v>181665.75</v>
      </c>
      <c r="G21" s="3">
        <v>208915.61</v>
      </c>
      <c r="H21" s="3">
        <v>225628.86</v>
      </c>
      <c r="I21" s="3">
        <v>259473.19</v>
      </c>
      <c r="J21" s="3">
        <v>280231.05</v>
      </c>
      <c r="K21" s="3">
        <v>322265.7</v>
      </c>
      <c r="L21" s="3">
        <v>348046.96</v>
      </c>
      <c r="M21" s="3">
        <v>400254</v>
      </c>
      <c r="N21" s="3">
        <v>432274.32</v>
      </c>
    </row>
    <row r="23" spans="1:14" x14ac:dyDescent="0.25">
      <c r="I23" s="5"/>
      <c r="J23" s="5"/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93B0ADF-F746-4DBC-970C-1575673215A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Restitution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</dc:creator>
  <cp:lastModifiedBy>Chris_W10</cp:lastModifiedBy>
  <dcterms:created xsi:type="dcterms:W3CDTF">2022-01-25T14:56:59Z</dcterms:created>
  <dcterms:modified xsi:type="dcterms:W3CDTF">2022-01-25T20:40:08Z</dcterms:modified>
</cp:coreProperties>
</file>