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CAF2A990-FDB2-4D19-9BBE-ABC249354C39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Références" sheetId="2" r:id="rId1"/>
    <sheet name="Saisie" sheetId="5" r:id="rId2"/>
    <sheet name="Bilan" sheetId="6" r:id="rId3"/>
  </sheets>
  <definedNames>
    <definedName name="_xlnm._FilterDatabase" localSheetId="0" hidden="1">Références!$A$2:$D$12</definedName>
    <definedName name="L_Abs">Motifs_Abs[Motif d''absence]</definedName>
    <definedName name="L_Contrats">Contrats[Contrat]</definedName>
    <definedName name="L_Tranche">Tranches[Tranche]</definedName>
  </definedNames>
  <calcPr calcId="191029"/>
  <pivotCaches>
    <pivotCache cacheId="2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7" i="2" l="1"/>
  <c r="K16" i="2"/>
  <c r="K15" i="2"/>
  <c r="K14" i="2"/>
  <c r="K13" i="2"/>
  <c r="K9" i="2"/>
  <c r="K8" i="2"/>
  <c r="K6" i="2"/>
  <c r="K12" i="2" s="1"/>
  <c r="K5" i="2"/>
  <c r="K7" i="2" l="1"/>
  <c r="K10" i="2"/>
  <c r="K11" i="2"/>
  <c r="D5" i="2" l="1"/>
  <c r="D6" i="2" l="1"/>
  <c r="D7" i="2" s="1"/>
  <c r="D8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B63AADA-F731-4606-A77F-5BEF63AC8C84}" keepAlive="1" name="Requête - Donnees" description="Connexion à la requête « Donnees » dans le classeur." type="5" refreshedVersion="7" background="1">
    <dbPr connection="Provider=Microsoft.Mashup.OleDb.1;Data Source=$Workbook$;Location=Donnees;Extended Properties=&quot;&quot;" command="SELECT * FROM [Donnees]"/>
  </connection>
  <connection id="2" xr16:uid="{F4F70999-EF0D-44E7-9C8E-298048231C05}" keepAlive="1" name="Requête - Fériés" description="Connexion à la requête « Fériés » dans le classeur." type="5" refreshedVersion="0" background="1">
    <dbPr connection="Provider=Microsoft.Mashup.OleDb.1;Data Source=$Workbook$;Location=Fériés;Extended Properties=&quot;&quot;" command="SELECT * FROM [Fériés]"/>
  </connection>
  <connection id="3" xr16:uid="{B96D7AF3-451F-48DE-BD1A-16B2013180BD}" keepAlive="1" name="Requête - Motifs_Abs" description="Connexion à la requête « Motifs_Abs » dans le classeur." type="5" refreshedVersion="0" background="1">
    <dbPr connection="Provider=Microsoft.Mashup.OleDb.1;Data Source=$Workbook$;Location=Motifs_Abs;Extended Properties=&quot;&quot;" command="SELECT * FROM [Motifs_Abs]"/>
  </connection>
  <connection id="4" xr16:uid="{0816ABDD-905B-42C1-9827-A0EDE4A6FA61}" keepAlive="1" name="Requête - SemaineISO" description="Connexion à la requête « SemaineISO » dans le classeur." type="5" refreshedVersion="0" background="1">
    <dbPr connection="Provider=Microsoft.Mashup.OleDb.1;Data Source=$Workbook$;Location=SemaineISO;Extended Properties=&quot;&quot;" command="SELECT * FROM [SemaineISO]"/>
  </connection>
  <connection id="5" xr16:uid="{0FB836AA-675F-409D-89E4-B6F00C7D3B33}" keepAlive="1" name="Requête - Tranches" description="Connexion à la requête « Tranches » dans le classeur." type="5" refreshedVersion="0" background="1">
    <dbPr connection="Provider=Microsoft.Mashup.OleDb.1;Data Source=$Workbook$;Location=Tranches;Extended Properties=&quot;&quot;" command="SELECT * FROM [Tranches]"/>
  </connection>
</connections>
</file>

<file path=xl/sharedStrings.xml><?xml version="1.0" encoding="utf-8"?>
<sst xmlns="http://schemas.openxmlformats.org/spreadsheetml/2006/main" count="128" uniqueCount="95">
  <si>
    <t>H. deb.</t>
  </si>
  <si>
    <t>H. Fin.</t>
  </si>
  <si>
    <t>Pause</t>
  </si>
  <si>
    <t>00:30-08:00</t>
  </si>
  <si>
    <t>07:00-15:00</t>
  </si>
  <si>
    <t>08:00-16:00</t>
  </si>
  <si>
    <t>09:00-17:00</t>
  </si>
  <si>
    <t>10:00-18:00</t>
  </si>
  <si>
    <t>11:00-19:00</t>
  </si>
  <si>
    <t>12:00-20:00</t>
  </si>
  <si>
    <t>13:00-21:00</t>
  </si>
  <si>
    <t>20:00-03:30</t>
  </si>
  <si>
    <t>21:00-04:30</t>
  </si>
  <si>
    <t>Année</t>
  </si>
  <si>
    <t>FERIES</t>
  </si>
  <si>
    <t>Motif d'absence</t>
  </si>
  <si>
    <t>Contrat</t>
  </si>
  <si>
    <t>AAH</t>
  </si>
  <si>
    <t xml:space="preserve">Pâques </t>
  </si>
  <si>
    <t>AAJ</t>
  </si>
  <si>
    <t>AIH</t>
  </si>
  <si>
    <t>AIJ</t>
  </si>
  <si>
    <t>ANH</t>
  </si>
  <si>
    <t>ANJ</t>
  </si>
  <si>
    <t>ATJ</t>
  </si>
  <si>
    <t>ATV</t>
  </si>
  <si>
    <t>CAD</t>
  </si>
  <si>
    <t>CCS</t>
  </si>
  <si>
    <t>CFA</t>
  </si>
  <si>
    <t>CHJ</t>
  </si>
  <si>
    <t>COD</t>
  </si>
  <si>
    <t>COR</t>
  </si>
  <si>
    <t>CPD Att</t>
  </si>
  <si>
    <t>Panier repas jour (3,67€)</t>
  </si>
  <si>
    <t>CPD Nok</t>
  </si>
  <si>
    <t>Travail entre 11H et 14H30</t>
  </si>
  <si>
    <t>CPD ok</t>
  </si>
  <si>
    <t>ou Travail entre 18H30 et 22</t>
  </si>
  <si>
    <t>CSS</t>
  </si>
  <si>
    <t>DEL</t>
  </si>
  <si>
    <t>Travail de nuit</t>
  </si>
  <si>
    <t>ECL</t>
  </si>
  <si>
    <t>Travail entre 21h et 6h</t>
  </si>
  <si>
    <t>Travail entre 22h et 7h</t>
  </si>
  <si>
    <t>ENM</t>
  </si>
  <si>
    <t>Au moins 4h pendant la période</t>
  </si>
  <si>
    <t>EVF</t>
  </si>
  <si>
    <t>FOR</t>
  </si>
  <si>
    <t>GFE</t>
  </si>
  <si>
    <t>MAL</t>
  </si>
  <si>
    <t>MAP</t>
  </si>
  <si>
    <t>MAT</t>
  </si>
  <si>
    <t>PAT</t>
  </si>
  <si>
    <t>PF1</t>
  </si>
  <si>
    <t>RAV</t>
  </si>
  <si>
    <t>RCN</t>
  </si>
  <si>
    <t>RTT</t>
  </si>
  <si>
    <t>VMH</t>
  </si>
  <si>
    <t>Jour de l'an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</si>
  <si>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</si>
  <si>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</si>
  <si>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</si>
  <si>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</si>
  <si>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</si>
  <si>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</si>
  <si>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</si>
  <si>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</si>
  <si>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</si>
  <si>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</si>
  <si>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</si>
  <si>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Horaire</t>
  </si>
  <si>
    <t>AA BBBB</t>
  </si>
  <si>
    <t>ABS</t>
  </si>
  <si>
    <t>Tranche</t>
  </si>
  <si>
    <t>Trav</t>
  </si>
  <si>
    <t>Date</t>
  </si>
  <si>
    <t>Nom prénom</t>
  </si>
  <si>
    <t>Heure de récup</t>
  </si>
  <si>
    <t>BB Bb</t>
  </si>
  <si>
    <t>CC Cc</t>
  </si>
  <si>
    <t>CDI</t>
  </si>
  <si>
    <t>CDD</t>
  </si>
  <si>
    <t>Interim</t>
  </si>
  <si>
    <t>Apprentissage</t>
  </si>
  <si>
    <r>
      <t>Panier repas nuit (8,13</t>
    </r>
    <r>
      <rPr>
        <sz val="11"/>
        <color theme="1"/>
        <rFont val="Calibri"/>
        <family val="2"/>
      </rPr>
      <t>€)</t>
    </r>
  </si>
  <si>
    <t>Fête</t>
  </si>
  <si>
    <t>0)</t>
  </si>
  <si>
    <t>Total général</t>
  </si>
  <si>
    <t>Années</t>
  </si>
  <si>
    <t>2021</t>
  </si>
  <si>
    <t>déc</t>
  </si>
  <si>
    <t>Semaine</t>
  </si>
  <si>
    <t>Somme de Durée</t>
  </si>
  <si>
    <t>Reste à préciser les aspects Heure de récup et Heures Sup</t>
  </si>
  <si>
    <t>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</si>
</sst>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h]:mm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rgb="FF0070C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/>
  </cellStyleXfs>
  <cellXfs count="32">
    <xf numFmtId="0" fontId="0" fillId="0" borderId="0" xfId="0"/>
    <xf numFmtId="0" fontId="0" fillId="0" borderId="0" xfId="0" applyFill="1"/>
    <xf numFmtId="0" fontId="2" fillId="0" borderId="0" xfId="0" applyFont="1" applyFill="1"/>
    <xf numFmtId="14" fontId="0" fillId="0" borderId="0" xfId="0" applyNumberFormat="1"/>
    <xf numFmtId="0" fontId="3" fillId="0" borderId="1" xfId="0" applyFont="1" applyFill="1" applyBorder="1"/>
    <xf numFmtId="14" fontId="3" fillId="0" borderId="8" xfId="0" applyNumberFormat="1" applyFont="1" applyFill="1" applyBorder="1" applyAlignment="1">
      <alignment horizontal="center"/>
    </xf>
    <xf numFmtId="0" fontId="1" fillId="0" borderId="7" xfId="1" applyFont="1" applyFill="1" applyBorder="1"/>
    <xf numFmtId="0" fontId="1" fillId="0" borderId="0" xfId="1" applyFont="1" applyFill="1" applyBorder="1"/>
    <xf numFmtId="0" fontId="4" fillId="0" borderId="3" xfId="1" applyFill="1" applyBorder="1" applyAlignment="1" applyProtection="1">
      <alignment horizontal="center"/>
      <protection locked="0"/>
    </xf>
    <xf numFmtId="0" fontId="2" fillId="0" borderId="1" xfId="0" applyFont="1" applyFill="1" applyBorder="1" applyProtection="1">
      <protection locked="0"/>
    </xf>
    <xf numFmtId="20" fontId="2" fillId="0" borderId="1" xfId="0" applyNumberFormat="1" applyFont="1" applyFill="1" applyBorder="1" applyProtection="1">
      <protection locked="0"/>
    </xf>
    <xf numFmtId="20" fontId="2" fillId="0" borderId="8" xfId="0" applyNumberFormat="1" applyFont="1" applyFill="1" applyBorder="1" applyProtection="1">
      <protection locked="0"/>
    </xf>
    <xf numFmtId="0" fontId="4" fillId="0" borderId="5" xfId="1" applyFont="1" applyFill="1" applyBorder="1"/>
    <xf numFmtId="0" fontId="4" fillId="0" borderId="0" xfId="1" applyNumberFormat="1" applyFont="1" applyFill="1" applyBorder="1" applyAlignment="1"/>
    <xf numFmtId="14" fontId="4" fillId="0" borderId="2" xfId="1" applyNumberFormat="1" applyFill="1" applyBorder="1" applyAlignment="1">
      <alignment horizontal="left"/>
    </xf>
    <xf numFmtId="0" fontId="4" fillId="0" borderId="0" xfId="1" applyFill="1"/>
    <xf numFmtId="14" fontId="4" fillId="0" borderId="5" xfId="1" applyNumberFormat="1" applyFill="1" applyBorder="1" applyAlignment="1">
      <alignment horizontal="left"/>
    </xf>
    <xf numFmtId="0" fontId="4" fillId="0" borderId="0" xfId="1" applyNumberFormat="1" applyFill="1" applyBorder="1" applyAlignment="1"/>
    <xf numFmtId="14" fontId="4" fillId="0" borderId="6" xfId="1" applyNumberFormat="1" applyFill="1" applyBorder="1" applyAlignment="1">
      <alignment horizontal="left"/>
    </xf>
    <xf numFmtId="0" fontId="4" fillId="0" borderId="5" xfId="1" applyFill="1" applyBorder="1"/>
    <xf numFmtId="14" fontId="0" fillId="0" borderId="0" xfId="0" applyNumberFormat="1" applyFill="1"/>
    <xf numFmtId="0" fontId="2" fillId="0" borderId="1" xfId="0" applyFont="1" applyFill="1" applyBorder="1"/>
    <xf numFmtId="14" fontId="4" fillId="0" borderId="1" xfId="1" applyNumberFormat="1" applyFill="1" applyBorder="1" applyAlignment="1">
      <alignment horizontal="left"/>
    </xf>
    <xf numFmtId="0" fontId="2" fillId="0" borderId="9" xfId="0" applyFont="1" applyFill="1" applyBorder="1" applyProtection="1">
      <protection locked="0"/>
    </xf>
    <xf numFmtId="20" fontId="2" fillId="0" borderId="9" xfId="0" applyNumberFormat="1" applyFont="1" applyFill="1" applyBorder="1" applyProtection="1">
      <protection locked="0"/>
    </xf>
    <xf numFmtId="20" fontId="2" fillId="0" borderId="10" xfId="0" applyNumberFormat="1" applyFont="1" applyFill="1" applyBorder="1" applyProtection="1">
      <protection locked="0"/>
    </xf>
    <xf numFmtId="0" fontId="4" fillId="0" borderId="4" xfId="1" applyFill="1" applyBorder="1"/>
    <xf numFmtId="0" fontId="0" fillId="2" borderId="0" xfId="0" applyFill="1"/>
    <xf numFmtId="0" fontId="0" fillId="0" borderId="0" xfId="0" pivotButton="1"/>
    <xf numFmtId="166" fontId="0" fillId="0" borderId="0" xfId="0" applyNumberFormat="1"/>
    <xf numFmtId="0" fontId="0" fillId="3" borderId="0" xfId="0" applyFill="1"/>
    <xf numFmtId="0" fontId="0" fillId="3" borderId="0" xfId="0" applyFill="1" applyAlignment="1">
      <alignment horizontal="center"/>
    </xf>
  </cellXfs>
  <cellStyles count="2">
    <cellStyle name="Normal" xfId="0" builtinId="0"/>
    <cellStyle name="Normal 2" xfId="1" xr:uid="{00000000-0005-0000-0000-000002000000}"/>
  </cellStyles>
  <dxfs count="19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5" formatCode="hh:mm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5" formatCode="hh:mm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5" formatCode="hh:mm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9" formatCode="dd/mm/yyyy"/>
    </dxf>
    <dxf>
      <border outline="0">
        <left style="thin">
          <color indexed="64"/>
        </left>
      </border>
    </dxf>
    <dxf>
      <border outline="0">
        <right style="thin">
          <color auto="1"/>
        </right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560.649990625003" backgroundQuery="1" createdVersion="7" refreshedVersion="7" minRefreshableVersion="3" recordCount="8" xr:uid="{50CF4F59-58DD-419A-824A-29C85DDF6AA0}">
  <cacheSource type="external" connectionId="1"/>
  <cacheFields count="6">
    <cacheField name="Date" numFmtId="0">
      <sharedItems containsSemiMixedTypes="0" containsNonDate="0" containsDate="1" containsString="0" minDate="2021-12-01T00:00:00" maxDate="2021-12-28T00:00:00" count="3">
        <d v="2021-12-27T00:00:00"/>
        <d v="2021-12-01T00:00:00"/>
        <d v="2021-12-24T00:00:00"/>
      </sharedItems>
      <fieldGroup par="5" base="0">
        <rangePr groupBy="months" startDate="2021-12-01T00:00:00" endDate="2021-12-28T00:00:00"/>
        <groupItems count="14">
          <s v="&lt;01/12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/12/2021"/>
        </groupItems>
      </fieldGroup>
    </cacheField>
    <cacheField name="Contrat" numFmtId="0">
      <sharedItems count="2">
        <s v="CDI"/>
        <s v="CDD"/>
      </sharedItems>
    </cacheField>
    <cacheField name="Nom prénom" numFmtId="0">
      <sharedItems count="3">
        <s v="CC Cc"/>
        <s v="AA BBBB"/>
        <s v="BB Bb"/>
      </sharedItems>
    </cacheField>
    <cacheField name="Semaine" numFmtId="0">
      <sharedItems containsSemiMixedTypes="0" containsString="0" containsNumber="1" containsInteger="1" minValue="48" maxValue="52" count="3">
        <n v="52"/>
        <n v="48"/>
        <n v="51"/>
      </sharedItems>
    </cacheField>
    <cacheField name="Durée" numFmtId="0">
      <sharedItems containsSemiMixedTypes="0" containsString="0" containsNumber="1" minValue="0" maxValue="0.29166666666666669" count="2">
        <n v="0"/>
        <n v="0.29166666666666669"/>
      </sharedItems>
    </cacheField>
    <cacheField name="Années" numFmtId="0" databaseField="0">
      <fieldGroup base="0">
        <rangePr groupBy="years" startDate="2021-12-01T00:00:00" endDate="2021-12-28T00:00:00"/>
        <groupItems count="3">
          <s v="&lt;01/12/2021"/>
          <s v="2021"/>
          <s v="&gt;28/12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  <x v="0"/>
    <x v="0"/>
  </r>
  <r>
    <x v="1"/>
    <x v="0"/>
    <x v="0"/>
    <x v="1"/>
    <x v="1"/>
  </r>
  <r>
    <x v="2"/>
    <x v="0"/>
    <x v="0"/>
    <x v="2"/>
    <x v="1"/>
  </r>
  <r>
    <x v="0"/>
    <x v="0"/>
    <x v="1"/>
    <x v="0"/>
    <x v="1"/>
  </r>
  <r>
    <x v="1"/>
    <x v="0"/>
    <x v="1"/>
    <x v="1"/>
    <x v="1"/>
  </r>
  <r>
    <x v="1"/>
    <x v="1"/>
    <x v="2"/>
    <x v="1"/>
    <x v="1"/>
  </r>
  <r>
    <x v="2"/>
    <x v="1"/>
    <x v="2"/>
    <x v="2"/>
    <x v="1"/>
  </r>
  <r>
    <x v="0"/>
    <x v="1"/>
    <x v="2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E0D1C86-7414-4494-9E43-C490C62AE9ED}" name="Tableau croisé dynamique1" cacheId="25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>
  <location ref="A1:G10" firstHeaderRow="1" firstDataRow="2" firstDataCol="3"/>
  <pivotFields count="6">
    <pivotField axis="axisRow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axis="axisRow" compact="0" showAll="0" sortType="ascending">
      <items count="4">
        <item x="1"/>
        <item x="2"/>
        <item x="0"/>
        <item t="default"/>
      </items>
    </pivotField>
    <pivotField axis="axisCol" compact="0" showAll="0" sortType="ascending">
      <items count="4">
        <item x="1"/>
        <item x="2"/>
        <item x="0"/>
        <item t="default"/>
      </items>
    </pivotField>
    <pivotField dataField="1" compact="0" showAll="0"/>
    <pivotField axis="axisRow" compact="0" showAll="0">
      <items count="4">
        <item x="1"/>
        <item x="2"/>
        <item x="0"/>
        <item t="default"/>
      </items>
    </pivotField>
  </pivotFields>
  <rowFields count="3">
    <field x="5"/>
    <field x="2"/>
    <field x="0"/>
  </rowFields>
  <rowItems count="8">
    <i>
      <x/>
    </i>
    <i r="1">
      <x/>
    </i>
    <i r="2">
      <x v="12"/>
    </i>
    <i r="1">
      <x v="1"/>
    </i>
    <i r="2">
      <x v="12"/>
    </i>
    <i r="1">
      <x v="2"/>
    </i>
    <i r="2">
      <x v="12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dataFields count="1">
    <dataField name="Somme de Durée" fld="4" baseField="11" baseItem="1" numFmtId="166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0D251B-F26C-4BDD-A86D-2FE4A6CCADB3}" name="Tranches" displayName="Tranches" ref="A2:D12" totalsRowShown="0" headerRowDxfId="11" dataDxfId="10" tableBorderDxfId="18">
  <autoFilter ref="A2:D12" xr:uid="{230D251B-F26C-4BDD-A86D-2FE4A6CCADB3}"/>
  <tableColumns count="4">
    <tableColumn id="1" xr3:uid="{47DF733B-99F2-4922-BEA0-6725148EC6C8}" name="Tranche" dataDxfId="15"/>
    <tableColumn id="2" xr3:uid="{9F0ED90D-F374-4262-9649-78B28794275A}" name="H. deb." dataDxfId="14"/>
    <tableColumn id="3" xr3:uid="{525626C6-C677-4142-9B54-930AB257C148}" name="H. Fin." dataDxfId="13"/>
    <tableColumn id="4" xr3:uid="{7CA0EC97-4E5B-4393-B98D-595B44BD3497}" name="Pause" dataDxfId="1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48FA6B-8602-40B5-BB08-931BEB9AFBB8}" name="Motifs_Abs" displayName="Motifs_Abs" ref="F2:G35" totalsRowShown="0" headerRowDxfId="7" dataDxfId="6" tableBorderDxfId="17">
  <autoFilter ref="F2:G35" xr:uid="{BF48FA6B-8602-40B5-BB08-931BEB9AFBB8}"/>
  <tableColumns count="2">
    <tableColumn id="1" xr3:uid="{C8D5D2E3-6500-4977-8215-B441191A0254}" name="Motif d'absence" dataDxfId="9" dataCellStyle="Normal 2"/>
    <tableColumn id="2" xr3:uid="{937CB4E1-D2C1-4209-8C2A-5DA93CB09F0E}" name="Trav" dataDxfId="8" dataCellStyle="Normal 2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2C60D40-F188-466A-BA8F-36D7992D3C9E}" name="Contrats" displayName="Contrats" ref="I2:I6" totalsRowShown="0" headerRowDxfId="4" dataDxfId="3">
  <autoFilter ref="I2:I6" xr:uid="{82C60D40-F188-466A-BA8F-36D7992D3C9E}"/>
  <tableColumns count="1">
    <tableColumn id="1" xr3:uid="{6EB6634B-D4AB-45EC-9BAA-F3E341522835}" name="Contrat" dataDxfId="5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2BE3DFD-104F-47A5-BAE1-A3091A86F08C}" name="Fériés" displayName="Fériés" ref="K4:L17" totalsRowShown="0" headerRowDxfId="0">
  <autoFilter ref="K4:L17" xr:uid="{B2BE3DFD-104F-47A5-BAE1-A3091A86F08C}"/>
  <tableColumns count="2">
    <tableColumn id="1" xr3:uid="{82259994-3B36-421A-AEDA-087AA93CF1EA}" name="FERIES" dataDxfId="2"/>
    <tableColumn id="2" xr3:uid="{BB3B165A-52F7-4365-B603-B89EE52794D5}" name="Fête" dataDxfId="1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4159E1D-26A8-407B-B0B6-A3E9E7B6C391}" name="Donnees" displayName="Donnees" ref="A1:F9" totalsRowShown="0">
  <autoFilter ref="A1:F9" xr:uid="{24159E1D-26A8-407B-B0B6-A3E9E7B6C391}"/>
  <sortState xmlns:xlrd2="http://schemas.microsoft.com/office/spreadsheetml/2017/richdata2" ref="A2:F9">
    <sortCondition ref="A2:A9"/>
    <sortCondition ref="C2:C9"/>
  </sortState>
  <tableColumns count="6">
    <tableColumn id="1" xr3:uid="{D6F280C1-734B-4344-B459-4C800B6CADC3}" name="Date" dataDxfId="16"/>
    <tableColumn id="2" xr3:uid="{2A63B734-D104-4BEE-9946-A64EA6BA3E2B}" name="Contrat"/>
    <tableColumn id="3" xr3:uid="{28FB0922-9621-4260-8D9C-EF7F5F6B3513}" name="Nom prénom"/>
    <tableColumn id="4" xr3:uid="{FBF16FB2-1D22-4490-806B-D01222C4132C}" name="Horaire"/>
    <tableColumn id="5" xr3:uid="{460A3391-A565-4213-B3A9-E685820A4536}" name="ABS"/>
    <tableColumn id="6" xr3:uid="{C08C7553-04DC-487A-9C08-6B2DF19F7BF9}" name="Heure de récup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U37"/>
  <sheetViews>
    <sheetView workbookViewId="0">
      <selection activeCell="N21" sqref="N21"/>
    </sheetView>
  </sheetViews>
  <sheetFormatPr baseColWidth="10" defaultColWidth="11.42578125" defaultRowHeight="15" x14ac:dyDescent="0.25"/>
  <cols>
    <col min="1" max="4" width="11.42578125" style="2"/>
    <col min="5" max="5" width="3.28515625" style="1" customWidth="1"/>
    <col min="6" max="6" width="17.7109375" style="2" bestFit="1" customWidth="1"/>
    <col min="7" max="7" width="11.42578125" style="2"/>
    <col min="8" max="8" width="3.7109375" style="1" customWidth="1"/>
    <col min="9" max="9" width="15.28515625" style="2" customWidth="1"/>
    <col min="10" max="10" width="3.140625" style="1" customWidth="1"/>
    <col min="11" max="11" width="12.28515625" style="2" bestFit="1" customWidth="1"/>
    <col min="12" max="12" width="18.28515625" style="2" bestFit="1" customWidth="1"/>
    <col min="13" max="13" width="3.5703125" style="1" customWidth="1"/>
    <col min="14" max="14" width="27.5703125" style="2" bestFit="1" customWidth="1"/>
    <col min="15" max="16384" width="11.42578125" style="1"/>
  </cols>
  <sheetData>
    <row r="1" spans="1:14" ht="15.75" thickBot="1" x14ac:dyDescent="0.3">
      <c r="A1" s="1"/>
      <c r="B1" s="1"/>
      <c r="C1" s="1"/>
      <c r="D1" s="1"/>
      <c r="F1" s="1"/>
      <c r="G1" s="1"/>
      <c r="I1" s="1"/>
      <c r="K1" s="1"/>
      <c r="L1" s="1"/>
      <c r="N1" s="31" t="s">
        <v>94</v>
      </c>
    </row>
    <row r="2" spans="1:14" ht="15.75" thickBot="1" x14ac:dyDescent="0.3">
      <c r="A2" s="2" t="s">
        <v>73</v>
      </c>
      <c r="B2" s="4" t="s">
        <v>0</v>
      </c>
      <c r="C2" s="4" t="s">
        <v>1</v>
      </c>
      <c r="D2" s="5" t="s">
        <v>2</v>
      </c>
      <c r="F2" s="6" t="s">
        <v>15</v>
      </c>
      <c r="G2" s="7" t="s">
        <v>74</v>
      </c>
      <c r="I2" s="2" t="s">
        <v>16</v>
      </c>
      <c r="K2" s="27" t="s">
        <v>13</v>
      </c>
      <c r="L2" s="8">
        <v>2021</v>
      </c>
      <c r="N2" s="27" t="s">
        <v>33</v>
      </c>
    </row>
    <row r="3" spans="1:14" x14ac:dyDescent="0.25">
      <c r="A3" s="9" t="s">
        <v>3</v>
      </c>
      <c r="B3" s="10">
        <v>2.0833333333333332E-2</v>
      </c>
      <c r="C3" s="10">
        <v>0.33333333333333331</v>
      </c>
      <c r="D3" s="11">
        <v>2.0833333333333332E-2</v>
      </c>
      <c r="F3" s="12" t="s">
        <v>17</v>
      </c>
      <c r="G3" s="13">
        <v>1</v>
      </c>
      <c r="I3" s="2" t="s">
        <v>80</v>
      </c>
      <c r="K3" s="15"/>
      <c r="L3" s="15"/>
      <c r="N3" s="14" t="s">
        <v>35</v>
      </c>
    </row>
    <row r="4" spans="1:14" x14ac:dyDescent="0.25">
      <c r="A4" s="10" t="s">
        <v>4</v>
      </c>
      <c r="B4" s="10">
        <v>0.29166666666666669</v>
      </c>
      <c r="C4" s="10">
        <v>0.625</v>
      </c>
      <c r="D4" s="11">
        <v>4.1666666666666664E-2</v>
      </c>
      <c r="F4" s="16" t="s">
        <v>19</v>
      </c>
      <c r="G4" s="17"/>
      <c r="I4" s="2" t="s">
        <v>81</v>
      </c>
      <c r="K4" s="1" t="s">
        <v>14</v>
      </c>
      <c r="L4" s="1" t="s">
        <v>85</v>
      </c>
      <c r="N4" s="18" t="s">
        <v>37</v>
      </c>
    </row>
    <row r="5" spans="1:14" x14ac:dyDescent="0.25">
      <c r="A5" s="9" t="s">
        <v>5</v>
      </c>
      <c r="B5" s="10">
        <v>0.33333333333333298</v>
      </c>
      <c r="C5" s="10">
        <v>0.66666666666666696</v>
      </c>
      <c r="D5" s="11">
        <f>D4+0</f>
        <v>4.1666666666666664E-2</v>
      </c>
      <c r="F5" s="19" t="s">
        <v>20</v>
      </c>
      <c r="G5" s="17">
        <v>1</v>
      </c>
      <c r="I5" s="2" t="s">
        <v>82</v>
      </c>
      <c r="K5" s="20">
        <f xml:space="preserve"> DATE($L$2,1,1)</f>
        <v>44197</v>
      </c>
      <c r="L5" s="1" t="s">
        <v>58</v>
      </c>
      <c r="N5" s="15"/>
    </row>
    <row r="6" spans="1:14" x14ac:dyDescent="0.25">
      <c r="A6" s="9" t="s">
        <v>6</v>
      </c>
      <c r="B6" s="10">
        <v>0.375</v>
      </c>
      <c r="C6" s="10">
        <v>0.70833333333333304</v>
      </c>
      <c r="D6" s="11">
        <f>D5+0</f>
        <v>4.1666666666666664E-2</v>
      </c>
      <c r="F6" s="16" t="s">
        <v>21</v>
      </c>
      <c r="G6" s="17"/>
      <c r="I6" s="2" t="s">
        <v>83</v>
      </c>
      <c r="K6" s="20">
        <f xml:space="preserve"> FLOOR(DAY(MINUTE($L$2/38)/2+56)&amp;"/5/"&amp;$L$2,7)-34</f>
        <v>44290</v>
      </c>
      <c r="L6" s="1" t="s">
        <v>18</v>
      </c>
      <c r="N6" s="27" t="s">
        <v>84</v>
      </c>
    </row>
    <row r="7" spans="1:14" x14ac:dyDescent="0.25">
      <c r="A7" s="9" t="s">
        <v>7</v>
      </c>
      <c r="B7" s="10">
        <v>0.41666666666666702</v>
      </c>
      <c r="C7" s="10">
        <v>0.75</v>
      </c>
      <c r="D7" s="11">
        <f>D6+0</f>
        <v>4.1666666666666664E-2</v>
      </c>
      <c r="F7" s="16" t="s">
        <v>22</v>
      </c>
      <c r="G7" s="17">
        <v>1</v>
      </c>
      <c r="K7" s="20">
        <f xml:space="preserve"> K6+ 1</f>
        <v>44291</v>
      </c>
      <c r="L7" s="1" t="s">
        <v>59</v>
      </c>
      <c r="N7" s="14" t="s">
        <v>43</v>
      </c>
    </row>
    <row r="8" spans="1:14" x14ac:dyDescent="0.25">
      <c r="A8" s="9" t="s">
        <v>8</v>
      </c>
      <c r="B8" s="10">
        <v>0.45833333333333298</v>
      </c>
      <c r="C8" s="10">
        <v>0.79166666666666696</v>
      </c>
      <c r="D8" s="11">
        <f>D7+0</f>
        <v>4.1666666666666664E-2</v>
      </c>
      <c r="F8" s="16" t="s">
        <v>23</v>
      </c>
      <c r="G8" s="17"/>
      <c r="K8" s="20">
        <f xml:space="preserve"> DATE($L$2,5,1)</f>
        <v>44317</v>
      </c>
      <c r="L8" s="1" t="s">
        <v>60</v>
      </c>
      <c r="N8" s="18" t="s">
        <v>45</v>
      </c>
    </row>
    <row r="9" spans="1:14" x14ac:dyDescent="0.25">
      <c r="A9" s="21" t="s">
        <v>9</v>
      </c>
      <c r="B9" s="10">
        <v>0.5</v>
      </c>
      <c r="C9" s="10">
        <v>0.83333333333333337</v>
      </c>
      <c r="D9" s="11">
        <v>4.1666666666666664E-2</v>
      </c>
      <c r="F9" s="12" t="s">
        <v>24</v>
      </c>
      <c r="G9" s="13"/>
      <c r="K9" s="20">
        <f xml:space="preserve"> DATE($L$2,5,8)</f>
        <v>44324</v>
      </c>
      <c r="L9" s="1" t="s">
        <v>61</v>
      </c>
      <c r="N9" s="15"/>
    </row>
    <row r="10" spans="1:14" x14ac:dyDescent="0.25">
      <c r="A10" s="21" t="s">
        <v>10</v>
      </c>
      <c r="B10" s="10">
        <v>0.54166666666666663</v>
      </c>
      <c r="C10" s="10">
        <v>0.875</v>
      </c>
      <c r="D10" s="11">
        <v>4.1666666666666664E-2</v>
      </c>
      <c r="F10" s="16" t="s">
        <v>25</v>
      </c>
      <c r="G10" s="17"/>
      <c r="K10" s="20">
        <f xml:space="preserve"> K6+ 39</f>
        <v>44329</v>
      </c>
      <c r="L10" s="1" t="s">
        <v>62</v>
      </c>
      <c r="N10" s="27" t="s">
        <v>40</v>
      </c>
    </row>
    <row r="11" spans="1:14" x14ac:dyDescent="0.25">
      <c r="A11" s="9" t="s">
        <v>11</v>
      </c>
      <c r="B11" s="10">
        <v>0.83333333333333337</v>
      </c>
      <c r="C11" s="10">
        <v>0.14583333333333334</v>
      </c>
      <c r="D11" s="11">
        <v>2.0833333333333332E-2</v>
      </c>
      <c r="F11" s="12" t="s">
        <v>26</v>
      </c>
      <c r="G11" s="13"/>
      <c r="K11" s="20">
        <f xml:space="preserve"> K6 + 49</f>
        <v>44339</v>
      </c>
      <c r="L11" s="1" t="s">
        <v>63</v>
      </c>
      <c r="N11" s="22" t="s">
        <v>42</v>
      </c>
    </row>
    <row r="12" spans="1:14" x14ac:dyDescent="0.25">
      <c r="A12" s="23" t="s">
        <v>12</v>
      </c>
      <c r="B12" s="24">
        <v>0.875</v>
      </c>
      <c r="C12" s="24">
        <v>0.1875</v>
      </c>
      <c r="D12" s="25">
        <v>2.0833333333333332E-2</v>
      </c>
      <c r="F12" s="19" t="s">
        <v>27</v>
      </c>
      <c r="G12" s="17"/>
      <c r="K12" s="20">
        <f xml:space="preserve"> K6 + 50</f>
        <v>44340</v>
      </c>
      <c r="L12" s="1" t="s">
        <v>64</v>
      </c>
    </row>
    <row r="13" spans="1:14" x14ac:dyDescent="0.25">
      <c r="F13" s="19" t="s">
        <v>28</v>
      </c>
      <c r="G13" s="17"/>
      <c r="K13" s="20">
        <f xml:space="preserve"> DATE($L$2,7,14)</f>
        <v>44391</v>
      </c>
      <c r="L13" s="1" t="s">
        <v>65</v>
      </c>
    </row>
    <row r="14" spans="1:14" x14ac:dyDescent="0.25">
      <c r="F14" s="19" t="s">
        <v>29</v>
      </c>
      <c r="G14" s="17"/>
      <c r="K14" s="20">
        <f xml:space="preserve"> DATE($L$2,8,15)</f>
        <v>44423</v>
      </c>
      <c r="L14" s="1" t="s">
        <v>66</v>
      </c>
    </row>
    <row r="15" spans="1:14" x14ac:dyDescent="0.25">
      <c r="F15" s="19" t="s">
        <v>30</v>
      </c>
      <c r="G15" s="17"/>
      <c r="K15" s="20">
        <f xml:space="preserve"> DATE($L$2,11,1)</f>
        <v>44501</v>
      </c>
      <c r="L15" s="1" t="s">
        <v>67</v>
      </c>
    </row>
    <row r="16" spans="1:14" x14ac:dyDescent="0.25">
      <c r="F16" s="16" t="s">
        <v>31</v>
      </c>
      <c r="G16" s="17">
        <v>1</v>
      </c>
      <c r="K16" s="20">
        <f xml:space="preserve"> DATE($L$2,11,11)</f>
        <v>44511</v>
      </c>
      <c r="L16" s="1" t="s">
        <v>68</v>
      </c>
    </row>
    <row r="17" spans="6:12" x14ac:dyDescent="0.25">
      <c r="F17" s="16" t="s">
        <v>32</v>
      </c>
      <c r="G17" s="17">
        <v>1</v>
      </c>
      <c r="K17" s="20">
        <f xml:space="preserve"> DATE($L$2,12,25)</f>
        <v>44555</v>
      </c>
      <c r="L17" s="1" t="s">
        <v>69</v>
      </c>
    </row>
    <row r="18" spans="6:12" x14ac:dyDescent="0.25">
      <c r="F18" s="12" t="s">
        <v>34</v>
      </c>
      <c r="G18" s="13">
        <v>1</v>
      </c>
    </row>
    <row r="19" spans="6:12" x14ac:dyDescent="0.25">
      <c r="F19" s="12" t="s">
        <v>36</v>
      </c>
      <c r="G19" s="13"/>
    </row>
    <row r="20" spans="6:12" x14ac:dyDescent="0.25">
      <c r="F20" s="16" t="s">
        <v>38</v>
      </c>
      <c r="G20" s="17"/>
    </row>
    <row r="21" spans="6:12" x14ac:dyDescent="0.25">
      <c r="F21" s="19" t="s">
        <v>39</v>
      </c>
      <c r="G21" s="17">
        <v>1</v>
      </c>
    </row>
    <row r="22" spans="6:12" x14ac:dyDescent="0.25">
      <c r="F22" s="19" t="s">
        <v>41</v>
      </c>
      <c r="G22" s="17"/>
    </row>
    <row r="23" spans="6:12" x14ac:dyDescent="0.25">
      <c r="F23" s="19" t="s">
        <v>44</v>
      </c>
      <c r="G23" s="17"/>
    </row>
    <row r="24" spans="6:12" x14ac:dyDescent="0.25">
      <c r="F24" s="19" t="s">
        <v>46</v>
      </c>
      <c r="G24" s="17"/>
    </row>
    <row r="25" spans="6:12" x14ac:dyDescent="0.25">
      <c r="F25" s="16" t="s">
        <v>47</v>
      </c>
      <c r="G25" s="17">
        <v>1</v>
      </c>
    </row>
    <row r="26" spans="6:12" x14ac:dyDescent="0.25">
      <c r="F26" s="16" t="s">
        <v>48</v>
      </c>
      <c r="G26" s="17"/>
    </row>
    <row r="27" spans="6:12" x14ac:dyDescent="0.25">
      <c r="F27" s="16" t="s">
        <v>49</v>
      </c>
      <c r="G27" s="17"/>
    </row>
    <row r="28" spans="6:12" x14ac:dyDescent="0.25">
      <c r="F28" s="19" t="s">
        <v>50</v>
      </c>
      <c r="G28" s="17"/>
    </row>
    <row r="29" spans="6:12" x14ac:dyDescent="0.25">
      <c r="F29" s="16" t="s">
        <v>51</v>
      </c>
      <c r="G29" s="17"/>
    </row>
    <row r="30" spans="6:12" x14ac:dyDescent="0.25">
      <c r="F30" s="16" t="s">
        <v>52</v>
      </c>
      <c r="G30" s="17"/>
    </row>
    <row r="31" spans="6:12" x14ac:dyDescent="0.25">
      <c r="F31" s="19" t="s">
        <v>53</v>
      </c>
      <c r="G31" s="17"/>
    </row>
    <row r="32" spans="6:12" x14ac:dyDescent="0.25">
      <c r="F32" s="19" t="s">
        <v>54</v>
      </c>
      <c r="G32" s="17"/>
    </row>
    <row r="33" spans="6:21" x14ac:dyDescent="0.25">
      <c r="F33" s="16" t="s">
        <v>55</v>
      </c>
      <c r="G33" s="17">
        <v>1</v>
      </c>
    </row>
    <row r="34" spans="6:21" x14ac:dyDescent="0.25">
      <c r="F34" s="26" t="s">
        <v>56</v>
      </c>
      <c r="G34" s="17"/>
    </row>
    <row r="35" spans="6:21" x14ac:dyDescent="0.25">
      <c r="F35" s="26" t="s">
        <v>57</v>
      </c>
      <c r="G35" s="17">
        <v>1</v>
      </c>
    </row>
    <row r="37" spans="6:21" x14ac:dyDescent="0.25">
      <c r="T37" s="1" t="s">
        <v>86</v>
      </c>
      <c r="U37" s="1" t="s">
        <v>86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02B03-E498-4F04-A699-44C568AB9790}">
  <dimension ref="A1:I9"/>
  <sheetViews>
    <sheetView tabSelected="1" workbookViewId="0">
      <selection activeCell="F29" sqref="F29"/>
    </sheetView>
  </sheetViews>
  <sheetFormatPr baseColWidth="10" defaultRowHeight="15" x14ac:dyDescent="0.25"/>
  <cols>
    <col min="3" max="3" width="14.85546875" customWidth="1"/>
    <col min="6" max="6" width="16.7109375" customWidth="1"/>
    <col min="9" max="9" width="52.85546875" bestFit="1" customWidth="1"/>
  </cols>
  <sheetData>
    <row r="1" spans="1:9" x14ac:dyDescent="0.25">
      <c r="A1" t="s">
        <v>75</v>
      </c>
      <c r="B1" t="s">
        <v>16</v>
      </c>
      <c r="C1" t="s">
        <v>76</v>
      </c>
      <c r="D1" t="s">
        <v>70</v>
      </c>
      <c r="E1" t="s">
        <v>72</v>
      </c>
      <c r="F1" t="s">
        <v>77</v>
      </c>
      <c r="I1" s="30" t="s">
        <v>93</v>
      </c>
    </row>
    <row r="2" spans="1:9" x14ac:dyDescent="0.25">
      <c r="A2" s="3">
        <v>44531</v>
      </c>
      <c r="B2" t="s">
        <v>80</v>
      </c>
      <c r="C2" t="s">
        <v>71</v>
      </c>
      <c r="D2" t="s">
        <v>5</v>
      </c>
    </row>
    <row r="3" spans="1:9" x14ac:dyDescent="0.25">
      <c r="A3" s="3">
        <v>44531</v>
      </c>
      <c r="B3" t="s">
        <v>81</v>
      </c>
      <c r="C3" t="s">
        <v>78</v>
      </c>
      <c r="D3" t="s">
        <v>7</v>
      </c>
    </row>
    <row r="4" spans="1:9" x14ac:dyDescent="0.25">
      <c r="A4" s="3">
        <v>44531</v>
      </c>
      <c r="B4" t="s">
        <v>80</v>
      </c>
      <c r="C4" t="s">
        <v>79</v>
      </c>
      <c r="D4" t="s">
        <v>10</v>
      </c>
    </row>
    <row r="5" spans="1:9" x14ac:dyDescent="0.25">
      <c r="A5" s="3">
        <v>44554</v>
      </c>
      <c r="B5" t="s">
        <v>81</v>
      </c>
      <c r="C5" t="s">
        <v>78</v>
      </c>
      <c r="D5" t="s">
        <v>7</v>
      </c>
    </row>
    <row r="6" spans="1:9" x14ac:dyDescent="0.25">
      <c r="A6" s="3">
        <v>44554</v>
      </c>
      <c r="B6" t="s">
        <v>80</v>
      </c>
      <c r="C6" t="s">
        <v>79</v>
      </c>
      <c r="D6" t="s">
        <v>10</v>
      </c>
    </row>
    <row r="7" spans="1:9" x14ac:dyDescent="0.25">
      <c r="A7" s="3">
        <v>44557</v>
      </c>
      <c r="B7" t="s">
        <v>80</v>
      </c>
      <c r="C7" t="s">
        <v>71</v>
      </c>
      <c r="D7" t="s">
        <v>5</v>
      </c>
      <c r="E7" t="s">
        <v>57</v>
      </c>
    </row>
    <row r="8" spans="1:9" x14ac:dyDescent="0.25">
      <c r="A8" s="3">
        <v>44557</v>
      </c>
      <c r="B8" t="s">
        <v>81</v>
      </c>
      <c r="C8" t="s">
        <v>78</v>
      </c>
      <c r="D8" t="s">
        <v>7</v>
      </c>
    </row>
    <row r="9" spans="1:9" x14ac:dyDescent="0.25">
      <c r="A9" s="3">
        <v>44557</v>
      </c>
      <c r="B9" t="s">
        <v>80</v>
      </c>
      <c r="C9" t="s">
        <v>79</v>
      </c>
      <c r="D9" t="s">
        <v>10</v>
      </c>
      <c r="E9" t="s">
        <v>51</v>
      </c>
    </row>
  </sheetData>
  <phoneticPr fontId="6" type="noConversion"/>
  <dataValidations count="3">
    <dataValidation type="list" allowBlank="1" showInputMessage="1" showErrorMessage="1" sqref="E2:E9" xr:uid="{D0070DB7-513F-4022-A641-12B722BE4B82}">
      <formula1>L_Abs</formula1>
    </dataValidation>
    <dataValidation type="list" allowBlank="1" showInputMessage="1" showErrorMessage="1" sqref="D2:D9" xr:uid="{D2EBB258-B1F7-481B-A695-D405AC20CCF6}">
      <formula1>L_Tranche</formula1>
    </dataValidation>
    <dataValidation type="list" allowBlank="1" showInputMessage="1" showErrorMessage="1" sqref="B2:B9" xr:uid="{F9CE35C2-C9C8-4575-A61D-4DA99467CDEE}">
      <formula1>L_Contrats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D74BEF-A7A3-43ED-A32A-4629E48EFBF3}">
  <dimension ref="A1:G10"/>
  <sheetViews>
    <sheetView workbookViewId="0">
      <selection activeCell="J9" sqref="J9"/>
    </sheetView>
  </sheetViews>
  <sheetFormatPr baseColWidth="10" defaultRowHeight="15" x14ac:dyDescent="0.25"/>
  <cols>
    <col min="1" max="1" width="12.5703125" bestFit="1" customWidth="1"/>
    <col min="2" max="3" width="7.42578125" bestFit="1" customWidth="1"/>
    <col min="4" max="6" width="11" bestFit="1" customWidth="1"/>
    <col min="7" max="7" width="12.5703125" bestFit="1" customWidth="1"/>
  </cols>
  <sheetData>
    <row r="1" spans="1:7" x14ac:dyDescent="0.25">
      <c r="A1" s="28" t="s">
        <v>92</v>
      </c>
      <c r="D1" s="28" t="s">
        <v>91</v>
      </c>
    </row>
    <row r="2" spans="1:7" x14ac:dyDescent="0.25">
      <c r="A2" s="28" t="s">
        <v>88</v>
      </c>
      <c r="B2" s="28" t="s">
        <v>76</v>
      </c>
      <c r="C2" s="28" t="s">
        <v>75</v>
      </c>
      <c r="D2">
        <v>48</v>
      </c>
      <c r="E2">
        <v>51</v>
      </c>
      <c r="F2">
        <v>52</v>
      </c>
      <c r="G2" t="s">
        <v>87</v>
      </c>
    </row>
    <row r="3" spans="1:7" x14ac:dyDescent="0.25">
      <c r="A3" t="s">
        <v>89</v>
      </c>
      <c r="D3" s="29">
        <v>0.875</v>
      </c>
      <c r="E3" s="29">
        <v>0.58333333333333337</v>
      </c>
      <c r="F3" s="29">
        <v>0.58333333333333337</v>
      </c>
      <c r="G3" s="29">
        <v>2.041666666666667</v>
      </c>
    </row>
    <row r="4" spans="1:7" x14ac:dyDescent="0.25">
      <c r="B4" t="s">
        <v>71</v>
      </c>
      <c r="D4" s="29">
        <v>0.29166666666666669</v>
      </c>
      <c r="E4" s="29"/>
      <c r="F4" s="29">
        <v>0.29166666666666669</v>
      </c>
      <c r="G4" s="29">
        <v>0.58333333333333337</v>
      </c>
    </row>
    <row r="5" spans="1:7" x14ac:dyDescent="0.25">
      <c r="C5" t="s">
        <v>90</v>
      </c>
      <c r="D5" s="29">
        <v>0.29166666666666669</v>
      </c>
      <c r="E5" s="29"/>
      <c r="F5" s="29">
        <v>0.29166666666666669</v>
      </c>
      <c r="G5" s="29">
        <v>0.58333333333333337</v>
      </c>
    </row>
    <row r="6" spans="1:7" x14ac:dyDescent="0.25">
      <c r="B6" t="s">
        <v>78</v>
      </c>
      <c r="D6" s="29">
        <v>0.29166666666666669</v>
      </c>
      <c r="E6" s="29">
        <v>0.29166666666666669</v>
      </c>
      <c r="F6" s="29">
        <v>0.29166666666666669</v>
      </c>
      <c r="G6" s="29">
        <v>0.875</v>
      </c>
    </row>
    <row r="7" spans="1:7" x14ac:dyDescent="0.25">
      <c r="C7" t="s">
        <v>90</v>
      </c>
      <c r="D7" s="29">
        <v>0.29166666666666669</v>
      </c>
      <c r="E7" s="29">
        <v>0.29166666666666669</v>
      </c>
      <c r="F7" s="29">
        <v>0.29166666666666669</v>
      </c>
      <c r="G7" s="29">
        <v>0.875</v>
      </c>
    </row>
    <row r="8" spans="1:7" x14ac:dyDescent="0.25">
      <c r="B8" t="s">
        <v>79</v>
      </c>
      <c r="D8" s="29">
        <v>0.29166666666666669</v>
      </c>
      <c r="E8" s="29">
        <v>0.29166666666666669</v>
      </c>
      <c r="F8" s="29">
        <v>0</v>
      </c>
      <c r="G8" s="29">
        <v>0.58333333333333337</v>
      </c>
    </row>
    <row r="9" spans="1:7" x14ac:dyDescent="0.25">
      <c r="C9" t="s">
        <v>90</v>
      </c>
      <c r="D9" s="29">
        <v>0.29166666666666669</v>
      </c>
      <c r="E9" s="29">
        <v>0.29166666666666669</v>
      </c>
      <c r="F9" s="29">
        <v>0</v>
      </c>
      <c r="G9" s="29">
        <v>0.58333333333333337</v>
      </c>
    </row>
    <row r="10" spans="1:7" x14ac:dyDescent="0.25">
      <c r="A10" t="s">
        <v>87</v>
      </c>
      <c r="D10" s="29">
        <v>0.875</v>
      </c>
      <c r="E10" s="29">
        <v>0.58333333333333337</v>
      </c>
      <c r="F10" s="29">
        <v>0.58333333333333337</v>
      </c>
      <c r="G10" s="29">
        <v>2.041666666666667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7D81829-8584-442B-8775-239E2889D3B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Références</vt:lpstr>
      <vt:lpstr>Saisie</vt:lpstr>
      <vt:lpstr>Bilan</vt:lpstr>
      <vt:lpstr>L_Abs</vt:lpstr>
      <vt:lpstr>L_Contrats</vt:lpstr>
      <vt:lpstr>L_Tranche</vt:lpstr>
    </vt:vector>
  </TitlesOfParts>
  <Company>Safran AE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KHADRAOUI Nadji - EXT-ONET SERVICES (SAFRAN AIRCRAFT ENGINES)</dc:creator>
  <cp:lastModifiedBy>Chris_W10</cp:lastModifiedBy>
  <dcterms:created xsi:type="dcterms:W3CDTF">2021-12-27T11:27:00Z</dcterms:created>
  <dcterms:modified xsi:type="dcterms:W3CDTF">2021-12-30T14:37:14Z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1643867518</vt:i4>
  </property>
  <property fmtid="{D5CDD505-2E9C-101B-9397-08002B2CF9AE}" pid="3" name="_NewReviewCycle">
    <vt:lpwstr/>
  </property>
  <property fmtid="{D5CDD505-2E9C-101B-9397-08002B2CF9AE}" pid="4" name="_EmailSubject">
    <vt:lpwstr>Test pointage</vt:lpwstr>
  </property>
  <property fmtid="{D5CDD505-2E9C-101B-9397-08002B2CF9AE}" pid="5" name="_AuthorEmail">
    <vt:lpwstr>nadji.khadraoui.ext@safrangroup.com</vt:lpwstr>
  </property>
  <property fmtid="{D5CDD505-2E9C-101B-9397-08002B2CF9AE}" pid="6" name="_AuthorEmailDisplayName">
    <vt:lpwstr>KHADRAOUI Nadji - EXT-ONET SERVICES (SAFRAN AIRCRAFT ENGINES)</vt:lpwstr>
  </property>
  <property fmtid="{D5CDD505-2E9C-101B-9397-08002B2CF9AE}" pid="7" name="_ReviewingToolsShownOnce">
    <vt:lpwstr/>
  </property>
</Properties>
</file>