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470F1C6F-0ECB-4810-95DE-8B32D71B23B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QC Lab domain migration" sheetId="8" r:id="rId1"/>
    <sheet name="Liste déroulante" sheetId="13" state="hidden" r:id="rId2"/>
    <sheet name="Feuil1" sheetId="11" state="hidden" r:id="rId3"/>
    <sheet name="Request - Issue log" sheetId="9" state="hidden" r:id="rId4"/>
  </sheets>
  <definedNames>
    <definedName name="_xlnm._FilterDatabase" localSheetId="0" hidden="1">'QC Lab domain migration'!#REF!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5" i="8" l="1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H12" i="8"/>
  <c r="H22" i="8"/>
  <c r="H32" i="8"/>
  <c r="H16" i="8" l="1"/>
  <c r="H21" i="8"/>
  <c r="H19" i="8"/>
  <c r="H26" i="8"/>
  <c r="H18" i="8"/>
  <c r="H30" i="8"/>
  <c r="H15" i="8"/>
  <c r="H7" i="8"/>
  <c r="C2" i="11" l="1"/>
  <c r="H10" i="8" l="1"/>
  <c r="H13" i="8"/>
  <c r="H11" i="8"/>
  <c r="H31" i="8"/>
  <c r="H20" i="8"/>
  <c r="H6" i="8"/>
  <c r="H8" i="8"/>
  <c r="H17" i="8"/>
  <c r="H29" i="8"/>
  <c r="H25" i="8"/>
  <c r="H14" i="8"/>
  <c r="H2" i="8"/>
  <c r="H5" i="8" l="1"/>
  <c r="H23" i="8"/>
  <c r="H24" i="8"/>
  <c r="H9" i="8"/>
  <c r="L2" i="11" l="1"/>
  <c r="Q14" i="8" s="1"/>
  <c r="Q20" i="8"/>
  <c r="Q31" i="8"/>
  <c r="Q6" i="8"/>
  <c r="Q8" i="8" l="1"/>
  <c r="Q17" i="8" s="1"/>
  <c r="Q11" i="8"/>
  <c r="Q22" i="8" s="1"/>
  <c r="Q12" i="8" l="1"/>
  <c r="Q13" i="8" s="1"/>
  <c r="Q29" i="8" s="1"/>
  <c r="Q23" i="8"/>
  <c r="Q24" i="8" s="1"/>
  <c r="Q25" i="8" s="1"/>
  <c r="Q9" i="8" s="1"/>
  <c r="Q10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tc={9164FB71-530B-47BB-B1B1-C0C93C5C8F80}</author>
  </authors>
  <commentList>
    <comment ref="C6" authorId="0" shapeId="0" xr:uid="{9164FB71-530B-47BB-B1B1-C0C93C5C8F8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Attention le pôle Change a fait une erreur en donnant le numéro (-04 au lieu de _04)</t>
      </text>
    </comment>
  </commentList>
</comments>
</file>

<file path=xl/sharedStrings.xml><?xml version="1.0" encoding="utf-8"?>
<sst xmlns="http://schemas.openxmlformats.org/spreadsheetml/2006/main" count="56" uniqueCount="43">
  <si>
    <t>Project name</t>
  </si>
  <si>
    <t>Project start date</t>
  </si>
  <si>
    <t>Project duration</t>
  </si>
  <si>
    <t>Project end date</t>
  </si>
  <si>
    <t>System</t>
  </si>
  <si>
    <t>Change number</t>
  </si>
  <si>
    <t>System analysis date</t>
  </si>
  <si>
    <t>SOP 
Update request date</t>
  </si>
  <si>
    <t>SOP
Effective date</t>
  </si>
  <si>
    <t>Start date</t>
  </si>
  <si>
    <t>Duration</t>
  </si>
  <si>
    <t>End date</t>
  </si>
  <si>
    <t>VSI Contact</t>
  </si>
  <si>
    <t>IT Tech</t>
  </si>
  <si>
    <t>SME</t>
  </si>
  <si>
    <t>PC Name</t>
  </si>
  <si>
    <t>System ID</t>
  </si>
  <si>
    <t>Retirement Plan (RP)</t>
  </si>
  <si>
    <t>Status</t>
  </si>
  <si>
    <t>Action</t>
  </si>
  <si>
    <t>Comment</t>
  </si>
  <si>
    <t xml:space="preserve">Risk/Impact </t>
  </si>
  <si>
    <t>Not started</t>
  </si>
  <si>
    <t>30-Aug-2021</t>
  </si>
  <si>
    <t>Done</t>
  </si>
  <si>
    <t>See above</t>
  </si>
  <si>
    <t>EMS Lab B80</t>
  </si>
  <si>
    <t>Linnea Nilsson</t>
  </si>
  <si>
    <t>Dima Hussein</t>
  </si>
  <si>
    <t>Philippe Tourlonias</t>
  </si>
  <si>
    <t>N/A</t>
  </si>
  <si>
    <t>Request description</t>
  </si>
  <si>
    <t>Ticket #</t>
  </si>
  <si>
    <t>Raised by</t>
  </si>
  <si>
    <t>Assigned to</t>
  </si>
  <si>
    <t>Open date</t>
  </si>
  <si>
    <t>Close date</t>
  </si>
  <si>
    <t xml:space="preserve">Resolution </t>
  </si>
  <si>
    <t xml:space="preserve">Server(s) </t>
  </si>
  <si>
    <t>Postponed</t>
  </si>
  <si>
    <t>On going</t>
  </si>
  <si>
    <t>Semaine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</si>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</sst>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[&lt;2]0&quot; day&quot;;0&quot; days&quot;"/>
    <numFmt numFmtId="168" formatCode="&quot;Semaine &quot;0000\-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color rgb="FF7030A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trike/>
      <sz val="11"/>
      <color rgb="FF002060"/>
      <name val="Calibri"/>
      <family val="2"/>
      <scheme val="minor"/>
    </font>
    <font>
      <strike/>
      <sz val="12"/>
      <color rgb="FF7030A0"/>
      <name val="Calibri"/>
      <family val="2"/>
      <scheme val="minor"/>
    </font>
    <font>
      <strike/>
      <sz val="12"/>
      <color rgb="FF00206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6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B0F0"/>
      </right>
      <top style="thin">
        <color indexed="64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indexed="64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 diagonalUp="1">
      <left style="thin">
        <color rgb="FF00B0F0"/>
      </left>
      <right style="thin">
        <color rgb="FF00B0F0"/>
      </right>
      <top/>
      <bottom style="thin">
        <color rgb="FF00B0F0"/>
      </bottom>
      <diagonal style="thin">
        <color auto="1"/>
      </diagonal>
    </border>
    <border>
      <left style="thin">
        <color rgb="FF00B0F0"/>
      </left>
      <right style="thin">
        <color indexed="64"/>
      </right>
      <top style="thin">
        <color indexed="64"/>
      </top>
      <bottom style="thin">
        <color rgb="FF00B0F0"/>
      </bottom>
      <diagonal/>
    </border>
    <border>
      <left style="thin">
        <color indexed="64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indexed="64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 diagonalUp="1"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 style="thin">
        <color auto="1"/>
      </diagonal>
    </border>
    <border>
      <left style="thin">
        <color indexed="64"/>
      </left>
      <right style="thin">
        <color rgb="FF00B0F0"/>
      </right>
      <top style="thin">
        <color rgb="FF00B0F0"/>
      </top>
      <bottom style="thin">
        <color indexed="64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indexed="64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indexed="64"/>
      </right>
      <top style="thin">
        <color rgb="FF00B0F0"/>
      </top>
      <bottom style="thin">
        <color indexed="64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indexed="64"/>
      </right>
      <top/>
      <bottom/>
      <diagonal/>
    </border>
    <border>
      <left/>
      <right style="thin">
        <color rgb="FF00B0F0"/>
      </right>
      <top style="thin">
        <color indexed="64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64" fontId="4" fillId="3" borderId="1" xfId="0" applyNumberFormat="1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3" fillId="0" borderId="0" xfId="0" applyFont="1"/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 wrapText="1"/>
    </xf>
    <xf numFmtId="164" fontId="13" fillId="0" borderId="5" xfId="0" applyNumberFormat="1" applyFont="1" applyBorder="1" applyAlignment="1">
      <alignment horizontal="left" vertical="center"/>
    </xf>
    <xf numFmtId="164" fontId="13" fillId="0" borderId="5" xfId="0" applyNumberFormat="1" applyFont="1" applyBorder="1" applyAlignment="1">
      <alignment horizontal="left" vertical="center" wrapText="1"/>
    </xf>
    <xf numFmtId="164" fontId="3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0" fontId="13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164" fontId="16" fillId="0" borderId="9" xfId="0" applyNumberFormat="1" applyFont="1" applyBorder="1" applyAlignment="1">
      <alignment horizontal="center" vertical="center" wrapText="1"/>
    </xf>
    <xf numFmtId="164" fontId="15" fillId="0" borderId="9" xfId="0" applyNumberFormat="1" applyFont="1" applyBorder="1" applyAlignment="1">
      <alignment horizontal="center" vertical="center"/>
    </xf>
    <xf numFmtId="165" fontId="15" fillId="0" borderId="9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 wrapText="1" indent="1"/>
    </xf>
    <xf numFmtId="0" fontId="15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164" fontId="12" fillId="0" borderId="9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 indent="2"/>
    </xf>
    <xf numFmtId="0" fontId="3" fillId="0" borderId="9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 indent="2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 indent="2"/>
    </xf>
    <xf numFmtId="0" fontId="3" fillId="0" borderId="14" xfId="0" applyFont="1" applyBorder="1" applyAlignment="1">
      <alignment horizontal="left" vertical="center" wrapText="1" indent="1"/>
    </xf>
    <xf numFmtId="0" fontId="3" fillId="0" borderId="16" xfId="0" applyFont="1" applyBorder="1" applyAlignment="1">
      <alignment horizontal="left" vertical="center" wrapText="1" inden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164" fontId="5" fillId="2" borderId="18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 indent="3"/>
    </xf>
    <xf numFmtId="0" fontId="8" fillId="0" borderId="9" xfId="0" applyFont="1" applyBorder="1" applyAlignment="1">
      <alignment horizontal="left" vertical="center" wrapText="1"/>
    </xf>
    <xf numFmtId="164" fontId="15" fillId="0" borderId="9" xfId="0" applyNumberFormat="1" applyFont="1" applyBorder="1" applyAlignment="1">
      <alignment horizontal="center" vertical="center" wrapText="1"/>
    </xf>
    <xf numFmtId="164" fontId="17" fillId="0" borderId="9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18" fillId="4" borderId="21" xfId="0" applyFont="1" applyFill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164" fontId="19" fillId="0" borderId="9" xfId="0" applyNumberFormat="1" applyFont="1" applyBorder="1" applyAlignment="1">
      <alignment horizontal="center" vertical="center"/>
    </xf>
    <xf numFmtId="0" fontId="20" fillId="0" borderId="0" xfId="0" applyFont="1"/>
    <xf numFmtId="0" fontId="2" fillId="0" borderId="5" xfId="0" applyFont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 indent="3"/>
    </xf>
    <xf numFmtId="0" fontId="3" fillId="0" borderId="9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center" vertical="center" wrapText="1"/>
    </xf>
    <xf numFmtId="164" fontId="18" fillId="0" borderId="9" xfId="0" applyNumberFormat="1" applyFont="1" applyFill="1" applyBorder="1" applyAlignment="1">
      <alignment horizontal="center" vertical="center" wrapText="1"/>
    </xf>
    <xf numFmtId="164" fontId="19" fillId="0" borderId="9" xfId="0" applyNumberFormat="1" applyFont="1" applyFill="1" applyBorder="1" applyAlignment="1">
      <alignment horizontal="center" vertical="center"/>
    </xf>
    <xf numFmtId="165" fontId="17" fillId="0" borderId="9" xfId="0" applyNumberFormat="1" applyFont="1" applyFill="1" applyBorder="1" applyAlignment="1">
      <alignment horizontal="center" vertical="center"/>
    </xf>
    <xf numFmtId="164" fontId="17" fillId="0" borderId="9" xfId="0" applyNumberFormat="1" applyFont="1" applyFill="1" applyBorder="1" applyAlignment="1">
      <alignment horizontal="center" vertical="center"/>
    </xf>
    <xf numFmtId="164" fontId="17" fillId="0" borderId="9" xfId="0" applyNumberFormat="1" applyFont="1" applyFill="1" applyBorder="1" applyAlignment="1">
      <alignment horizontal="center" vertical="center" wrapText="1"/>
    </xf>
    <xf numFmtId="164" fontId="17" fillId="0" borderId="9" xfId="0" applyNumberFormat="1" applyFont="1" applyFill="1" applyBorder="1" applyAlignment="1">
      <alignment horizontal="left" vertical="center"/>
    </xf>
    <xf numFmtId="164" fontId="18" fillId="0" borderId="8" xfId="0" applyNumberFormat="1" applyFont="1" applyFill="1" applyBorder="1" applyAlignment="1">
      <alignment horizontal="left" vertical="center" wrapText="1"/>
    </xf>
    <xf numFmtId="164" fontId="18" fillId="0" borderId="21" xfId="0" applyNumberFormat="1" applyFont="1" applyBorder="1" applyAlignment="1">
      <alignment horizontal="left" vertical="center" wrapText="1"/>
    </xf>
    <xf numFmtId="0" fontId="5" fillId="2" borderId="18" xfId="0" applyNumberFormat="1" applyFont="1" applyFill="1" applyBorder="1" applyAlignment="1">
      <alignment horizontal="center" vertical="center" wrapText="1"/>
    </xf>
    <xf numFmtId="168" fontId="0" fillId="0" borderId="0" xfId="0" applyNumberFormat="1" applyFill="1" applyAlignment="1">
      <alignment vertical="center"/>
    </xf>
    <xf numFmtId="168" fontId="1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</cellXfs>
  <cellStyles count="2">
    <cellStyle name="Normal" xfId="0" builtinId="0"/>
    <cellStyle name="Normal 3" xfId="1" xr:uid="{65519E97-1FE8-4D32-A9FA-6A852E86FBA3}"/>
  </cellStyles>
  <dxfs count="29"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68" formatCode="&quot;Semaine &quot;0000\-00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1" diagonalDown="0" outline="0">
        <left style="thin">
          <color rgb="FF00B0F0"/>
        </left>
        <right/>
        <top style="thin">
          <color rgb="FF00B0F0"/>
        </top>
        <bottom style="thin">
          <color rgb="FF00B0F0"/>
        </bottom>
        <diagon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relativeIndent="-1" justifyLastLine="0" shrinkToFit="0" readingOrder="0"/>
      <border diagonalUp="1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diagonal/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relativeIndent="1" justifyLastLine="0" shrinkToFit="0" readingOrder="0"/>
      <border diagonalUp="1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diagonal/>
        <vertical style="thin">
          <color rgb="FF00B0F0"/>
        </vertical>
        <horizontal style="thin">
          <color rgb="FF00B0F0"/>
        </horizontal>
      </border>
    </dxf>
    <dxf>
      <font>
        <strike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Down="0" outline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numFmt numFmtId="165" formatCode="[&lt;2]0&quot; day&quot;;0&quot; days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family val="2"/>
        <scheme val="minor"/>
      </font>
      <numFmt numFmtId="164" formatCode="[$-409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numFmt numFmtId="164" formatCode="[$-409]d\-mmm\-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rgb="FF00B0F0"/>
        </right>
        <top style="thin">
          <color rgb="FF00B0F0"/>
        </top>
        <bottom style="thin">
          <color rgb="FF00B0F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7030A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rgb="FF00B0F0"/>
        </right>
        <top style="thin">
          <color rgb="FF00B0F0"/>
        </top>
        <bottom style="thin">
          <color rgb="FF00B0F0"/>
        </bottom>
        <vertical style="thin">
          <color rgb="FF00B0F0"/>
        </vertical>
        <horizontal style="thin">
          <color rgb="FF00B0F0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/>
        <bottom/>
        <vertical style="thin">
          <color rgb="FF00B0F0"/>
        </vertical>
        <horizontal/>
      </border>
    </dxf>
    <dxf>
      <font>
        <color theme="1"/>
      </font>
    </dxf>
    <dxf>
      <font>
        <color rgb="FF7030A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4B084"/>
      <color rgb="FFFFFFCC"/>
      <color rgb="FFBDD7EE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fr-FR" sz="2400" b="0" baseline="0"/>
              <a:t>TEST </a:t>
            </a:r>
          </a:p>
        </c:rich>
      </c:tx>
      <c:layout>
        <c:manualLayout>
          <c:xMode val="edge"/>
          <c:yMode val="edge"/>
          <c:x val="0.40251783570093502"/>
          <c:y val="0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380004757445018"/>
          <c:y val="7.6192228565862205E-2"/>
          <c:w val="0.90179569444444441"/>
          <c:h val="0.869655002272345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'QC Lab domain migration'!$G$4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numRef>
              <c:f>'QC Lab domain migration'!$A$5:$A$32</c:f>
              <c:numCache>
                <c:formatCode>General</c:formatCode>
                <c:ptCount val="28"/>
              </c:numCache>
            </c:numRef>
          </c:cat>
          <c:val>
            <c:numRef>
              <c:f>'QC Lab domain migration'!$G$5:$G$32</c:f>
              <c:numCache>
                <c:formatCode>[$-409]d\-mmm\-yy;@</c:formatCode>
                <c:ptCount val="28"/>
                <c:pt idx="0">
                  <c:v>44446</c:v>
                </c:pt>
                <c:pt idx="1">
                  <c:v>44466</c:v>
                </c:pt>
                <c:pt idx="2">
                  <c:v>44480</c:v>
                </c:pt>
                <c:pt idx="3">
                  <c:v>44480</c:v>
                </c:pt>
                <c:pt idx="4">
                  <c:v>44487</c:v>
                </c:pt>
                <c:pt idx="5">
                  <c:v>44489</c:v>
                </c:pt>
                <c:pt idx="6">
                  <c:v>44494</c:v>
                </c:pt>
                <c:pt idx="7">
                  <c:v>44503</c:v>
                </c:pt>
                <c:pt idx="8">
                  <c:v>44508</c:v>
                </c:pt>
                <c:pt idx="9">
                  <c:v>44516</c:v>
                </c:pt>
                <c:pt idx="10">
                  <c:v>44522</c:v>
                </c:pt>
                <c:pt idx="11">
                  <c:v>44523</c:v>
                </c:pt>
                <c:pt idx="12">
                  <c:v>44525</c:v>
                </c:pt>
                <c:pt idx="13">
                  <c:v>44529</c:v>
                </c:pt>
                <c:pt idx="14">
                  <c:v>44531</c:v>
                </c:pt>
                <c:pt idx="15">
                  <c:v>44536</c:v>
                </c:pt>
                <c:pt idx="16">
                  <c:v>44536</c:v>
                </c:pt>
                <c:pt idx="17">
                  <c:v>44538</c:v>
                </c:pt>
                <c:pt idx="18">
                  <c:v>44543</c:v>
                </c:pt>
                <c:pt idx="19">
                  <c:v>44543</c:v>
                </c:pt>
                <c:pt idx="20">
                  <c:v>44564</c:v>
                </c:pt>
                <c:pt idx="21">
                  <c:v>44566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C54-4510-AD5D-FAB25F178E25}"/>
            </c:ext>
          </c:extLst>
        </c:ser>
        <c:ser>
          <c:idx val="1"/>
          <c:order val="1"/>
          <c:tx>
            <c:strRef>
              <c:f>'QC Lab domain migration'!$H$4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50800" dist="50800" dir="5400000" algn="ctr" rotWithShape="0">
                <a:schemeClr val="bg1"/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206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'QC Lab domain migration'!$A$5:$A$32</c:f>
              <c:numCache>
                <c:formatCode>General</c:formatCode>
                <c:ptCount val="28"/>
              </c:numCache>
            </c:numRef>
          </c:cat>
          <c:val>
            <c:numRef>
              <c:f>'QC Lab domain migration'!$H$5:$H$32</c:f>
              <c:numCache>
                <c:formatCode>[&lt;2]0" day";0" days"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2</c:v>
                </c:pt>
                <c:pt idx="15">
                  <c:v>4</c:v>
                </c:pt>
                <c:pt idx="16">
                  <c:v>4</c:v>
                </c:pt>
                <c:pt idx="17">
                  <c:v>2</c:v>
                </c:pt>
                <c:pt idx="18">
                  <c:v>4</c:v>
                </c:pt>
                <c:pt idx="19">
                  <c:v>4</c:v>
                </c:pt>
                <c:pt idx="20">
                  <c:v>2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C54-4510-AD5D-FAB25F178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030938904"/>
        <c:axId val="745212392"/>
      </c:barChart>
      <c:catAx>
        <c:axId val="1030938904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5212392"/>
        <c:crosses val="autoZero"/>
        <c:auto val="1"/>
        <c:lblAlgn val="ctr"/>
        <c:lblOffset val="100"/>
        <c:noMultiLvlLbl val="0"/>
      </c:catAx>
      <c:valAx>
        <c:axId val="745212392"/>
        <c:scaling>
          <c:orientation val="minMax"/>
          <c:max val="44780"/>
          <c:min val="44319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9]d\-mmm\-yy;@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1800000" spcFirstLastPara="1" vertOverflow="ellipsis" wrap="square" anchor="ctr" anchorCtr="1"/>
          <a:lstStyle/>
          <a:p>
            <a:pPr>
              <a:defRPr sz="14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0938904"/>
        <c:crosses val="autoZero"/>
        <c:crossBetween val="between"/>
        <c:majorUnit val="7"/>
        <c:minorUnit val="4"/>
      </c:valAx>
      <c:spPr>
        <a:noFill/>
        <a:ln w="25400">
          <a:noFill/>
        </a:ln>
      </c:spPr>
    </c:plotArea>
    <c:plotVisOnly val="1"/>
    <c:dispBlanksAs val="gap"/>
    <c:showDLblsOverMax val="0"/>
    <c:extLst/>
  </c:chart>
  <c:spPr>
    <a:ln>
      <a:noFill/>
    </a:ln>
  </c:spPr>
  <c:txPr>
    <a:bodyPr/>
    <a:lstStyle/>
    <a:p>
      <a:pPr>
        <a:defRPr baseline="0">
          <a:solidFill>
            <a:srgbClr val="00206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v>Début</c:v>
          </c:tx>
          <c:spPr>
            <a:noFill/>
            <a:ln>
              <a:noFill/>
            </a:ln>
            <a:effectLst/>
          </c:spPr>
          <c:invertIfNegative val="0"/>
          <c:cat>
            <c:numRef>
              <c:f>'QC Lab domain migration'!$A$5:$A$32</c:f>
              <c:numCache>
                <c:formatCode>General</c:formatCode>
                <c:ptCount val="28"/>
              </c:numCache>
            </c:numRef>
          </c:cat>
          <c:val>
            <c:numRef>
              <c:f>'QC Lab domain migration'!$T$5:$T$32</c:f>
              <c:numCache>
                <c:formatCode>"Semaine "0000\-00</c:formatCode>
                <c:ptCount val="28"/>
                <c:pt idx="0">
                  <c:v>202136</c:v>
                </c:pt>
                <c:pt idx="1">
                  <c:v>202139</c:v>
                </c:pt>
                <c:pt idx="2">
                  <c:v>202141</c:v>
                </c:pt>
                <c:pt idx="3">
                  <c:v>202141</c:v>
                </c:pt>
                <c:pt idx="4">
                  <c:v>202142</c:v>
                </c:pt>
                <c:pt idx="5">
                  <c:v>202142</c:v>
                </c:pt>
                <c:pt idx="6">
                  <c:v>202143</c:v>
                </c:pt>
                <c:pt idx="7">
                  <c:v>202144</c:v>
                </c:pt>
                <c:pt idx="8">
                  <c:v>202145</c:v>
                </c:pt>
                <c:pt idx="9">
                  <c:v>202146</c:v>
                </c:pt>
                <c:pt idx="10">
                  <c:v>202147</c:v>
                </c:pt>
                <c:pt idx="11">
                  <c:v>202147</c:v>
                </c:pt>
                <c:pt idx="12">
                  <c:v>202147</c:v>
                </c:pt>
                <c:pt idx="13">
                  <c:v>202148</c:v>
                </c:pt>
                <c:pt idx="14">
                  <c:v>202148</c:v>
                </c:pt>
                <c:pt idx="15">
                  <c:v>202149</c:v>
                </c:pt>
                <c:pt idx="16">
                  <c:v>202149</c:v>
                </c:pt>
                <c:pt idx="17">
                  <c:v>202149</c:v>
                </c:pt>
                <c:pt idx="18">
                  <c:v>202150</c:v>
                </c:pt>
                <c:pt idx="19">
                  <c:v>202150</c:v>
                </c:pt>
                <c:pt idx="20">
                  <c:v>202201</c:v>
                </c:pt>
                <c:pt idx="21">
                  <c:v>202201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35-4615-BCB7-85CBF69F562F}"/>
            </c:ext>
          </c:extLst>
        </c:ser>
        <c:ser>
          <c:idx val="0"/>
          <c:order val="1"/>
          <c:tx>
            <c:strRef>
              <c:f>'QC Lab domain migration'!$H$4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9CE0CB2-6719-4464-8BD7-1C8637E98F9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F35-4615-BCB7-85CBF69F562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32DCD8C-01CD-46E0-AB97-A52F72B0208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F35-4615-BCB7-85CBF69F562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5DA5396-2CBD-4609-8FC0-8258E8E4C7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F35-4615-BCB7-85CBF69F562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7112C2E-B5E2-4D41-AB45-BF1B89A0D19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F35-4615-BCB7-85CBF69F562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846BB0A-0A83-4F0B-878B-3AEE5A30ED8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F35-4615-BCB7-85CBF69F562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F8D5ADC-E9CA-45C0-8CAB-7EDF8C5870E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3F35-4615-BCB7-85CBF69F562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3F11016D-519F-45DF-BCC2-FCF7137C344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3F35-4615-BCB7-85CBF69F562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FE6A058A-98CB-4A2F-A950-2BD7FC0BF6E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3F35-4615-BCB7-85CBF69F562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368E6C4-60AB-40AE-960E-3916A0805EC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3F35-4615-BCB7-85CBF69F562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63B27AE-278D-4644-B212-DAB5E3B8E40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3F35-4615-BCB7-85CBF69F562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9FDDF7A-0034-486D-A6C0-DD62E518000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3F35-4615-BCB7-85CBF69F562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70BD8BDB-9EB9-4149-B51A-BC8D6AFEEF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3F35-4615-BCB7-85CBF69F562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071768C-0C61-44A2-98A8-B76EA46046D4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3F35-4615-BCB7-85CBF69F562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CC60D487-E7EE-4639-9F4D-3421E1CC8E5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3F35-4615-BCB7-85CBF69F562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3C248697-9F17-4470-973E-072E80E8C28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F35-4615-BCB7-85CBF69F562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F3C0BF98-054A-4B84-BB68-5179991BE80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F35-4615-BCB7-85CBF69F562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434D0DD0-27F7-4D73-A1CA-48D641DC685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F35-4615-BCB7-85CBF69F562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7930910-AB9E-49C5-8402-237C015395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F35-4615-BCB7-85CBF69F562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DE89975C-C095-4BA0-A843-77A6279A30C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F35-4615-BCB7-85CBF69F562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1F9413C2-4166-425E-9897-3628C121F6A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F35-4615-BCB7-85CBF69F562F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289FB6F9-ADBD-4DCD-B6FD-5BCB7B03AC7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F35-4615-BCB7-85CBF69F562F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3D904E0D-A4F3-4608-A0D9-BB93AC380A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F35-4615-BCB7-85CBF69F562F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E081335A-77E6-4959-B683-F26D6BE47CC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3F35-4615-BCB7-85CBF69F562F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CAE49ED4-BB94-4222-B106-316E7739775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3F35-4615-BCB7-85CBF69F562F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8EDB7205-9776-4FAA-9F00-59C57EECAC7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3F35-4615-BCB7-85CBF69F562F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AA6A5EE1-1E26-42AD-A299-2401330FCC5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3F35-4615-BCB7-85CBF69F562F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FD438F1B-B650-4088-952F-707836799F1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3F35-4615-BCB7-85CBF69F562F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2E042357-37D1-4EFF-AEE9-90CB95D2378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3F35-4615-BCB7-85CBF69F56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'QC Lab domain migration'!$A$5:$A$32</c:f>
              <c:numCache>
                <c:formatCode>General</c:formatCode>
                <c:ptCount val="28"/>
              </c:numCache>
            </c:numRef>
          </c:cat>
          <c:val>
            <c:numRef>
              <c:f>'QC Lab domain migration'!$U$5:$U$32</c:f>
              <c:numCache>
                <c:formatCode>General</c:formatCode>
                <c:ptCount val="28"/>
                <c:pt idx="0">
                  <c:v>0.14285714285714285</c:v>
                </c:pt>
                <c:pt idx="1">
                  <c:v>0.2857142857142857</c:v>
                </c:pt>
                <c:pt idx="2">
                  <c:v>0.5714285714285714</c:v>
                </c:pt>
                <c:pt idx="3">
                  <c:v>0.5714285714285714</c:v>
                </c:pt>
                <c:pt idx="4">
                  <c:v>0.2857142857142857</c:v>
                </c:pt>
                <c:pt idx="5">
                  <c:v>0.2857142857142857</c:v>
                </c:pt>
                <c:pt idx="6">
                  <c:v>0.2857142857142857</c:v>
                </c:pt>
                <c:pt idx="7">
                  <c:v>0.2857142857142857</c:v>
                </c:pt>
                <c:pt idx="8">
                  <c:v>0.2857142857142857</c:v>
                </c:pt>
                <c:pt idx="9">
                  <c:v>0.42857142857142855</c:v>
                </c:pt>
                <c:pt idx="10">
                  <c:v>0.14285714285714285</c:v>
                </c:pt>
                <c:pt idx="11">
                  <c:v>0.42857142857142855</c:v>
                </c:pt>
                <c:pt idx="12">
                  <c:v>0.14285714285714285</c:v>
                </c:pt>
                <c:pt idx="13">
                  <c:v>0.2857142857142857</c:v>
                </c:pt>
                <c:pt idx="14">
                  <c:v>0.2857142857142857</c:v>
                </c:pt>
                <c:pt idx="15">
                  <c:v>0.5714285714285714</c:v>
                </c:pt>
                <c:pt idx="16">
                  <c:v>0.5714285714285714</c:v>
                </c:pt>
                <c:pt idx="17">
                  <c:v>0.2857142857142857</c:v>
                </c:pt>
                <c:pt idx="18">
                  <c:v>0.5714285714285714</c:v>
                </c:pt>
                <c:pt idx="19">
                  <c:v>0.5714285714285714</c:v>
                </c:pt>
                <c:pt idx="20">
                  <c:v>0.2857142857142857</c:v>
                </c:pt>
                <c:pt idx="21">
                  <c:v>0.2857142857142857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'QC Lab domain migration'!$H$5:$H$32</c15:f>
                <c15:dlblRangeCache>
                  <c:ptCount val="28"/>
                  <c:pt idx="0">
                    <c:v>1 day</c:v>
                  </c:pt>
                  <c:pt idx="1">
                    <c:v>2 days</c:v>
                  </c:pt>
                  <c:pt idx="2">
                    <c:v>4 days</c:v>
                  </c:pt>
                  <c:pt idx="3">
                    <c:v>4 days</c:v>
                  </c:pt>
                  <c:pt idx="4">
                    <c:v>2 days</c:v>
                  </c:pt>
                  <c:pt idx="5">
                    <c:v>2 days</c:v>
                  </c:pt>
                  <c:pt idx="6">
                    <c:v>2 days</c:v>
                  </c:pt>
                  <c:pt idx="7">
                    <c:v>2 days</c:v>
                  </c:pt>
                  <c:pt idx="8">
                    <c:v>2 days</c:v>
                  </c:pt>
                  <c:pt idx="9">
                    <c:v>3 days</c:v>
                  </c:pt>
                  <c:pt idx="10">
                    <c:v>1 day</c:v>
                  </c:pt>
                  <c:pt idx="11">
                    <c:v>3 days</c:v>
                  </c:pt>
                  <c:pt idx="12">
                    <c:v>1 day</c:v>
                  </c:pt>
                  <c:pt idx="13">
                    <c:v>2 days</c:v>
                  </c:pt>
                  <c:pt idx="14">
                    <c:v>2 days</c:v>
                  </c:pt>
                  <c:pt idx="15">
                    <c:v>4 days</c:v>
                  </c:pt>
                  <c:pt idx="16">
                    <c:v>4 days</c:v>
                  </c:pt>
                  <c:pt idx="17">
                    <c:v>2 days</c:v>
                  </c:pt>
                  <c:pt idx="18">
                    <c:v>4 days</c:v>
                  </c:pt>
                  <c:pt idx="19">
                    <c:v>4 days</c:v>
                  </c:pt>
                  <c:pt idx="20">
                    <c:v>2 days</c:v>
                  </c:pt>
                  <c:pt idx="21">
                    <c:v>2 days</c:v>
                  </c:pt>
                  <c:pt idx="22">
                    <c:v>#VALEUR!</c:v>
                  </c:pt>
                  <c:pt idx="23">
                    <c:v>#VALEUR!</c:v>
                  </c:pt>
                  <c:pt idx="24">
                    <c:v>0 day</c:v>
                  </c:pt>
                  <c:pt idx="25">
                    <c:v>0 day</c:v>
                  </c:pt>
                  <c:pt idx="26">
                    <c:v>0 day</c:v>
                  </c:pt>
                  <c:pt idx="27">
                    <c:v>0 day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3F35-4615-BCB7-85CBF69F5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941850799"/>
        <c:axId val="941851631"/>
      </c:barChart>
      <c:catAx>
        <c:axId val="941850799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51631"/>
        <c:crosses val="autoZero"/>
        <c:auto val="1"/>
        <c:lblAlgn val="ctr"/>
        <c:lblOffset val="100"/>
        <c:noMultiLvlLbl val="0"/>
      </c:catAx>
      <c:valAx>
        <c:axId val="941851631"/>
        <c:scaling>
          <c:orientation val="minMax"/>
          <c:max val="202205"/>
          <c:min val="20213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Semaine &quot;0000\-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50799"/>
        <c:crosses val="autoZero"/>
        <c:crossBetween val="between"/>
        <c:majorUnit val="1"/>
        <c:minorUnit val="0.14285714285714304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1412556</xdr:colOff>
      <xdr:row>34</xdr:row>
      <xdr:rowOff>108478</xdr:rowOff>
    </xdr:from>
    <xdr:to>
      <xdr:col>27</xdr:col>
      <xdr:colOff>531627</xdr:colOff>
      <xdr:row>102</xdr:row>
      <xdr:rowOff>166687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9B4FEB-263D-46DC-A040-972BF8352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104</xdr:row>
      <xdr:rowOff>0</xdr:rowOff>
    </xdr:from>
    <xdr:to>
      <xdr:col>18</xdr:col>
      <xdr:colOff>789536</xdr:colOff>
      <xdr:row>157</xdr:row>
      <xdr:rowOff>175440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4F951D5-9AAB-4320-9653-6EDDC8785E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Ravoux, N. (Nathalie)" id="{8D1614D8-B64B-44A0-877D-DD1C842515F8}" userId="Ravoux, N. (Nathalie)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FB9EB0-B48F-4B90-9253-3609F5B62A3E}" name="Tableau24" displayName="Tableau24" ref="A4:U32" totalsRowShown="0" headerRowDxfId="24" dataDxfId="23" tableBorderDxfId="22">
  <autoFilter ref="A4:U32" xr:uid="{D5EA74C7-969B-4A34-88F9-68432BC03CEC}"/>
  <sortState xmlns:xlrd2="http://schemas.microsoft.com/office/spreadsheetml/2017/richdata2" ref="A5:S32">
    <sortCondition ref="G4:G32"/>
  </sortState>
  <tableColumns count="21">
    <tableColumn id="1" xr3:uid="{863B51C2-8EDE-4ABD-A374-95C11BD0FAC7}" name="System" dataDxfId="21"/>
    <tableColumn id="19" xr3:uid="{55D83B03-CF12-4140-B1EC-734D3032FA07}" name="Server(s) " dataDxfId="20"/>
    <tableColumn id="18" xr3:uid="{02E6D3C3-69DE-44EA-8116-3B3F0F10C33C}" name="Change number" dataDxfId="19"/>
    <tableColumn id="15" xr3:uid="{0923EFD1-2054-4880-A68E-5C7AEAF51C14}" name="System analysis date" dataDxfId="18"/>
    <tableColumn id="16" xr3:uid="{6C5F8C53-C1AD-446D-8560-A9AE9B9D7AF2}" name="SOP _x000a_Update request date" dataDxfId="17"/>
    <tableColumn id="17" xr3:uid="{17138453-9B09-4869-BC9B-0944192655DB}" name="SOP_x000a_Effective date" dataDxfId="16"/>
    <tableColumn id="3" xr3:uid="{DA48CE4F-453D-4858-8093-B12B562CE509}" name="Start date" dataDxfId="15"/>
    <tableColumn id="2" xr3:uid="{CFDFA71C-55EA-4F36-847B-92E0A744A12E}" name="Duration" dataDxfId="14">
      <calculatedColumnFormula>I5-G5</calculatedColumnFormula>
    </tableColumn>
    <tableColumn id="4" xr3:uid="{888E74B9-6BA1-461D-9B0D-51C0540F5667}" name="End date" dataDxfId="13"/>
    <tableColumn id="9" xr3:uid="{B54ED65E-5CD4-423D-BE87-4F081921E3DB}" name="VSI Contact" dataDxfId="12"/>
    <tableColumn id="10" xr3:uid="{5D93C88B-06B5-4BD3-8E10-2A7FE5705779}" name="IT Tech" dataDxfId="11"/>
    <tableColumn id="12" xr3:uid="{A1C6B3AB-D4E7-4598-ADDD-1A1219CB2419}" name="SME" dataDxfId="10"/>
    <tableColumn id="11" xr3:uid="{526F532A-45C0-4076-BEF9-2346516BADF9}" name="PC Name" dataDxfId="9"/>
    <tableColumn id="14" xr3:uid="{D28A1A9F-0A2E-4240-8498-72A354F55FE0}" name="System ID" dataDxfId="8"/>
    <tableColumn id="13" xr3:uid="{B3B4DABA-E095-4619-8974-9EEE11D464E2}" name="Retirement Plan (RP)" dataDxfId="7"/>
    <tableColumn id="7" xr3:uid="{D16D189C-6C15-4752-965F-399B7CE415F1}" name="Status" dataDxfId="6"/>
    <tableColumn id="6" xr3:uid="{43D8007D-17E8-44E5-8C50-27FA9425626C}" name="Action" dataDxfId="5"/>
    <tableColumn id="5" xr3:uid="{D28FCD26-4BA0-442D-A50B-5E7BF24E7A41}" name="Comment" dataDxfId="4"/>
    <tableColumn id="8" xr3:uid="{C6CC3D04-72DD-4DE6-AD8E-292FCC8FEFBA}" name="Risk/Impact " dataDxfId="2"/>
    <tableColumn id="20" xr3:uid="{AAC64C24-411D-4E6C-97F2-114F43EAFAD3}" name="Semaine" dataDxfId="1">
      <calculatedColumnFormula>IF(OR(Tableau24[[#This Row],[Start date]]="N/A",Tableau24[[#This Row],[Start date]]&lt;=0),"",(YEAR(Tableau24[[#This Row],[Start date]])*100)+_xlfn.ISOWEEKNUM(Tableau24[[#This Row],[Start date]]))</calculatedColumnFormula>
    </tableColumn>
    <tableColumn id="21" xr3:uid="{0960E7FA-F6EF-45F7-B2D8-0F6200F23503}" name="Durée" dataDxfId="0">
      <calculatedColumnFormula>IF(Tableau24[[#This Row],[Duration]]&gt;0,Tableau24[[#This Row],[Duration]]/7,0)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757182-B93A-417A-A749-896199DF662C}" name="Tableau1" displayName="Tableau1" ref="A1:I3" totalsRowShown="0" headerRowDxfId="3">
  <autoFilter ref="A1:I3" xr:uid="{18C5BDB6-3D1C-4D12-BFA7-E39A35E61EEF}"/>
  <tableColumns count="9">
    <tableColumn id="1" xr3:uid="{3340FC32-8A67-41D3-AEC8-15226816E374}" name="Request description"/>
    <tableColumn id="10" xr3:uid="{173CAF7A-7614-42C2-B44E-954AB1B24865}" name="Ticket #"/>
    <tableColumn id="2" xr3:uid="{8143827E-160E-4E91-BBB9-7DE32550F9AD}" name="Raised by"/>
    <tableColumn id="3" xr3:uid="{B77D1842-DAB7-47D1-B1E7-E0A1DE1DE9FF}" name="Assigned to"/>
    <tableColumn id="4" xr3:uid="{D75C7E4E-E94D-481E-BA19-635F2F6E4DBE}" name="Open date"/>
    <tableColumn id="5" xr3:uid="{B9AE8CA5-0043-4974-ADAF-45C342645697}" name="Close date"/>
    <tableColumn id="6" xr3:uid="{966EDA95-6C40-4CA8-B789-18C327D7241B}" name="Status"/>
    <tableColumn id="7" xr3:uid="{F1538CDC-EA61-4794-A3D3-13798965B76E}" name="Resolution "/>
    <tableColumn id="8" xr3:uid="{0DE19805-4F82-47A8-BDF8-552848772F78}" name="Com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09-29T10:22:09.56" personId="{8D1614D8-B64B-44A0-877D-DD1C842515F8}" id="{9164FB71-530B-47BB-B1B1-C0C93C5C8F80}">
    <text>Attention le pôle Change a fait une erreur en donnant le numéro (-04 au lieu de _04)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97D41-EC74-42D6-9465-2B887DB93BD5}">
  <sheetPr>
    <pageSetUpPr autoPageBreaks="0" fitToPage="1"/>
  </sheetPr>
  <dimension ref="A1:U63"/>
  <sheetViews>
    <sheetView showGridLines="0" tabSelected="1" zoomScale="110" zoomScaleNormal="110" workbookViewId="0">
      <pane xSplit="1" ySplit="4" topLeftCell="H98" activePane="bottomRight" state="frozen"/>
      <selection pane="topRight" activeCell="B1" sqref="B1"/>
      <selection pane="bottomLeft" activeCell="A5" sqref="A5"/>
      <selection pane="bottomRight" activeCell="A114" sqref="A114"/>
    </sheetView>
  </sheetViews>
  <sheetFormatPr baseColWidth="10" defaultColWidth="11.42578125" defaultRowHeight="15" x14ac:dyDescent="0.25"/>
  <cols>
    <col min="1" max="1" width="43.7109375" style="13" customWidth="1"/>
    <col min="2" max="2" width="23.140625" style="13" bestFit="1" customWidth="1"/>
    <col min="3" max="3" width="25.7109375" style="13" bestFit="1" customWidth="1"/>
    <col min="4" max="6" width="22.7109375" style="18" customWidth="1"/>
    <col min="7" max="7" width="22.7109375" customWidth="1"/>
    <col min="8" max="8" width="20.5703125" customWidth="1"/>
    <col min="9" max="9" width="20.42578125" customWidth="1"/>
    <col min="10" max="10" width="20.7109375" style="19" customWidth="1"/>
    <col min="11" max="11" width="21.7109375" customWidth="1"/>
    <col min="12" max="12" width="30.28515625" style="13" customWidth="1"/>
    <col min="13" max="13" width="42" style="13" customWidth="1"/>
    <col min="14" max="14" width="30.28515625" customWidth="1"/>
    <col min="15" max="15" width="30.28515625" hidden="1" customWidth="1"/>
    <col min="16" max="16" width="21.28515625" customWidth="1"/>
    <col min="17" max="17" width="37.7109375" hidden="1" customWidth="1"/>
    <col min="18" max="18" width="50.140625" customWidth="1"/>
    <col min="19" max="19" width="29.7109375" customWidth="1"/>
    <col min="20" max="20" width="23" bestFit="1" customWidth="1"/>
  </cols>
  <sheetData>
    <row r="1" spans="1:21" ht="18.75" x14ac:dyDescent="0.25">
      <c r="A1" s="2" t="s">
        <v>0</v>
      </c>
      <c r="B1" s="2"/>
      <c r="C1" s="2"/>
      <c r="D1" s="15"/>
      <c r="E1" s="15"/>
      <c r="F1" s="15"/>
      <c r="G1" s="2" t="s">
        <v>1</v>
      </c>
      <c r="H1" s="2" t="s">
        <v>2</v>
      </c>
      <c r="I1" s="2" t="s">
        <v>3</v>
      </c>
    </row>
    <row r="2" spans="1:21" ht="19.5" x14ac:dyDescent="0.25">
      <c r="A2" s="1"/>
      <c r="B2" s="21"/>
      <c r="C2" s="21"/>
      <c r="D2" s="16"/>
      <c r="E2" s="16"/>
      <c r="F2" s="16"/>
      <c r="G2" s="3">
        <v>44368</v>
      </c>
      <c r="H2" s="4">
        <f>I2-G2</f>
        <v>193</v>
      </c>
      <c r="I2" s="3">
        <v>44561</v>
      </c>
    </row>
    <row r="3" spans="1:21" x14ac:dyDescent="0.25">
      <c r="A3" s="14"/>
      <c r="B3" s="14"/>
      <c r="C3" s="22"/>
      <c r="D3" s="17"/>
      <c r="E3" s="17"/>
      <c r="F3" s="17"/>
    </row>
    <row r="4" spans="1:21" s="19" customFormat="1" ht="56.25" x14ac:dyDescent="0.25">
      <c r="A4" s="76" t="s">
        <v>4</v>
      </c>
      <c r="B4" s="76" t="s">
        <v>38</v>
      </c>
      <c r="C4" s="77" t="s">
        <v>5</v>
      </c>
      <c r="D4" s="78" t="s">
        <v>6</v>
      </c>
      <c r="E4" s="78" t="s">
        <v>7</v>
      </c>
      <c r="F4" s="78" t="s">
        <v>8</v>
      </c>
      <c r="G4" s="77" t="s">
        <v>9</v>
      </c>
      <c r="H4" s="77" t="s">
        <v>10</v>
      </c>
      <c r="I4" s="77" t="s">
        <v>11</v>
      </c>
      <c r="J4" s="77" t="s">
        <v>12</v>
      </c>
      <c r="K4" s="77" t="s">
        <v>13</v>
      </c>
      <c r="L4" s="77" t="s">
        <v>14</v>
      </c>
      <c r="M4" s="77" t="s">
        <v>15</v>
      </c>
      <c r="N4" s="77" t="s">
        <v>16</v>
      </c>
      <c r="O4" s="77" t="s">
        <v>17</v>
      </c>
      <c r="P4" s="77" t="s">
        <v>18</v>
      </c>
      <c r="Q4" s="77" t="s">
        <v>19</v>
      </c>
      <c r="R4" s="77" t="s">
        <v>20</v>
      </c>
      <c r="S4" s="79" t="s">
        <v>21</v>
      </c>
      <c r="T4" s="106" t="s">
        <v>41</v>
      </c>
      <c r="U4" s="106" t="s">
        <v>42</v>
      </c>
    </row>
    <row r="5" spans="1:21" ht="45" customHeight="1" x14ac:dyDescent="0.25">
      <c r="A5" s="23"/>
      <c r="B5" s="84"/>
      <c r="C5" s="24"/>
      <c r="D5" s="25">
        <v>44371</v>
      </c>
      <c r="E5" s="25" t="s">
        <v>23</v>
      </c>
      <c r="F5" s="25">
        <v>44446</v>
      </c>
      <c r="G5" s="26">
        <v>44446</v>
      </c>
      <c r="H5" s="27">
        <f t="shared" ref="H5:H32" si="0">I5-G5</f>
        <v>1</v>
      </c>
      <c r="I5" s="28">
        <v>44447</v>
      </c>
      <c r="J5" s="29"/>
      <c r="K5" s="29"/>
      <c r="L5" s="30"/>
      <c r="M5" s="31"/>
      <c r="N5" s="28"/>
      <c r="O5" s="32"/>
      <c r="P5" s="33"/>
      <c r="Q5" s="34" t="s">
        <v>25</v>
      </c>
      <c r="R5" s="35"/>
      <c r="S5" s="36"/>
      <c r="T5" s="107">
        <f>IF(OR(Tableau24[[#This Row],[Start date]]="N/A",Tableau24[[#This Row],[Start date]]&lt;=0),"",(YEAR(Tableau24[[#This Row],[Start date]])*100)+_xlfn.ISOWEEKNUM(Tableau24[[#This Row],[Start date]]))</f>
        <v>202136</v>
      </c>
      <c r="U5" s="109">
        <f>IF(Tableau24[[#This Row],[Duration]]&gt;0,Tableau24[[#This Row],[Duration]]/7,0)</f>
        <v>0.14285714285714285</v>
      </c>
    </row>
    <row r="6" spans="1:21" s="20" customFormat="1" ht="45" customHeight="1" x14ac:dyDescent="0.25">
      <c r="A6" s="37"/>
      <c r="B6" s="85"/>
      <c r="C6" s="38"/>
      <c r="D6" s="39">
        <v>44355</v>
      </c>
      <c r="E6" s="39">
        <v>44368</v>
      </c>
      <c r="F6" s="39">
        <v>44396</v>
      </c>
      <c r="G6" s="40">
        <v>44466</v>
      </c>
      <c r="H6" s="41">
        <f t="shared" si="0"/>
        <v>2</v>
      </c>
      <c r="I6" s="40">
        <v>44468</v>
      </c>
      <c r="J6" s="82"/>
      <c r="K6" s="40"/>
      <c r="L6" s="42"/>
      <c r="M6" s="42"/>
      <c r="N6" s="40"/>
      <c r="O6" s="40"/>
      <c r="P6" s="33"/>
      <c r="Q6" s="43">
        <f>Q3</f>
        <v>0</v>
      </c>
      <c r="R6" s="43"/>
      <c r="S6" s="44"/>
      <c r="T6" s="108">
        <f>IF(OR(Tableau24[[#This Row],[Start date]]="N/A",Tableau24[[#This Row],[Start date]]&lt;=0),"",(YEAR(Tableau24[[#This Row],[Start date]])*100)+_xlfn.ISOWEEKNUM(Tableau24[[#This Row],[Start date]]))</f>
        <v>202139</v>
      </c>
      <c r="U6" s="110">
        <f>IF(Tableau24[[#This Row],[Duration]]&gt;0,Tableau24[[#This Row],[Duration]]/7,0)</f>
        <v>0.2857142857142857</v>
      </c>
    </row>
    <row r="7" spans="1:21" ht="45" customHeight="1" x14ac:dyDescent="0.25">
      <c r="A7" s="45"/>
      <c r="B7" s="86"/>
      <c r="C7" s="46"/>
      <c r="D7" s="47">
        <v>44371</v>
      </c>
      <c r="E7" s="48">
        <v>44448</v>
      </c>
      <c r="F7" s="48">
        <v>44466</v>
      </c>
      <c r="G7" s="49">
        <v>44480</v>
      </c>
      <c r="H7" s="50">
        <f t="shared" si="0"/>
        <v>4</v>
      </c>
      <c r="I7" s="51">
        <v>44484</v>
      </c>
      <c r="J7" s="52"/>
      <c r="K7" s="51"/>
      <c r="L7" s="53"/>
      <c r="M7" s="53"/>
      <c r="N7" s="51"/>
      <c r="O7" s="51"/>
      <c r="P7" s="33"/>
      <c r="Q7" s="54"/>
      <c r="R7" s="55"/>
      <c r="S7" s="56"/>
      <c r="T7" s="107">
        <f>IF(OR(Tableau24[[#This Row],[Start date]]="N/A",Tableau24[[#This Row],[Start date]]&lt;=0),"",(YEAR(Tableau24[[#This Row],[Start date]])*100)+_xlfn.ISOWEEKNUM(Tableau24[[#This Row],[Start date]]))</f>
        <v>202141</v>
      </c>
      <c r="U7" s="109">
        <f>IF(Tableau24[[#This Row],[Duration]]&gt;0,Tableau24[[#This Row],[Duration]]/7,0)</f>
        <v>0.5714285714285714</v>
      </c>
    </row>
    <row r="8" spans="1:21" ht="45" customHeight="1" x14ac:dyDescent="0.25">
      <c r="A8" s="45"/>
      <c r="B8" s="86"/>
      <c r="C8" s="46"/>
      <c r="D8" s="47">
        <v>44371</v>
      </c>
      <c r="E8" s="48">
        <v>44448</v>
      </c>
      <c r="F8" s="48">
        <v>44466</v>
      </c>
      <c r="G8" s="51">
        <v>44480</v>
      </c>
      <c r="H8" s="50">
        <f t="shared" si="0"/>
        <v>4</v>
      </c>
      <c r="I8" s="51">
        <v>44484</v>
      </c>
      <c r="J8" s="52"/>
      <c r="K8" s="51"/>
      <c r="L8" s="53"/>
      <c r="M8" s="57"/>
      <c r="N8" s="51"/>
      <c r="O8" s="51"/>
      <c r="P8" s="33"/>
      <c r="Q8" s="55">
        <f>Q6</f>
        <v>0</v>
      </c>
      <c r="R8" s="55"/>
      <c r="S8" s="56"/>
      <c r="T8" s="107">
        <f>IF(OR(Tableau24[[#This Row],[Start date]]="N/A",Tableau24[[#This Row],[Start date]]&lt;=0),"",(YEAR(Tableau24[[#This Row],[Start date]])*100)+_xlfn.ISOWEEKNUM(Tableau24[[#This Row],[Start date]]))</f>
        <v>202141</v>
      </c>
      <c r="U8" s="109">
        <f>IF(Tableau24[[#This Row],[Duration]]&gt;0,Tableau24[[#This Row],[Duration]]/7,0)</f>
        <v>0.5714285714285714</v>
      </c>
    </row>
    <row r="9" spans="1:21" ht="45" customHeight="1" x14ac:dyDescent="0.25">
      <c r="A9" s="45"/>
      <c r="B9" s="86"/>
      <c r="C9" s="46"/>
      <c r="D9" s="47">
        <v>44376</v>
      </c>
      <c r="E9" s="48">
        <v>44469</v>
      </c>
      <c r="F9" s="48">
        <v>44487</v>
      </c>
      <c r="G9" s="51">
        <v>44487</v>
      </c>
      <c r="H9" s="50">
        <f t="shared" si="0"/>
        <v>2</v>
      </c>
      <c r="I9" s="51">
        <v>44489</v>
      </c>
      <c r="J9" s="52"/>
      <c r="K9" s="51"/>
      <c r="L9" s="53"/>
      <c r="M9" s="53"/>
      <c r="N9" s="51"/>
      <c r="O9" s="51"/>
      <c r="P9" s="33"/>
      <c r="Q9" s="55" t="e">
        <f>#REF!</f>
        <v>#REF!</v>
      </c>
      <c r="R9" s="55"/>
      <c r="S9" s="58"/>
      <c r="T9" s="107">
        <f>IF(OR(Tableau24[[#This Row],[Start date]]="N/A",Tableau24[[#This Row],[Start date]]&lt;=0),"",(YEAR(Tableau24[[#This Row],[Start date]])*100)+_xlfn.ISOWEEKNUM(Tableau24[[#This Row],[Start date]]))</f>
        <v>202142</v>
      </c>
      <c r="U9" s="109">
        <f>IF(Tableau24[[#This Row],[Duration]]&gt;0,Tableau24[[#This Row],[Duration]]/7,0)</f>
        <v>0.2857142857142857</v>
      </c>
    </row>
    <row r="10" spans="1:21" ht="45" customHeight="1" x14ac:dyDescent="0.25">
      <c r="A10" s="45"/>
      <c r="B10" s="86"/>
      <c r="C10" s="46"/>
      <c r="D10" s="47">
        <v>44385</v>
      </c>
      <c r="E10" s="48">
        <v>44468</v>
      </c>
      <c r="F10" s="48">
        <v>44487</v>
      </c>
      <c r="G10" s="49">
        <v>44489</v>
      </c>
      <c r="H10" s="50">
        <f t="shared" si="0"/>
        <v>2</v>
      </c>
      <c r="I10" s="51">
        <v>44491</v>
      </c>
      <c r="J10" s="52"/>
      <c r="K10" s="51"/>
      <c r="L10" s="53"/>
      <c r="M10" s="53"/>
      <c r="N10" s="51"/>
      <c r="O10" s="51"/>
      <c r="P10" s="33"/>
      <c r="Q10" s="55" t="e">
        <f>Q9</f>
        <v>#REF!</v>
      </c>
      <c r="R10" s="55"/>
      <c r="S10" s="56"/>
      <c r="T10" s="107">
        <f>IF(OR(Tableau24[[#This Row],[Start date]]="N/A",Tableau24[[#This Row],[Start date]]&lt;=0),"",(YEAR(Tableau24[[#This Row],[Start date]])*100)+_xlfn.ISOWEEKNUM(Tableau24[[#This Row],[Start date]]))</f>
        <v>202142</v>
      </c>
      <c r="U10" s="109">
        <f>IF(Tableau24[[#This Row],[Duration]]&gt;0,Tableau24[[#This Row],[Duration]]/7,0)</f>
        <v>0.2857142857142857</v>
      </c>
    </row>
    <row r="11" spans="1:21" ht="45" customHeight="1" x14ac:dyDescent="0.25">
      <c r="A11" s="45"/>
      <c r="B11" s="86"/>
      <c r="C11" s="46"/>
      <c r="D11" s="48">
        <v>44483</v>
      </c>
      <c r="E11" s="48">
        <v>44468</v>
      </c>
      <c r="F11" s="48">
        <v>44487</v>
      </c>
      <c r="G11" s="51">
        <v>44494</v>
      </c>
      <c r="H11" s="50">
        <f t="shared" si="0"/>
        <v>2</v>
      </c>
      <c r="I11" s="51">
        <v>44496</v>
      </c>
      <c r="J11" s="52"/>
      <c r="K11" s="51"/>
      <c r="L11" s="53"/>
      <c r="M11" s="53"/>
      <c r="N11" s="51"/>
      <c r="O11" s="51"/>
      <c r="P11" s="33"/>
      <c r="Q11" s="59">
        <f>Q7</f>
        <v>0</v>
      </c>
      <c r="R11" s="55"/>
      <c r="S11" s="56"/>
      <c r="T11" s="107">
        <f>IF(OR(Tableau24[[#This Row],[Start date]]="N/A",Tableau24[[#This Row],[Start date]]&lt;=0),"",(YEAR(Tableau24[[#This Row],[Start date]])*100)+_xlfn.ISOWEEKNUM(Tableau24[[#This Row],[Start date]]))</f>
        <v>202143</v>
      </c>
      <c r="U11" s="109">
        <f>IF(Tableau24[[#This Row],[Duration]]&gt;0,Tableau24[[#This Row],[Duration]]/7,0)</f>
        <v>0.2857142857142857</v>
      </c>
    </row>
    <row r="12" spans="1:21" ht="45" customHeight="1" x14ac:dyDescent="0.25">
      <c r="A12" s="45"/>
      <c r="B12" s="86"/>
      <c r="C12" s="46"/>
      <c r="D12" s="48">
        <v>44489</v>
      </c>
      <c r="E12" s="48">
        <v>44487</v>
      </c>
      <c r="F12" s="48">
        <v>44503</v>
      </c>
      <c r="G12" s="51">
        <v>44503</v>
      </c>
      <c r="H12" s="50">
        <f t="shared" si="0"/>
        <v>2</v>
      </c>
      <c r="I12" s="51">
        <v>44505</v>
      </c>
      <c r="J12" s="52"/>
      <c r="K12" s="51"/>
      <c r="L12" s="53"/>
      <c r="M12" s="57"/>
      <c r="N12" s="52"/>
      <c r="O12" s="51"/>
      <c r="P12" s="33"/>
      <c r="Q12" s="59">
        <f>Q11</f>
        <v>0</v>
      </c>
      <c r="R12" s="55"/>
      <c r="S12" s="56"/>
      <c r="T12" s="107">
        <f>IF(OR(Tableau24[[#This Row],[Start date]]="N/A",Tableau24[[#This Row],[Start date]]&lt;=0),"",(YEAR(Tableau24[[#This Row],[Start date]])*100)+_xlfn.ISOWEEKNUM(Tableau24[[#This Row],[Start date]]))</f>
        <v>202144</v>
      </c>
      <c r="U12" s="109">
        <f>IF(Tableau24[[#This Row],[Duration]]&gt;0,Tableau24[[#This Row],[Duration]]/7,0)</f>
        <v>0.2857142857142857</v>
      </c>
    </row>
    <row r="13" spans="1:21" ht="45" customHeight="1" x14ac:dyDescent="0.25">
      <c r="A13" s="45"/>
      <c r="B13" s="86"/>
      <c r="C13" s="46"/>
      <c r="D13" s="47">
        <v>44372</v>
      </c>
      <c r="E13" s="48">
        <v>44494</v>
      </c>
      <c r="F13" s="48">
        <v>44505</v>
      </c>
      <c r="G13" s="49">
        <v>44508</v>
      </c>
      <c r="H13" s="50">
        <f t="shared" si="0"/>
        <v>2</v>
      </c>
      <c r="I13" s="51">
        <v>44510</v>
      </c>
      <c r="J13" s="52"/>
      <c r="K13" s="51"/>
      <c r="L13" s="57"/>
      <c r="M13" s="53"/>
      <c r="N13" s="51"/>
      <c r="O13" s="51"/>
      <c r="P13" s="33"/>
      <c r="Q13" s="55">
        <f>Q12</f>
        <v>0</v>
      </c>
      <c r="R13" s="60"/>
      <c r="S13" s="61"/>
      <c r="T13" s="107">
        <f>IF(OR(Tableau24[[#This Row],[Start date]]="N/A",Tableau24[[#This Row],[Start date]]&lt;=0),"",(YEAR(Tableau24[[#This Row],[Start date]])*100)+_xlfn.ISOWEEKNUM(Tableau24[[#This Row],[Start date]]))</f>
        <v>202145</v>
      </c>
      <c r="U13" s="109">
        <f>IF(Tableau24[[#This Row],[Duration]]&gt;0,Tableau24[[#This Row],[Duration]]/7,0)</f>
        <v>0.2857142857142857</v>
      </c>
    </row>
    <row r="14" spans="1:21" ht="34.5" customHeight="1" x14ac:dyDescent="0.25">
      <c r="A14" s="45"/>
      <c r="B14" s="86"/>
      <c r="C14" s="46"/>
      <c r="D14" s="48">
        <v>44503</v>
      </c>
      <c r="E14" s="48">
        <v>44503</v>
      </c>
      <c r="F14" s="48">
        <v>44515</v>
      </c>
      <c r="G14" s="51">
        <v>44516</v>
      </c>
      <c r="H14" s="50">
        <f t="shared" si="0"/>
        <v>3</v>
      </c>
      <c r="I14" s="51">
        <v>44519</v>
      </c>
      <c r="J14" s="52"/>
      <c r="K14" s="51"/>
      <c r="L14" s="53"/>
      <c r="M14" s="53"/>
      <c r="N14" s="51"/>
      <c r="O14" s="51"/>
      <c r="P14" s="33"/>
      <c r="Q14" s="55" t="e">
        <f>Feuil1!L2</f>
        <v>#REF!</v>
      </c>
      <c r="R14" s="55"/>
      <c r="S14" s="56"/>
      <c r="T14" s="107">
        <f>IF(OR(Tableau24[[#This Row],[Start date]]="N/A",Tableau24[[#This Row],[Start date]]&lt;=0),"",(YEAR(Tableau24[[#This Row],[Start date]])*100)+_xlfn.ISOWEEKNUM(Tableau24[[#This Row],[Start date]]))</f>
        <v>202146</v>
      </c>
      <c r="U14" s="109">
        <f>IF(Tableau24[[#This Row],[Duration]]&gt;0,Tableau24[[#This Row],[Duration]]/7,0)</f>
        <v>0.42857142857142855</v>
      </c>
    </row>
    <row r="15" spans="1:21" ht="45.75" customHeight="1" x14ac:dyDescent="0.25">
      <c r="A15" s="45"/>
      <c r="B15" s="86"/>
      <c r="C15" s="46"/>
      <c r="D15" s="48">
        <v>44508</v>
      </c>
      <c r="E15" s="48">
        <v>44510</v>
      </c>
      <c r="F15" s="48">
        <v>44519</v>
      </c>
      <c r="G15" s="49">
        <v>44522</v>
      </c>
      <c r="H15" s="50">
        <f t="shared" si="0"/>
        <v>1</v>
      </c>
      <c r="I15" s="51">
        <v>44523</v>
      </c>
      <c r="J15" s="52"/>
      <c r="K15" s="51"/>
      <c r="L15" s="57"/>
      <c r="M15" s="53"/>
      <c r="N15" s="51"/>
      <c r="O15" s="51"/>
      <c r="P15" s="33"/>
      <c r="Q15" s="54"/>
      <c r="R15" s="55"/>
      <c r="S15" s="58"/>
      <c r="T15" s="107">
        <f>IF(OR(Tableau24[[#This Row],[Start date]]="N/A",Tableau24[[#This Row],[Start date]]&lt;=0),"",(YEAR(Tableau24[[#This Row],[Start date]])*100)+_xlfn.ISOWEEKNUM(Tableau24[[#This Row],[Start date]]))</f>
        <v>202147</v>
      </c>
      <c r="U15" s="109">
        <f>IF(Tableau24[[#This Row],[Duration]]&gt;0,Tableau24[[#This Row],[Duration]]/7,0)</f>
        <v>0.14285714285714285</v>
      </c>
    </row>
    <row r="16" spans="1:21" ht="45.75" customHeight="1" x14ac:dyDescent="0.25">
      <c r="A16" s="45"/>
      <c r="B16" s="86"/>
      <c r="C16" s="46"/>
      <c r="D16" s="48">
        <v>44510</v>
      </c>
      <c r="E16" s="48">
        <v>44517</v>
      </c>
      <c r="F16" s="48">
        <v>44529</v>
      </c>
      <c r="G16" s="49">
        <v>44523</v>
      </c>
      <c r="H16" s="50">
        <f t="shared" si="0"/>
        <v>3</v>
      </c>
      <c r="I16" s="51">
        <v>44526</v>
      </c>
      <c r="J16" s="52"/>
      <c r="K16" s="51"/>
      <c r="L16" s="53"/>
      <c r="M16" s="53"/>
      <c r="N16" s="51"/>
      <c r="O16" s="51"/>
      <c r="P16" s="33"/>
      <c r="Q16" s="62"/>
      <c r="R16" s="55"/>
      <c r="S16" s="58"/>
      <c r="T16" s="107">
        <f>IF(OR(Tableau24[[#This Row],[Start date]]="N/A",Tableau24[[#This Row],[Start date]]&lt;=0),"",(YEAR(Tableau24[[#This Row],[Start date]])*100)+_xlfn.ISOWEEKNUM(Tableau24[[#This Row],[Start date]]))</f>
        <v>202147</v>
      </c>
      <c r="U16" s="109">
        <f>IF(Tableau24[[#This Row],[Duration]]&gt;0,Tableau24[[#This Row],[Duration]]/7,0)</f>
        <v>0.42857142857142855</v>
      </c>
    </row>
    <row r="17" spans="1:21" ht="45.75" customHeight="1" x14ac:dyDescent="0.25">
      <c r="A17" s="45"/>
      <c r="B17" s="86"/>
      <c r="C17" s="46"/>
      <c r="D17" s="48">
        <v>44508</v>
      </c>
      <c r="E17" s="48">
        <v>44510</v>
      </c>
      <c r="F17" s="48">
        <v>44519</v>
      </c>
      <c r="G17" s="83">
        <v>44525</v>
      </c>
      <c r="H17" s="50">
        <f t="shared" si="0"/>
        <v>1</v>
      </c>
      <c r="I17" s="83">
        <v>44526</v>
      </c>
      <c r="J17" s="52"/>
      <c r="K17" s="51"/>
      <c r="L17" s="57"/>
      <c r="M17" s="57"/>
      <c r="N17" s="52"/>
      <c r="O17" s="51"/>
      <c r="P17" s="33"/>
      <c r="Q17" s="59">
        <f>Q16</f>
        <v>0</v>
      </c>
      <c r="R17" s="55"/>
      <c r="S17" s="58"/>
      <c r="T17" s="107">
        <f>IF(OR(Tableau24[[#This Row],[Start date]]="N/A",Tableau24[[#This Row],[Start date]]&lt;=0),"",(YEAR(Tableau24[[#This Row],[Start date]])*100)+_xlfn.ISOWEEKNUM(Tableau24[[#This Row],[Start date]]))</f>
        <v>202147</v>
      </c>
      <c r="U17" s="109">
        <f>IF(Tableau24[[#This Row],[Duration]]&gt;0,Tableau24[[#This Row],[Duration]]/7,0)</f>
        <v>0.14285714285714285</v>
      </c>
    </row>
    <row r="18" spans="1:21" ht="45.75" customHeight="1" x14ac:dyDescent="0.25">
      <c r="A18" s="45"/>
      <c r="B18" s="86"/>
      <c r="C18" s="46"/>
      <c r="D18" s="48">
        <v>44518</v>
      </c>
      <c r="E18" s="48"/>
      <c r="F18" s="48"/>
      <c r="G18" s="89">
        <v>44529</v>
      </c>
      <c r="H18" s="50">
        <f t="shared" si="0"/>
        <v>2</v>
      </c>
      <c r="I18" s="83">
        <v>44531</v>
      </c>
      <c r="J18" s="52"/>
      <c r="K18" s="51"/>
      <c r="L18" s="53"/>
      <c r="M18" s="53"/>
      <c r="N18" s="51"/>
      <c r="O18" s="51"/>
      <c r="P18" s="33"/>
      <c r="Q18" s="62"/>
      <c r="R18" s="55"/>
      <c r="S18" s="58"/>
      <c r="T18" s="107">
        <f>IF(OR(Tableau24[[#This Row],[Start date]]="N/A",Tableau24[[#This Row],[Start date]]&lt;=0),"",(YEAR(Tableau24[[#This Row],[Start date]])*100)+_xlfn.ISOWEEKNUM(Tableau24[[#This Row],[Start date]]))</f>
        <v>202148</v>
      </c>
      <c r="U18" s="109">
        <f>IF(Tableau24[[#This Row],[Duration]]&gt;0,Tableau24[[#This Row],[Duration]]/7,0)</f>
        <v>0.2857142857142857</v>
      </c>
    </row>
    <row r="19" spans="1:21" ht="27.75" customHeight="1" x14ac:dyDescent="0.25">
      <c r="A19" s="45"/>
      <c r="B19" s="86"/>
      <c r="C19" s="46"/>
      <c r="D19" s="48">
        <v>44509</v>
      </c>
      <c r="E19" s="48">
        <v>44526</v>
      </c>
      <c r="F19" s="48">
        <v>44529</v>
      </c>
      <c r="G19" s="49">
        <v>44531</v>
      </c>
      <c r="H19" s="50">
        <f t="shared" si="0"/>
        <v>2</v>
      </c>
      <c r="I19" s="51">
        <v>44533</v>
      </c>
      <c r="J19" s="52"/>
      <c r="K19" s="51"/>
      <c r="L19" s="53"/>
      <c r="M19" s="53"/>
      <c r="N19" s="51"/>
      <c r="O19" s="51"/>
      <c r="P19" s="33"/>
      <c r="Q19" s="80"/>
      <c r="R19" s="55"/>
      <c r="S19" s="58"/>
      <c r="T19" s="107">
        <f>IF(OR(Tableau24[[#This Row],[Start date]]="N/A",Tableau24[[#This Row],[Start date]]&lt;=0),"",(YEAR(Tableau24[[#This Row],[Start date]])*100)+_xlfn.ISOWEEKNUM(Tableau24[[#This Row],[Start date]]))</f>
        <v>202148</v>
      </c>
      <c r="U19" s="109">
        <f>IF(Tableau24[[#This Row],[Duration]]&gt;0,Tableau24[[#This Row],[Duration]]/7,0)</f>
        <v>0.2857142857142857</v>
      </c>
    </row>
    <row r="20" spans="1:21" ht="40.5" customHeight="1" x14ac:dyDescent="0.25">
      <c r="A20" s="45"/>
      <c r="B20" s="86"/>
      <c r="C20" s="46"/>
      <c r="D20" s="48">
        <v>44524</v>
      </c>
      <c r="E20" s="48">
        <v>44529</v>
      </c>
      <c r="F20" s="48">
        <v>44536</v>
      </c>
      <c r="G20" s="51">
        <v>44536</v>
      </c>
      <c r="H20" s="50">
        <f t="shared" si="0"/>
        <v>4</v>
      </c>
      <c r="I20" s="51">
        <v>44540</v>
      </c>
      <c r="J20" s="52"/>
      <c r="K20" s="51"/>
      <c r="L20" s="53"/>
      <c r="M20" s="57"/>
      <c r="N20" s="51"/>
      <c r="O20" s="51"/>
      <c r="P20" s="33"/>
      <c r="Q20" s="55">
        <f>Q18</f>
        <v>0</v>
      </c>
      <c r="R20" s="63"/>
      <c r="S20" s="58"/>
      <c r="T20" s="107">
        <f>IF(OR(Tableau24[[#This Row],[Start date]]="N/A",Tableau24[[#This Row],[Start date]]&lt;=0),"",(YEAR(Tableau24[[#This Row],[Start date]])*100)+_xlfn.ISOWEEKNUM(Tableau24[[#This Row],[Start date]]))</f>
        <v>202149</v>
      </c>
      <c r="U20" s="109">
        <f>IF(Tableau24[[#This Row],[Duration]]&gt;0,Tableau24[[#This Row],[Duration]]/7,0)</f>
        <v>0.5714285714285714</v>
      </c>
    </row>
    <row r="21" spans="1:21" ht="45" customHeight="1" x14ac:dyDescent="0.25">
      <c r="A21" s="45"/>
      <c r="B21" s="86"/>
      <c r="C21" s="46"/>
      <c r="D21" s="48">
        <v>44524</v>
      </c>
      <c r="E21" s="48">
        <v>44529</v>
      </c>
      <c r="F21" s="48">
        <v>44536</v>
      </c>
      <c r="G21" s="49">
        <v>44536</v>
      </c>
      <c r="H21" s="50">
        <f t="shared" si="0"/>
        <v>4</v>
      </c>
      <c r="I21" s="51">
        <v>44540</v>
      </c>
      <c r="J21" s="52"/>
      <c r="K21" s="51"/>
      <c r="L21" s="53"/>
      <c r="M21" s="53"/>
      <c r="N21" s="51"/>
      <c r="O21" s="51"/>
      <c r="P21" s="33"/>
      <c r="Q21" s="54"/>
      <c r="R21" s="63"/>
      <c r="S21" s="58"/>
      <c r="T21" s="107">
        <f>IF(OR(Tableau24[[#This Row],[Start date]]="N/A",Tableau24[[#This Row],[Start date]]&lt;=0),"",(YEAR(Tableau24[[#This Row],[Start date]])*100)+_xlfn.ISOWEEKNUM(Tableau24[[#This Row],[Start date]]))</f>
        <v>202149</v>
      </c>
      <c r="U21" s="109">
        <f>IF(Tableau24[[#This Row],[Duration]]&gt;0,Tableau24[[#This Row],[Duration]]/7,0)</f>
        <v>0.5714285714285714</v>
      </c>
    </row>
    <row r="22" spans="1:21" ht="45" customHeight="1" x14ac:dyDescent="0.25">
      <c r="A22" s="45"/>
      <c r="B22" s="86"/>
      <c r="C22" s="46"/>
      <c r="D22" s="47">
        <v>44375</v>
      </c>
      <c r="E22" s="48">
        <v>44484</v>
      </c>
      <c r="F22" s="48">
        <v>44495</v>
      </c>
      <c r="G22" s="51">
        <v>44538</v>
      </c>
      <c r="H22" s="50">
        <f t="shared" si="0"/>
        <v>2</v>
      </c>
      <c r="I22" s="51">
        <v>44540</v>
      </c>
      <c r="J22" s="52"/>
      <c r="K22" s="51"/>
      <c r="L22" s="57"/>
      <c r="M22" s="53"/>
      <c r="N22" s="51"/>
      <c r="O22" s="51"/>
      <c r="P22" s="33"/>
      <c r="Q22" s="55">
        <f>Q21</f>
        <v>0</v>
      </c>
      <c r="R22" s="55"/>
      <c r="S22" s="58"/>
      <c r="T22" s="107">
        <f>IF(OR(Tableau24[[#This Row],[Start date]]="N/A",Tableau24[[#This Row],[Start date]]&lt;=0),"",(YEAR(Tableau24[[#This Row],[Start date]])*100)+_xlfn.ISOWEEKNUM(Tableau24[[#This Row],[Start date]]))</f>
        <v>202149</v>
      </c>
      <c r="U22" s="109">
        <f>IF(Tableau24[[#This Row],[Duration]]&gt;0,Tableau24[[#This Row],[Duration]]/7,0)</f>
        <v>0.2857142857142857</v>
      </c>
    </row>
    <row r="23" spans="1:21" ht="45" customHeight="1" x14ac:dyDescent="0.25">
      <c r="A23" s="45"/>
      <c r="B23" s="86"/>
      <c r="C23" s="46"/>
      <c r="D23" s="48">
        <v>44518</v>
      </c>
      <c r="E23" s="48"/>
      <c r="F23" s="48"/>
      <c r="G23" s="83">
        <v>44543</v>
      </c>
      <c r="H23" s="50">
        <f t="shared" si="0"/>
        <v>4</v>
      </c>
      <c r="I23" s="83">
        <v>44547</v>
      </c>
      <c r="J23" s="52"/>
      <c r="K23" s="51"/>
      <c r="L23" s="53"/>
      <c r="M23" s="57"/>
      <c r="N23" s="51"/>
      <c r="O23" s="51"/>
      <c r="P23" s="33"/>
      <c r="Q23" s="55">
        <f>Q22</f>
        <v>0</v>
      </c>
      <c r="R23" s="55"/>
      <c r="S23" s="58"/>
      <c r="T23" s="107">
        <f>IF(OR(Tableau24[[#This Row],[Start date]]="N/A",Tableau24[[#This Row],[Start date]]&lt;=0),"",(YEAR(Tableau24[[#This Row],[Start date]])*100)+_xlfn.ISOWEEKNUM(Tableau24[[#This Row],[Start date]]))</f>
        <v>202150</v>
      </c>
      <c r="U23" s="109">
        <f>IF(Tableau24[[#This Row],[Duration]]&gt;0,Tableau24[[#This Row],[Duration]]/7,0)</f>
        <v>0.5714285714285714</v>
      </c>
    </row>
    <row r="24" spans="1:21" ht="45" customHeight="1" x14ac:dyDescent="0.25">
      <c r="A24" s="45"/>
      <c r="B24" s="86"/>
      <c r="C24" s="46"/>
      <c r="D24" s="48">
        <v>44518</v>
      </c>
      <c r="E24" s="48"/>
      <c r="F24" s="48"/>
      <c r="G24" s="83">
        <v>44543</v>
      </c>
      <c r="H24" s="50">
        <f t="shared" si="0"/>
        <v>4</v>
      </c>
      <c r="I24" s="83">
        <v>44547</v>
      </c>
      <c r="J24" s="52"/>
      <c r="K24" s="51"/>
      <c r="L24" s="53"/>
      <c r="M24" s="57"/>
      <c r="N24" s="51"/>
      <c r="O24" s="51"/>
      <c r="P24" s="33"/>
      <c r="Q24" s="59">
        <f>Q23</f>
        <v>0</v>
      </c>
      <c r="R24" s="55"/>
      <c r="S24" s="58"/>
      <c r="T24" s="107">
        <f>IF(OR(Tableau24[[#This Row],[Start date]]="N/A",Tableau24[[#This Row],[Start date]]&lt;=0),"",(YEAR(Tableau24[[#This Row],[Start date]])*100)+_xlfn.ISOWEEKNUM(Tableau24[[#This Row],[Start date]]))</f>
        <v>202150</v>
      </c>
      <c r="U24" s="109">
        <f>IF(Tableau24[[#This Row],[Duration]]&gt;0,Tableau24[[#This Row],[Duration]]/7,0)</f>
        <v>0.5714285714285714</v>
      </c>
    </row>
    <row r="25" spans="1:21" ht="36.75" customHeight="1" x14ac:dyDescent="0.25">
      <c r="A25" s="45"/>
      <c r="B25" s="86"/>
      <c r="C25" s="46"/>
      <c r="D25" s="48">
        <v>44508</v>
      </c>
      <c r="E25" s="48"/>
      <c r="F25" s="48"/>
      <c r="G25" s="51">
        <v>44564</v>
      </c>
      <c r="H25" s="50">
        <f t="shared" si="0"/>
        <v>2</v>
      </c>
      <c r="I25" s="51">
        <v>44566</v>
      </c>
      <c r="J25" s="52"/>
      <c r="K25" s="51"/>
      <c r="L25" s="53"/>
      <c r="M25" s="57"/>
      <c r="N25" s="52"/>
      <c r="O25" s="51"/>
      <c r="P25" s="33"/>
      <c r="Q25" s="55">
        <f>Q24</f>
        <v>0</v>
      </c>
      <c r="R25" s="55"/>
      <c r="S25" s="58"/>
      <c r="T25" s="107">
        <f>IF(OR(Tableau24[[#This Row],[Start date]]="N/A",Tableau24[[#This Row],[Start date]]&lt;=0),"",(YEAR(Tableau24[[#This Row],[Start date]])*100)+_xlfn.ISOWEEKNUM(Tableau24[[#This Row],[Start date]]))</f>
        <v>202201</v>
      </c>
      <c r="U25" s="109">
        <f>IF(Tableau24[[#This Row],[Duration]]&gt;0,Tableau24[[#This Row],[Duration]]/7,0)</f>
        <v>0.2857142857142857</v>
      </c>
    </row>
    <row r="26" spans="1:21" ht="36.75" customHeight="1" x14ac:dyDescent="0.25">
      <c r="A26" s="45"/>
      <c r="B26" s="86"/>
      <c r="C26" s="46"/>
      <c r="D26" s="48">
        <v>44508</v>
      </c>
      <c r="E26" s="48"/>
      <c r="F26" s="48"/>
      <c r="G26" s="49">
        <v>44566</v>
      </c>
      <c r="H26" s="50">
        <f t="shared" si="0"/>
        <v>2</v>
      </c>
      <c r="I26" s="51">
        <v>44568</v>
      </c>
      <c r="J26" s="52"/>
      <c r="K26" s="51"/>
      <c r="L26" s="53"/>
      <c r="M26" s="53"/>
      <c r="N26" s="51"/>
      <c r="O26" s="51"/>
      <c r="P26" s="33"/>
      <c r="Q26" s="62"/>
      <c r="R26" s="55"/>
      <c r="S26" s="58"/>
      <c r="T26" s="107">
        <f>IF(OR(Tableau24[[#This Row],[Start date]]="N/A",Tableau24[[#This Row],[Start date]]&lt;=0),"",(YEAR(Tableau24[[#This Row],[Start date]])*100)+_xlfn.ISOWEEKNUM(Tableau24[[#This Row],[Start date]]))</f>
        <v>202201</v>
      </c>
      <c r="U26" s="109">
        <f>IF(Tableau24[[#This Row],[Duration]]&gt;0,Tableau24[[#This Row],[Duration]]/7,0)</f>
        <v>0.2857142857142857</v>
      </c>
    </row>
    <row r="27" spans="1:21" ht="45" customHeight="1" x14ac:dyDescent="0.25">
      <c r="A27" s="104"/>
      <c r="B27" s="105"/>
      <c r="C27" s="98"/>
      <c r="D27" s="98" t="s">
        <v>30</v>
      </c>
      <c r="E27" s="98" t="s">
        <v>30</v>
      </c>
      <c r="F27" s="98" t="s">
        <v>30</v>
      </c>
      <c r="G27" s="99" t="s">
        <v>30</v>
      </c>
      <c r="H27" s="100" t="e">
        <v>#VALUE!</v>
      </c>
      <c r="I27" s="101" t="s">
        <v>30</v>
      </c>
      <c r="J27" s="102"/>
      <c r="K27" s="101"/>
      <c r="L27" s="103"/>
      <c r="M27" s="103"/>
      <c r="N27" s="101"/>
      <c r="O27" s="101"/>
      <c r="P27" s="91"/>
      <c r="Q27" s="93"/>
      <c r="R27" s="94"/>
      <c r="S27" s="95"/>
      <c r="T27" s="107" t="str">
        <f>IF(OR(Tableau24[[#This Row],[Start date]]="N/A",Tableau24[[#This Row],[Start date]]&lt;=0),"",(YEAR(Tableau24[[#This Row],[Start date]])*100)+_xlfn.ISOWEEKNUM(Tableau24[[#This Row],[Start date]]))</f>
        <v/>
      </c>
      <c r="U27" s="109" t="e">
        <f>IF(Tableau24[[#This Row],[Duration]]&gt;0,Tableau24[[#This Row],[Duration]]/7,0)</f>
        <v>#VALUE!</v>
      </c>
    </row>
    <row r="28" spans="1:21" ht="45" customHeight="1" x14ac:dyDescent="0.25">
      <c r="A28" s="96"/>
      <c r="B28" s="87"/>
      <c r="C28" s="97"/>
      <c r="D28" s="98" t="s">
        <v>30</v>
      </c>
      <c r="E28" s="98" t="s">
        <v>30</v>
      </c>
      <c r="F28" s="98" t="s">
        <v>30</v>
      </c>
      <c r="G28" s="99" t="s">
        <v>30</v>
      </c>
      <c r="H28" s="100" t="e">
        <v>#VALUE!</v>
      </c>
      <c r="I28" s="101" t="s">
        <v>30</v>
      </c>
      <c r="J28" s="102"/>
      <c r="K28" s="101"/>
      <c r="L28" s="103"/>
      <c r="M28" s="103"/>
      <c r="N28" s="101"/>
      <c r="O28" s="92"/>
      <c r="P28" s="91"/>
      <c r="Q28" s="93"/>
      <c r="R28" s="94"/>
      <c r="S28" s="95"/>
      <c r="T28" s="107" t="str">
        <f>IF(OR(Tableau24[[#This Row],[Start date]]="N/A",Tableau24[[#This Row],[Start date]]&lt;=0),"",(YEAR(Tableau24[[#This Row],[Start date]])*100)+_xlfn.ISOWEEKNUM(Tableau24[[#This Row],[Start date]]))</f>
        <v/>
      </c>
      <c r="U28" s="109" t="e">
        <f>IF(Tableau24[[#This Row],[Duration]]&gt;0,Tableau24[[#This Row],[Duration]]/7,0)</f>
        <v>#VALUE!</v>
      </c>
    </row>
    <row r="29" spans="1:21" ht="45" customHeight="1" x14ac:dyDescent="0.25">
      <c r="A29" s="81"/>
      <c r="B29" s="81"/>
      <c r="C29" s="46"/>
      <c r="D29" s="48"/>
      <c r="E29" s="48"/>
      <c r="F29" s="48"/>
      <c r="G29" s="51"/>
      <c r="H29" s="50">
        <f t="shared" si="0"/>
        <v>0</v>
      </c>
      <c r="I29" s="51"/>
      <c r="J29" s="52"/>
      <c r="K29" s="51"/>
      <c r="L29" s="53"/>
      <c r="M29" s="57"/>
      <c r="N29" s="51"/>
      <c r="O29" s="51"/>
      <c r="P29" s="33"/>
      <c r="Q29" s="55" t="e">
        <f>#REF!</f>
        <v>#REF!</v>
      </c>
      <c r="R29" s="55"/>
      <c r="S29" s="58"/>
      <c r="T29" s="107" t="str">
        <f>IF(OR(Tableau24[[#This Row],[Start date]]="N/A",Tableau24[[#This Row],[Start date]]&lt;=0),"",(YEAR(Tableau24[[#This Row],[Start date]])*100)+_xlfn.ISOWEEKNUM(Tableau24[[#This Row],[Start date]]))</f>
        <v/>
      </c>
      <c r="U29" s="109">
        <f>IF(Tableau24[[#This Row],[Duration]]&gt;0,Tableau24[[#This Row],[Duration]]/7,0)</f>
        <v>0</v>
      </c>
    </row>
    <row r="30" spans="1:21" ht="45" customHeight="1" x14ac:dyDescent="0.25">
      <c r="A30" s="45"/>
      <c r="B30" s="86"/>
      <c r="C30" s="46"/>
      <c r="D30" s="48"/>
      <c r="E30" s="48"/>
      <c r="F30" s="48"/>
      <c r="G30" s="49"/>
      <c r="H30" s="50">
        <f t="shared" si="0"/>
        <v>0</v>
      </c>
      <c r="I30" s="51"/>
      <c r="J30" s="52"/>
      <c r="K30" s="51"/>
      <c r="L30" s="53"/>
      <c r="M30" s="57"/>
      <c r="N30" s="51"/>
      <c r="O30" s="51"/>
      <c r="P30" s="33"/>
      <c r="Q30" s="62"/>
      <c r="R30" s="55"/>
      <c r="S30" s="58"/>
      <c r="T30" s="107" t="str">
        <f>IF(OR(Tableau24[[#This Row],[Start date]]="N/A",Tableau24[[#This Row],[Start date]]&lt;=0),"",(YEAR(Tableau24[[#This Row],[Start date]])*100)+_xlfn.ISOWEEKNUM(Tableau24[[#This Row],[Start date]]))</f>
        <v/>
      </c>
      <c r="U30" s="109">
        <f>IF(Tableau24[[#This Row],[Duration]]&gt;0,Tableau24[[#This Row],[Duration]]/7,0)</f>
        <v>0</v>
      </c>
    </row>
    <row r="31" spans="1:21" ht="45" customHeight="1" x14ac:dyDescent="0.25">
      <c r="A31" s="45"/>
      <c r="B31" s="86"/>
      <c r="C31" s="46"/>
      <c r="D31" s="48"/>
      <c r="E31" s="48"/>
      <c r="F31" s="48"/>
      <c r="G31" s="51"/>
      <c r="H31" s="50">
        <f t="shared" si="0"/>
        <v>0</v>
      </c>
      <c r="I31" s="51"/>
      <c r="J31" s="52"/>
      <c r="K31" s="51"/>
      <c r="L31" s="57"/>
      <c r="M31" s="57"/>
      <c r="N31" s="52"/>
      <c r="O31" s="52"/>
      <c r="P31" s="33"/>
      <c r="Q31" s="59" t="e">
        <f>#REF!</f>
        <v>#REF!</v>
      </c>
      <c r="R31" s="55"/>
      <c r="S31" s="64"/>
      <c r="T31" s="107" t="str">
        <f>IF(OR(Tableau24[[#This Row],[Start date]]="N/A",Tableau24[[#This Row],[Start date]]&lt;=0),"",(YEAR(Tableau24[[#This Row],[Start date]])*100)+_xlfn.ISOWEEKNUM(Tableau24[[#This Row],[Start date]]))</f>
        <v/>
      </c>
      <c r="U31" s="109">
        <f>IF(Tableau24[[#This Row],[Duration]]&gt;0,Tableau24[[#This Row],[Duration]]/7,0)</f>
        <v>0</v>
      </c>
    </row>
    <row r="32" spans="1:21" ht="45" customHeight="1" x14ac:dyDescent="0.25">
      <c r="A32" s="65"/>
      <c r="B32" s="88"/>
      <c r="C32" s="66"/>
      <c r="D32" s="67"/>
      <c r="E32" s="67"/>
      <c r="F32" s="67"/>
      <c r="G32" s="68"/>
      <c r="H32" s="69">
        <f t="shared" si="0"/>
        <v>0</v>
      </c>
      <c r="I32" s="70"/>
      <c r="J32" s="71"/>
      <c r="K32" s="70"/>
      <c r="L32" s="72"/>
      <c r="M32" s="72"/>
      <c r="N32" s="70"/>
      <c r="O32" s="70"/>
      <c r="P32" s="33"/>
      <c r="Q32" s="73"/>
      <c r="R32" s="74"/>
      <c r="S32" s="75"/>
      <c r="T32" s="107" t="str">
        <f>IF(OR(Tableau24[[#This Row],[Start date]]="N/A",Tableau24[[#This Row],[Start date]]&lt;=0),"",(YEAR(Tableau24[[#This Row],[Start date]])*100)+_xlfn.ISOWEEKNUM(Tableau24[[#This Row],[Start date]]))</f>
        <v/>
      </c>
      <c r="U32" s="109">
        <f>IF(Tableau24[[#This Row],[Duration]]&gt;0,Tableau24[[#This Row],[Duration]]/7,0)</f>
        <v>0</v>
      </c>
    </row>
    <row r="63" spans="3:3" x14ac:dyDescent="0.25">
      <c r="C63" s="13">
        <v>0.14285714285714299</v>
      </c>
    </row>
  </sheetData>
  <phoneticPr fontId="9" type="noConversion"/>
  <conditionalFormatting sqref="A5:R32">
    <cfRule type="expression" dxfId="28" priority="3">
      <formula>$P5="On going"</formula>
    </cfRule>
    <cfRule type="expression" dxfId="27" priority="4">
      <formula>$P5="Done"</formula>
    </cfRule>
    <cfRule type="expression" dxfId="26" priority="5">
      <formula>$P5="Not started"</formula>
    </cfRule>
  </conditionalFormatting>
  <conditionalFormatting sqref="A5:P32">
    <cfRule type="expression" dxfId="25" priority="1">
      <formula>$P5="Postponed"</formula>
    </cfRule>
  </conditionalFormatting>
  <pageMargins left="0.7" right="0.7" top="0.75" bottom="0.75" header="0.3" footer="0.3"/>
  <pageSetup paperSize="9" scale="29" fitToHeight="0" orientation="landscape" horizontalDpi="1200" verticalDpi="1200" r:id="rId1"/>
  <headerFooter>
    <oddFooter>&amp;L&amp;"Times New Roman,Regular"&amp;12&amp;KE8E800Confidentiel&amp;K0000FF-&amp;KE8E800Confidential</oddFooter>
    <evenFooter>&amp;L&amp;"Times New Roman,Regular"&amp;12&amp;KE8E800Confidentiel&amp;K0000FF-&amp;KE8E800Confidential</evenFooter>
    <firstFooter>&amp;L&amp;"Times New Roman,Regular"&amp;12&amp;KE8E800Confidentiel&amp;K0000FF-&amp;KE8E800Confidential</firstFooter>
  </headerFooter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B16BA9A1-A45D-4483-9253-2897A58888B6}">
          <x14:formula1>
            <xm:f>'Liste déroulante'!$A$2:$A$6</xm:f>
          </x14:formula1>
          <xm:sqref>P5:P32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F8FE1-3DD3-475F-8437-C2531CD841D1}">
  <dimension ref="A2:A5"/>
  <sheetViews>
    <sheetView workbookViewId="0">
      <selection activeCell="A2" sqref="A2:A5"/>
    </sheetView>
  </sheetViews>
  <sheetFormatPr baseColWidth="10" defaultRowHeight="15" x14ac:dyDescent="0.25"/>
  <sheetData>
    <row r="2" spans="1:1" ht="18.75" x14ac:dyDescent="0.3">
      <c r="A2" s="90" t="s">
        <v>24</v>
      </c>
    </row>
    <row r="3" spans="1:1" ht="18.75" x14ac:dyDescent="0.3">
      <c r="A3" s="90" t="s">
        <v>22</v>
      </c>
    </row>
    <row r="4" spans="1:1" ht="18.75" x14ac:dyDescent="0.3">
      <c r="A4" s="90" t="s">
        <v>39</v>
      </c>
    </row>
    <row r="5" spans="1:1" ht="18.75" x14ac:dyDescent="0.3">
      <c r="A5" s="90" t="s">
        <v>40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48B8-E771-4579-8BA1-2D5A9BFEC74F}">
  <sheetPr>
    <pageSetUpPr autoPageBreaks="0"/>
  </sheetPr>
  <dimension ref="A2:N2"/>
  <sheetViews>
    <sheetView workbookViewId="0">
      <selection activeCell="D7" sqref="D7"/>
    </sheetView>
  </sheetViews>
  <sheetFormatPr baseColWidth="10" defaultColWidth="11.42578125" defaultRowHeight="15" x14ac:dyDescent="0.25"/>
  <sheetData>
    <row r="2" spans="1:14" ht="51.75" customHeight="1" x14ac:dyDescent="0.25">
      <c r="A2" s="6" t="s">
        <v>26</v>
      </c>
      <c r="B2" s="8">
        <v>44384</v>
      </c>
      <c r="C2" s="10">
        <f>D2-B2</f>
        <v>31</v>
      </c>
      <c r="D2" s="8">
        <v>44415</v>
      </c>
      <c r="E2" s="8" t="s">
        <v>27</v>
      </c>
      <c r="F2" s="8" t="s">
        <v>28</v>
      </c>
      <c r="G2" s="8" t="s">
        <v>29</v>
      </c>
      <c r="H2" s="8"/>
      <c r="I2" s="8" t="s">
        <v>30</v>
      </c>
      <c r="J2" s="8"/>
      <c r="K2" s="7" t="s">
        <v>22</v>
      </c>
      <c r="L2" s="5" t="e">
        <f>'QC Lab domain migration'!#REF!</f>
        <v>#REF!</v>
      </c>
      <c r="M2" s="12"/>
      <c r="N2" s="11"/>
    </row>
  </sheetData>
  <pageMargins left="0.7" right="0.7" top="0.75" bottom="0.75" header="0.3" footer="0.3"/>
  <pageSetup orientation="portrait" r:id="rId1"/>
  <headerFooter>
    <oddFooter>&amp;L&amp;"Times New Roman,Regular"&amp;12&amp;KE8E800Confidentiel&amp;K0000FF-&amp;KE8E800Confidential</oddFooter>
    <evenFooter>&amp;L&amp;"Times New Roman,Regular"&amp;12&amp;KE8E800Confidentiel&amp;K0000FF-&amp;KE8E800Confidential</evenFooter>
    <firstFooter>&amp;L&amp;"Times New Roman,Regular"&amp;12&amp;KE8E800Confidentiel&amp;K0000FF-&amp;KE8E800Confidential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EFBE-1311-4E30-A909-552380329440}">
  <sheetPr>
    <pageSetUpPr autoPageBreaks="0"/>
  </sheetPr>
  <dimension ref="A1:I1"/>
  <sheetViews>
    <sheetView workbookViewId="0">
      <selection activeCell="D36" sqref="D36"/>
    </sheetView>
  </sheetViews>
  <sheetFormatPr baseColWidth="10" defaultColWidth="11.42578125" defaultRowHeight="15" x14ac:dyDescent="0.25"/>
  <cols>
    <col min="1" max="1" width="28" customWidth="1"/>
    <col min="2" max="2" width="25.5703125" customWidth="1"/>
    <col min="3" max="3" width="17.140625" customWidth="1"/>
    <col min="4" max="4" width="15.5703125" customWidth="1"/>
    <col min="5" max="5" width="16.85546875" customWidth="1"/>
    <col min="6" max="6" width="17.28515625" customWidth="1"/>
    <col min="7" max="7" width="15.42578125" customWidth="1"/>
    <col min="8" max="8" width="15.7109375" customWidth="1"/>
    <col min="9" max="9" width="16.5703125" customWidth="1"/>
  </cols>
  <sheetData>
    <row r="1" spans="1:9" ht="15.75" x14ac:dyDescent="0.25">
      <c r="A1" s="9" t="s">
        <v>31</v>
      </c>
      <c r="B1" s="9" t="s">
        <v>32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18</v>
      </c>
      <c r="H1" s="9" t="s">
        <v>37</v>
      </c>
      <c r="I1" s="9" t="s">
        <v>20</v>
      </c>
    </row>
  </sheetData>
  <phoneticPr fontId="9" type="noConversion"/>
  <pageMargins left="0.7" right="0.7" top="0.75" bottom="0.75" header="0.3" footer="0.3"/>
  <pageSetup paperSize="9" orientation="portrait" horizontalDpi="1200" verticalDpi="1200" r:id="rId1"/>
  <headerFooter>
    <oddFooter>&amp;L&amp;"Times New Roman,Regular"&amp;12&amp;KE8E800Confidentiel&amp;K0000FF-&amp;KE8E800Confidential</oddFooter>
    <evenFooter>&amp;L&amp;"Times New Roman,Regular"&amp;12&amp;KE8E800Confidentiel&amp;K0000FF-&amp;KE8E800Confidential</evenFooter>
    <firstFooter>&amp;L&amp;"Times New Roman,Regular"&amp;12&amp;KE8E800Confidentiel&amp;K0000FF-&amp;KE8E800Confidential</first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077F90DF27054989D57299626C6DEB" ma:contentTypeVersion="" ma:contentTypeDescription="Create a new document." ma:contentTypeScope="" ma:versionID="29d29249bca8451e9084e2b44e7cefd4">
  <xsd:schema xmlns:xsd="http://www.w3.org/2001/XMLSchema" xmlns:xs="http://www.w3.org/2001/XMLSchema" xmlns:p="http://schemas.microsoft.com/office/2006/metadata/properties" xmlns:ns3="13d6be80-ff41-479d-ab87-769fc2695bb9" xmlns:ns4="007553b8-93e1-4491-b3a3-df5df67fcd3a" targetNamespace="http://schemas.microsoft.com/office/2006/metadata/properties" ma:root="true" ma:fieldsID="7a56548bbb61cf7dcabf3956ecfba218" ns3:_="" ns4:_="">
    <xsd:import namespace="13d6be80-ff41-479d-ab87-769fc2695bb9"/>
    <xsd:import namespace="007553b8-93e1-4491-b3a3-df5df67fcd3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d6be80-ff41-479d-ab87-769fc2695b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7553b8-93e1-4491-b3a3-df5df67fcd3a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sisl xmlns:xsd="http://www.w3.org/2001/XMLSchema" xmlns:xsi="http://www.w3.org/2001/XMLSchema-instance" xmlns="http://www.boldonjames.com/2008/01/sie/internal/label" sislVersion="0" policy="a10f9ac0-5937-4b4f-b459-96aedd9ed2c5" origin="userSelected">
  <element uid="id_classification_eusecret" value=""/>
  <element uid="cefbaa69-3bfa-4b56-8d22-6839cb7b06d0" value=""/>
</sisl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153197-38F5-49EE-93F4-1FD9C38A02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d6be80-ff41-479d-ab87-769fc2695bb9"/>
    <ds:schemaRef ds:uri="007553b8-93e1-4491-b3a3-df5df67fcd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AF7BA0-DDD2-4ADC-A4D9-958231C51880}">
  <ds:schemaRefs>
    <ds:schemaRef ds:uri="http://www.w3.org/2001/XMLSchema"/>
    <ds:schemaRef ds:uri="http://www.boldonjames.com/2008/01/sie/internal/label"/>
  </ds:schemaRefs>
</ds:datastoreItem>
</file>

<file path=customXml/itemProps3.xml><?xml version="1.0" encoding="utf-8"?>
<ds:datastoreItem xmlns:ds="http://schemas.openxmlformats.org/officeDocument/2006/customXml" ds:itemID="{5D420F4E-B356-4862-AA60-88325FA4469B}">
  <ds:schemaRefs>
    <ds:schemaRef ds:uri="http://purl.org/dc/elements/1.1/"/>
    <ds:schemaRef ds:uri="http://schemas.microsoft.com/office/2006/metadata/properties"/>
    <ds:schemaRef ds:uri="13d6be80-ff41-479d-ab87-769fc2695bb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007553b8-93e1-4491-b3a3-df5df67fcd3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259F34A-EE20-4EC5-AA32-8EBCCC8A6D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QC Lab domain migration</vt:lpstr>
      <vt:lpstr>Liste déroulante</vt:lpstr>
      <vt:lpstr>Feuil1</vt:lpstr>
      <vt:lpstr>Request - Issue log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Haidara, Mohammed</dc:creator>
  <cp:keywords/>
  <dc:description/>
  <cp:lastModifiedBy>Chris_W10</cp:lastModifiedBy>
  <cp:revision/>
  <dcterms:created xsi:type="dcterms:W3CDTF">2015-06-05T18:17:20Z</dcterms:created>
  <dcterms:modified xsi:type="dcterms:W3CDTF">2021-12-15T15:28:45Z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c0305c3e-287c-4f03-8ba9-c0f7d9d05d49</vt:lpwstr>
  </property>
  <property fmtid="{D5CDD505-2E9C-101B-9397-08002B2CF9AE}" pid="3" name="bjSaver">
    <vt:lpwstr>Zr2BtQtql+aTVHs4gyeoju2TYBeDh10V</vt:lpwstr>
  </property>
  <property fmtid="{D5CDD505-2E9C-101B-9397-08002B2CF9AE}" pid="4" name="bjDocumentSecurityLabel">
    <vt:lpwstr>Confidentiel-Confidential</vt:lpwstr>
  </property>
  <property fmtid="{D5CDD505-2E9C-101B-9397-08002B2CF9AE}" pid="5" name="MerckMetadataExchange">
    <vt:lpwstr>!$MRK@Confidential-Footer-Left</vt:lpwstr>
  </property>
  <property fmtid="{D5CDD505-2E9C-101B-9397-08002B2CF9AE}" pid="6" name="bjLeftFooterLabel-first">
    <vt:lpwstr>&amp;"Times New Roman,Regular"&amp;12&amp;KE8E800Confidentiel&amp;K0000FF-&amp;KE8E800Confidential</vt:lpwstr>
  </property>
  <property fmtid="{D5CDD505-2E9C-101B-9397-08002B2CF9AE}" pid="7" name="bjLeftFooterLabel-even">
    <vt:lpwstr>&amp;"Times New Roman,Regular"&amp;12&amp;KE8E800Confidentiel&amp;K0000FF-&amp;KE8E800Confidential</vt:lpwstr>
  </property>
  <property fmtid="{D5CDD505-2E9C-101B-9397-08002B2CF9AE}" pid="8" name="bjLeftFooterLabel">
    <vt:lpwstr>&amp;"Times New Roman,Regular"&amp;12&amp;KE8E800Confidentiel&amp;K0000FF-&amp;KE8E800Confidential</vt:lpwstr>
  </property>
  <property fmtid="{D5CDD505-2E9C-101B-9397-08002B2CF9AE}" pid="9" name="ContentTypeId">
    <vt:lpwstr>0x0101004D077F90DF27054989D57299626C6DEB</vt:lpwstr>
  </property>
  <property fmtid="{D5CDD505-2E9C-101B-9397-08002B2CF9AE}" pid="10" name="bjDocumentLabelXML">
    <vt:lpwstr>&lt;?xml version="1.0" encoding="us-ascii"?&gt;&lt;sisl xmlns:xsd="http://www.w3.org/2001/XMLSchema" xmlns:xsi="http://www.w3.org/2001/XMLSchema-instance" sislVersion="0" policy="a10f9ac0-5937-4b4f-b459-96aedd9ed2c5" origin="userSelected" xmlns="http://www.boldonj</vt:lpwstr>
  </property>
  <property fmtid="{D5CDD505-2E9C-101B-9397-08002B2CF9AE}" pid="11" name="bjDocumentLabelXML-0">
    <vt:lpwstr>ames.com/2008/01/sie/internal/label"&gt;&lt;element uid="id_classification_eusecret" value="" /&gt;&lt;element uid="cefbaa69-3bfa-4b56-8d22-6839cb7b06d0" value="" /&gt;&lt;/sisl&gt;</vt:lpwstr>
  </property>
  <property fmtid="{D5CDD505-2E9C-101B-9397-08002B2CF9AE}" pid="12" name="_AdHocReviewCycleID">
    <vt:i4>-1671459738</vt:i4>
  </property>
  <property fmtid="{D5CDD505-2E9C-101B-9397-08002B2CF9AE}" pid="13" name="_NewReviewCycle">
    <vt:lpwstr/>
  </property>
  <property fmtid="{D5CDD505-2E9C-101B-9397-08002B2CF9AE}" pid="14" name="_EmailSubject">
    <vt:lpwstr>Laetitia et Boris </vt:lpwstr>
  </property>
  <property fmtid="{D5CDD505-2E9C-101B-9397-08002B2CF9AE}" pid="15" name="_AuthorEmail">
    <vt:lpwstr>linnea.nilsson@msd.com</vt:lpwstr>
  </property>
  <property fmtid="{D5CDD505-2E9C-101B-9397-08002B2CF9AE}" pid="16" name="_AuthorEmailDisplayName">
    <vt:lpwstr>Nilsson, Linnea</vt:lpwstr>
  </property>
  <property fmtid="{D5CDD505-2E9C-101B-9397-08002B2CF9AE}" pid="17" name="_ReviewingToolsShownOnce">
    <vt:lpwstr/>
  </property>
  <property fmtid="{D5CDD505-2E9C-101B-9397-08002B2CF9AE}" pid="18" name="MSIP_Label_c3e8dbd2-db24-4a89-9696-0586cec53ecd_Enabled">
    <vt:lpwstr>true</vt:lpwstr>
  </property>
  <property fmtid="{D5CDD505-2E9C-101B-9397-08002B2CF9AE}" pid="19" name="MSIP_Label_c3e8dbd2-db24-4a89-9696-0586cec53ecd_SetDate">
    <vt:lpwstr>2021-12-01T08:16:40Z</vt:lpwstr>
  </property>
  <property fmtid="{D5CDD505-2E9C-101B-9397-08002B2CF9AE}" pid="20" name="MSIP_Label_c3e8dbd2-db24-4a89-9696-0586cec53ecd_Method">
    <vt:lpwstr>Privileged</vt:lpwstr>
  </property>
  <property fmtid="{D5CDD505-2E9C-101B-9397-08002B2CF9AE}" pid="21" name="MSIP_Label_c3e8dbd2-db24-4a89-9696-0586cec53ecd_Name">
    <vt:lpwstr>French - Not Classified</vt:lpwstr>
  </property>
  <property fmtid="{D5CDD505-2E9C-101B-9397-08002B2CF9AE}" pid="22" name="MSIP_Label_c3e8dbd2-db24-4a89-9696-0586cec53ecd_SiteId">
    <vt:lpwstr>a00de4ec-48a8-43a6-be74-e31274e2060d</vt:lpwstr>
  </property>
  <property fmtid="{D5CDD505-2E9C-101B-9397-08002B2CF9AE}" pid="23" name="MSIP_Label_c3e8dbd2-db24-4a89-9696-0586cec53ecd_ActionId">
    <vt:lpwstr>777911f8-1708-4e1f-8694-6c379f1b7a11</vt:lpwstr>
  </property>
  <property fmtid="{D5CDD505-2E9C-101B-9397-08002B2CF9AE}" pid="24" name="MSIP_Label_c3e8dbd2-db24-4a89-9696-0586cec53ecd_ContentBits">
    <vt:lpwstr>0</vt:lpwstr>
  </property>
  <property fmtid="{D5CDD505-2E9C-101B-9397-08002B2CF9AE}" pid="25" name="MerckAIPLabel">
    <vt:lpwstr>NotClassified</vt:lpwstr>
  </property>
  <property fmtid="{D5CDD505-2E9C-101B-9397-08002B2CF9AE}" pid="26" name="MerckAIPDataExchange">
    <vt:lpwstr>!MRKMIP@NotClassified</vt:lpwstr>
  </property>
</Properties>
</file>