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7.xml" ContentType="application/vnd.openxmlformats-officedocument.drawing+xml"/>
  <Override PartName="/xl/tables/table7.xml" ContentType="application/vnd.openxmlformats-officedocument.spreadsheetml.tab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8.xml" ContentType="application/vnd.openxmlformats-officedocument.drawing+xml"/>
  <Override PartName="/xl/tables/table8.xml" ContentType="application/vnd.openxmlformats-officedocument.spreadsheetml.tab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drawings/drawing9.xml" ContentType="application/vnd.openxmlformats-officedocument.drawing+xml"/>
  <Override PartName="/xl/tables/table9.xml" ContentType="application/vnd.openxmlformats-officedocument.spreadsheetml.tab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drawings/drawing10.xml" ContentType="application/vnd.openxmlformats-officedocument.drawing+xml"/>
  <Override PartName="/xl/tables/table10.xml" ContentType="application/vnd.openxmlformats-officedocument.spreadsheetml.tab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drawings/drawing11.xml" ContentType="application/vnd.openxmlformats-officedocument.drawing+xml"/>
  <Override PartName="/xl/tables/table11.xml" ContentType="application/vnd.openxmlformats-officedocument.spreadsheetml.tab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drawings/drawing12.xml" ContentType="application/vnd.openxmlformats-officedocument.drawing+xml"/>
  <Override PartName="/xl/tables/table12.xml" ContentType="application/vnd.openxmlformats-officedocument.spreadsheetml.tab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drawings/drawing13.xml" ContentType="application/vnd.openxmlformats-officedocument.drawing+xml"/>
  <Override PartName="/xl/slicers/slicer1.xml" ContentType="application/vnd.ms-excel.slicer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6C2CDAC1-6B40-41EB-B8CB-3A614A109166}" xr6:coauthVersionLast="47" xr6:coauthVersionMax="47" xr10:uidLastSave="{00000000-0000-0000-0000-000000000000}"/>
  <bookViews>
    <workbookView xWindow="-120" yWindow="-120" windowWidth="29040" windowHeight="15990" tabRatio="731" activeTab="12" xr2:uid="{00000000-000D-0000-FFFF-FFFF00000000}"/>
  </bookViews>
  <sheets>
    <sheet name="JANV" sheetId="31" r:id="rId1"/>
    <sheet name="FEV" sheetId="27" r:id="rId2"/>
    <sheet name="MARS" sheetId="32" r:id="rId3"/>
    <sheet name="AVRIL" sheetId="33" r:id="rId4"/>
    <sheet name="MAI" sheetId="34" r:id="rId5"/>
    <sheet name="JUIN" sheetId="35" r:id="rId6"/>
    <sheet name="JUILLET" sheetId="36" r:id="rId7"/>
    <sheet name="AOUT" sheetId="37" r:id="rId8"/>
    <sheet name="SEPTEMBRE" sheetId="38" r:id="rId9"/>
    <sheet name="OCTOBRE" sheetId="39" r:id="rId10"/>
    <sheet name="NOVEMBRE" sheetId="40" r:id="rId11"/>
    <sheet name="DECEMBRE" sheetId="41" r:id="rId12"/>
    <sheet name="Synthese" sheetId="13" r:id="rId13"/>
    <sheet name="DATA" sheetId="2" r:id="rId14"/>
  </sheets>
  <definedNames>
    <definedName name="Segment_Machine">#N/A</definedName>
    <definedName name="_xlnm.Print_Area" localSheetId="7">AOUT!$A$1:$K$38</definedName>
    <definedName name="_xlnm.Print_Area" localSheetId="3">AVRIL!$A$1:$Z$43</definedName>
    <definedName name="_xlnm.Print_Area" localSheetId="11">DECEMBRE!$A$1:$K$38</definedName>
    <definedName name="_xlnm.Print_Area" localSheetId="1">FEV!$A$1:$K$38</definedName>
    <definedName name="_xlnm.Print_Area" localSheetId="0">JANV!$A$1:$K$38</definedName>
    <definedName name="_xlnm.Print_Area" localSheetId="6">JUILLET!$A$1:$K$38</definedName>
    <definedName name="_xlnm.Print_Area" localSheetId="5">JUIN!$A$1:$K$38</definedName>
    <definedName name="_xlnm.Print_Area" localSheetId="4">MAI!$A$1:$K$38</definedName>
    <definedName name="_xlnm.Print_Area" localSheetId="2">MARS!$A$1:$K$38</definedName>
    <definedName name="_xlnm.Print_Area" localSheetId="10">NOVEMBRE!$A$1:$K$38</definedName>
    <definedName name="_xlnm.Print_Area" localSheetId="9">OCTOBRE!$A$1:$K$38</definedName>
    <definedName name="_xlnm.Print_Area" localSheetId="8">SEPTEMBRE!$A$1:$K$38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5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" i="2" l="1"/>
  <c r="L3" i="2"/>
  <c r="K3" i="2"/>
  <c r="J3" i="2"/>
  <c r="I3" i="2"/>
  <c r="H3" i="2"/>
  <c r="G3" i="2"/>
  <c r="F3" i="2"/>
  <c r="E3" i="2"/>
  <c r="D3" i="2"/>
  <c r="C3" i="2"/>
  <c r="B3" i="2"/>
  <c r="C35" i="41" l="1"/>
  <c r="C36" i="41" s="1"/>
  <c r="C37" i="41"/>
  <c r="C35" i="40"/>
  <c r="C36" i="40" s="1"/>
  <c r="C37" i="40"/>
  <c r="C35" i="39"/>
  <c r="C36" i="39" s="1"/>
  <c r="C37" i="39"/>
  <c r="C35" i="38"/>
  <c r="C36" i="38" s="1"/>
  <c r="C37" i="38"/>
  <c r="C35" i="37"/>
  <c r="C36" i="37" s="1"/>
  <c r="C37" i="37"/>
  <c r="C35" i="36"/>
  <c r="C36" i="36" s="1"/>
  <c r="C38" i="36" s="1"/>
  <c r="H30" i="2" s="1"/>
  <c r="C37" i="36"/>
  <c r="C35" i="35"/>
  <c r="C36" i="35" s="1"/>
  <c r="C38" i="35" s="1"/>
  <c r="G30" i="2" s="1"/>
  <c r="C37" i="35"/>
  <c r="C35" i="34"/>
  <c r="C36" i="34" s="1"/>
  <c r="C37" i="34"/>
  <c r="C35" i="33"/>
  <c r="C36" i="33" s="1"/>
  <c r="C37" i="33"/>
  <c r="C35" i="32"/>
  <c r="C36" i="32" s="1"/>
  <c r="C38" i="32" s="1"/>
  <c r="D30" i="2" s="1"/>
  <c r="C37" i="32"/>
  <c r="C35" i="27"/>
  <c r="C36" i="27" s="1"/>
  <c r="C38" i="27" s="1"/>
  <c r="C30" i="2" s="1"/>
  <c r="C35" i="31"/>
  <c r="C36" i="31" s="1"/>
  <c r="C37" i="31"/>
  <c r="C37" i="27"/>
  <c r="B8" i="2"/>
  <c r="I20" i="2"/>
  <c r="F10" i="2"/>
  <c r="M20" i="2"/>
  <c r="E22" i="2"/>
  <c r="E14" i="2"/>
  <c r="K13" i="2"/>
  <c r="G9" i="2"/>
  <c r="D7" i="2"/>
  <c r="H20" i="2"/>
  <c r="D15" i="2"/>
  <c r="J10" i="2"/>
  <c r="J16" i="2"/>
  <c r="K11" i="2"/>
  <c r="J19" i="2"/>
  <c r="G21" i="2"/>
  <c r="C13" i="2"/>
  <c r="G7" i="2"/>
  <c r="M10" i="2"/>
  <c r="D11" i="2"/>
  <c r="C12" i="2"/>
  <c r="B20" i="2"/>
  <c r="K10" i="2"/>
  <c r="F18" i="2"/>
  <c r="L12" i="2"/>
  <c r="G15" i="2"/>
  <c r="F12" i="2"/>
  <c r="C19" i="2"/>
  <c r="G17" i="2"/>
  <c r="M7" i="2"/>
  <c r="L8" i="2"/>
  <c r="E8" i="2"/>
  <c r="E19" i="2"/>
  <c r="I14" i="2"/>
  <c r="L7" i="2"/>
  <c r="M18" i="2"/>
  <c r="G12" i="2"/>
  <c r="I7" i="2"/>
  <c r="J11" i="2"/>
  <c r="H22" i="2"/>
  <c r="C14" i="2"/>
  <c r="K7" i="2"/>
  <c r="H9" i="2"/>
  <c r="B10" i="2"/>
  <c r="H17" i="2"/>
  <c r="F20" i="2"/>
  <c r="B13" i="2"/>
  <c r="H21" i="2"/>
  <c r="D8" i="2"/>
  <c r="M17" i="2"/>
  <c r="E16" i="2"/>
  <c r="K19" i="2"/>
  <c r="I18" i="2"/>
  <c r="B22" i="2"/>
  <c r="L10" i="2"/>
  <c r="I17" i="2"/>
  <c r="E9" i="2"/>
  <c r="F13" i="2"/>
  <c r="F21" i="2"/>
  <c r="B7" i="2"/>
  <c r="D10" i="2"/>
  <c r="B21" i="2"/>
  <c r="I10" i="2"/>
  <c r="C8" i="2"/>
  <c r="J21" i="2"/>
  <c r="H12" i="2"/>
  <c r="C10" i="2"/>
  <c r="E20" i="2"/>
  <c r="D16" i="2"/>
  <c r="H11" i="2"/>
  <c r="F14" i="2"/>
  <c r="L14" i="2"/>
  <c r="E18" i="2"/>
  <c r="L20" i="2"/>
  <c r="L11" i="2"/>
  <c r="I21" i="2"/>
  <c r="L16" i="2"/>
  <c r="C9" i="2"/>
  <c r="I8" i="2"/>
  <c r="B14" i="2"/>
  <c r="D18" i="2"/>
  <c r="K12" i="2"/>
  <c r="K22" i="2"/>
  <c r="C16" i="2"/>
  <c r="C22" i="2"/>
  <c r="I16" i="2"/>
  <c r="C18" i="2"/>
  <c r="I9" i="2"/>
  <c r="F15" i="2"/>
  <c r="L9" i="2"/>
  <c r="F22" i="2"/>
  <c r="L22" i="2"/>
  <c r="M8" i="2"/>
  <c r="B16" i="2"/>
  <c r="M13" i="2"/>
  <c r="J17" i="2"/>
  <c r="M15" i="2"/>
  <c r="C7" i="2"/>
  <c r="E11" i="2"/>
  <c r="M21" i="2"/>
  <c r="G14" i="2"/>
  <c r="D12" i="2"/>
  <c r="E21" i="2"/>
  <c r="G8" i="2"/>
  <c r="D14" i="2"/>
  <c r="J9" i="2"/>
  <c r="H18" i="2"/>
  <c r="B19" i="2"/>
  <c r="H16" i="2"/>
  <c r="B18" i="2"/>
  <c r="M9" i="2"/>
  <c r="C17" i="2"/>
  <c r="F9" i="2"/>
  <c r="B9" i="2"/>
  <c r="H15" i="2"/>
  <c r="D20" i="2"/>
  <c r="M12" i="2"/>
  <c r="G16" i="2"/>
  <c r="D22" i="2"/>
  <c r="K18" i="2"/>
  <c r="G11" i="2"/>
  <c r="M19" i="2"/>
  <c r="I22" i="2"/>
  <c r="B12" i="2"/>
  <c r="J20" i="2"/>
  <c r="G20" i="2"/>
  <c r="G18" i="2"/>
  <c r="F17" i="2"/>
  <c r="C21" i="2"/>
  <c r="J15" i="2"/>
  <c r="E13" i="2"/>
  <c r="B11" i="2"/>
  <c r="H19" i="2"/>
  <c r="E15" i="2"/>
  <c r="K14" i="2"/>
  <c r="I15" i="2"/>
  <c r="J18" i="2"/>
  <c r="G10" i="2"/>
  <c r="H7" i="2"/>
  <c r="J12" i="2"/>
  <c r="K8" i="2"/>
  <c r="D9" i="2"/>
  <c r="K16" i="2"/>
  <c r="C15" i="2"/>
  <c r="D17" i="2"/>
  <c r="L15" i="2"/>
  <c r="L18" i="2"/>
  <c r="H8" i="2"/>
  <c r="K17" i="2"/>
  <c r="L13" i="2"/>
  <c r="B15" i="2"/>
  <c r="F19" i="2"/>
  <c r="G22" i="2"/>
  <c r="K15" i="2"/>
  <c r="D19" i="2"/>
  <c r="J14" i="2"/>
  <c r="H10" i="2"/>
  <c r="D13" i="2"/>
  <c r="J8" i="2"/>
  <c r="H14" i="2"/>
  <c r="M14" i="2"/>
  <c r="M16" i="2"/>
  <c r="C11" i="2"/>
  <c r="H13" i="2"/>
  <c r="E17" i="2"/>
  <c r="J13" i="2"/>
  <c r="K9" i="2"/>
  <c r="F8" i="2"/>
  <c r="L19" i="2"/>
  <c r="J7" i="2"/>
  <c r="K20" i="2"/>
  <c r="K21" i="2"/>
  <c r="E10" i="2"/>
  <c r="G13" i="2"/>
  <c r="E12" i="2"/>
  <c r="M11" i="2"/>
  <c r="I13" i="2"/>
  <c r="D21" i="2"/>
  <c r="J22" i="2"/>
  <c r="I19" i="2"/>
  <c r="M22" i="2"/>
  <c r="F7" i="2"/>
  <c r="C20" i="2"/>
  <c r="I12" i="2"/>
  <c r="G19" i="2"/>
  <c r="L17" i="2"/>
  <c r="B17" i="2"/>
  <c r="F16" i="2"/>
  <c r="E7" i="2"/>
  <c r="F11" i="2"/>
  <c r="L21" i="2"/>
  <c r="I11" i="2"/>
  <c r="C38" i="37" l="1"/>
  <c r="I30" i="2" s="1"/>
  <c r="C38" i="38"/>
  <c r="J30" i="2" s="1"/>
  <c r="C38" i="40"/>
  <c r="L30" i="2" s="1"/>
  <c r="N18" i="2"/>
  <c r="N17" i="2"/>
  <c r="N15" i="2"/>
  <c r="N16" i="2"/>
  <c r="N22" i="2"/>
  <c r="N12" i="2"/>
  <c r="N14" i="2"/>
  <c r="N19" i="2"/>
  <c r="N13" i="2"/>
  <c r="N11" i="2"/>
  <c r="N10" i="2"/>
  <c r="N9" i="2"/>
  <c r="N21" i="2"/>
  <c r="N20" i="2"/>
  <c r="N8" i="2"/>
  <c r="N7" i="2"/>
  <c r="C38" i="39"/>
  <c r="K30" i="2" s="1"/>
  <c r="C38" i="34"/>
  <c r="F30" i="2" s="1"/>
  <c r="C38" i="41"/>
  <c r="M30" i="2" s="1"/>
  <c r="C38" i="31"/>
  <c r="B30" i="2" s="1"/>
  <c r="C38" i="33"/>
  <c r="E30" i="2" s="1"/>
</calcChain>
</file>

<file path=xl/sharedStrings.xml><?xml version="1.0" encoding="utf-8"?>
<sst xmlns="http://schemas.openxmlformats.org/spreadsheetml/2006/main" count="219" uniqueCount="48">
  <si>
    <t>Date</t>
  </si>
  <si>
    <t>machine</t>
  </si>
  <si>
    <t>détail</t>
  </si>
  <si>
    <t>avril</t>
  </si>
  <si>
    <t>mai</t>
  </si>
  <si>
    <t>juin</t>
  </si>
  <si>
    <t>aout</t>
  </si>
  <si>
    <t>septembre</t>
  </si>
  <si>
    <t>octobre</t>
  </si>
  <si>
    <t>janv</t>
  </si>
  <si>
    <t>fev</t>
  </si>
  <si>
    <t>NBR d'heures de panne</t>
  </si>
  <si>
    <t>novembre</t>
  </si>
  <si>
    <t xml:space="preserve">COMPTEUR SOUFFLEUSES ( PRIS LE DERNIER JOUR DU MOIS) = </t>
  </si>
  <si>
    <t>DISPONIBILITE =</t>
  </si>
  <si>
    <t>c'est  moyenne de temps entre 2 pannes</t>
  </si>
  <si>
    <t>c'est le temps moyen de dépannage d'une machine</t>
  </si>
  <si>
    <t xml:space="preserve">TOTAL OUVERTURE LIGNE EN HEURES =  </t>
  </si>
  <si>
    <t>Imeca</t>
  </si>
  <si>
    <t>Salle des eaux</t>
  </si>
  <si>
    <t>Combi</t>
  </si>
  <si>
    <t>Laser</t>
  </si>
  <si>
    <t>Checkmat</t>
  </si>
  <si>
    <t>Etiqueteuse 34</t>
  </si>
  <si>
    <t>Etiqueteuse 35</t>
  </si>
  <si>
    <t>Fardeleuse</t>
  </si>
  <si>
    <t>Surfilmeuse</t>
  </si>
  <si>
    <t>Poigneteuse</t>
  </si>
  <si>
    <t>Palettiseur</t>
  </si>
  <si>
    <t>Bema TU</t>
  </si>
  <si>
    <t>Bema LS</t>
  </si>
  <si>
    <t>Segepar</t>
  </si>
  <si>
    <t>Conv BTES</t>
  </si>
  <si>
    <t>Conv Pack</t>
  </si>
  <si>
    <t xml:space="preserve">% de chance que la ligne soit disponible a un intant T </t>
  </si>
  <si>
    <t xml:space="preserve">compteur decembre n-1 = </t>
  </si>
  <si>
    <t>MTBF fevrier =</t>
  </si>
  <si>
    <t xml:space="preserve">MTTR fevrier = </t>
  </si>
  <si>
    <t>Nombre d'heure de panne mensuel</t>
  </si>
  <si>
    <t>mars</t>
  </si>
  <si>
    <t>juilliet</t>
  </si>
  <si>
    <t>decembre</t>
  </si>
  <si>
    <t>Machine</t>
  </si>
  <si>
    <t>compteur combi :</t>
  </si>
  <si>
    <t>total année</t>
  </si>
  <si>
    <t>disponibilité</t>
  </si>
  <si>
    <t xml:space="preserve">TAUX DE PANNE SUR UNE MACHINE SUR UN AN </t>
  </si>
  <si>
    <t>machine a visualisé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</si>
</sst>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0;;"/>
    <numFmt numFmtId="166" formatCode="0;\-0;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/>
    <xf numFmtId="0" fontId="1" fillId="0" borderId="0" xfId="0" applyFont="1" applyAlignment="1">
      <alignment horizontal="left"/>
    </xf>
    <xf numFmtId="164" fontId="1" fillId="0" borderId="0" xfId="0" applyNumberFormat="1" applyFont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horizontal="right"/>
    </xf>
    <xf numFmtId="0" fontId="2" fillId="0" borderId="0" xfId="0" applyFont="1" applyAlignment="1">
      <alignment horizontal="center"/>
    </xf>
    <xf numFmtId="2" fontId="2" fillId="0" borderId="0" xfId="0" applyNumberFormat="1" applyFont="1" applyAlignment="1">
      <alignment horizontal="center"/>
    </xf>
    <xf numFmtId="2" fontId="2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right"/>
    </xf>
    <xf numFmtId="0" fontId="0" fillId="0" borderId="0" xfId="0" applyNumberFormat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/>
    </xf>
    <xf numFmtId="2" fontId="0" fillId="0" borderId="0" xfId="0" applyNumberFormat="1" applyBorder="1"/>
    <xf numFmtId="0" fontId="0" fillId="0" borderId="0" xfId="0" applyBorder="1" applyAlignment="1">
      <alignment horizontal="right"/>
    </xf>
    <xf numFmtId="0" fontId="0" fillId="0" borderId="0" xfId="0" applyFill="1" applyBorder="1"/>
    <xf numFmtId="165" fontId="0" fillId="0" borderId="0" xfId="0" applyNumberFormat="1" applyBorder="1"/>
    <xf numFmtId="166" fontId="0" fillId="0" borderId="0" xfId="0" applyNumberFormat="1" applyBorder="1" applyAlignment="1">
      <alignment horizontal="center"/>
    </xf>
    <xf numFmtId="0" fontId="0" fillId="0" borderId="2" xfId="0" applyBorder="1"/>
    <xf numFmtId="2" fontId="0" fillId="0" borderId="3" xfId="0" applyNumberFormat="1" applyBorder="1"/>
    <xf numFmtId="2" fontId="0" fillId="0" borderId="4" xfId="0" applyNumberFormat="1" applyBorder="1"/>
    <xf numFmtId="2" fontId="0" fillId="0" borderId="5" xfId="0" applyNumberForma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4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39">
    <dxf>
      <numFmt numFmtId="166" formatCode="0;\-0;;@"/>
      <alignment horizontal="center" vertical="bottom" textRotation="0" wrapText="0" indent="0" justifyLastLine="0" shrinkToFit="0" readingOrder="0"/>
    </dxf>
    <dxf>
      <numFmt numFmtId="165" formatCode="0;;"/>
      <alignment horizontal="center" vertical="bottom" textRotation="0" wrapText="0" indent="0" justifyLastLine="0" shrinkToFit="0" readingOrder="0"/>
    </dxf>
    <dxf>
      <numFmt numFmtId="165" formatCode="0;;"/>
      <alignment horizontal="center" vertical="bottom" textRotation="0" wrapText="0" indent="0" justifyLastLine="0" shrinkToFit="0" readingOrder="0"/>
    </dxf>
    <dxf>
      <numFmt numFmtId="165" formatCode="0;;"/>
      <alignment horizontal="center" vertical="bottom" textRotation="0" wrapText="0" indent="0" justifyLastLine="0" shrinkToFit="0" readingOrder="0"/>
    </dxf>
    <dxf>
      <numFmt numFmtId="165" formatCode="0;;"/>
      <alignment horizontal="center" vertical="bottom" textRotation="0" wrapText="0" indent="0" justifyLastLine="0" shrinkToFit="0" readingOrder="0"/>
    </dxf>
    <dxf>
      <numFmt numFmtId="165" formatCode="0;;"/>
      <alignment horizontal="center" vertical="bottom" textRotation="0" wrapText="0" indent="0" justifyLastLine="0" shrinkToFit="0" readingOrder="0"/>
    </dxf>
    <dxf>
      <numFmt numFmtId="165" formatCode="0;;"/>
      <alignment horizontal="center" vertical="bottom" textRotation="0" wrapText="0" indent="0" justifyLastLine="0" shrinkToFit="0" readingOrder="0"/>
    </dxf>
    <dxf>
      <numFmt numFmtId="165" formatCode="0;;"/>
      <alignment horizontal="center" vertical="bottom" textRotation="0" wrapText="0" indent="0" justifyLastLine="0" shrinkToFit="0" readingOrder="0"/>
    </dxf>
    <dxf>
      <numFmt numFmtId="165" formatCode="0;;"/>
      <alignment horizontal="center" vertical="bottom" textRotation="0" wrapText="0" indent="0" justifyLastLine="0" shrinkToFit="0" readingOrder="0"/>
    </dxf>
    <dxf>
      <numFmt numFmtId="165" formatCode="0;;"/>
    </dxf>
    <dxf>
      <numFmt numFmtId="165" formatCode="0;;"/>
    </dxf>
    <dxf>
      <numFmt numFmtId="165" formatCode="0;;"/>
    </dxf>
    <dxf>
      <numFmt numFmtId="165" formatCode="0;;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dd/mm/yy;@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microsoft.com/office/2007/relationships/slicerCache" Target="slicerCaches/slicerCache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janvier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4D60-4A23-8C59-1CEF7802136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4D60-4A23-8C59-1CEF7802136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4D60-4A23-8C59-1CEF7802136E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4D60-4A23-8C59-1CEF7802136E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4D60-4A23-8C59-1CEF7802136E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4D60-4A23-8C59-1CEF7802136E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4D60-4A23-8C59-1CEF7802136E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4D60-4A23-8C59-1CEF7802136E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4D60-4A23-8C59-1CEF7802136E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4D60-4A23-8C59-1CEF7802136E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4D60-4A23-8C59-1CEF7802136E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4D60-4A23-8C59-1CEF7802136E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4D60-4A23-8C59-1CEF7802136E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4D60-4A23-8C59-1CEF7802136E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4D60-4A23-8C59-1CEF7802136E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4D60-4A23-8C59-1CEF7802136E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4D60-4A23-8C59-1CEF7802136E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4D60-4A23-8C59-1CEF7802136E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4D60-4A23-8C59-1CEF7802136E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4D60-4A23-8C59-1CEF7802136E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4D60-4A23-8C59-1CEF7802136E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4D60-4A23-8C59-1CEF7802136E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4D60-4A23-8C59-1CEF7802136E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4D60-4A23-8C59-1CEF7802136E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4D60-4A23-8C59-1CEF7802136E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4D60-4A23-8C59-1CEF7802136E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4D60-4A23-8C59-1CEF7802136E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4D60-4A23-8C59-1CEF7802136E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JANV!$B$2:$B$29</c:f>
              <c:strCache>
                <c:ptCount val="6"/>
                <c:pt idx="0">
                  <c:v>Combi</c:v>
                </c:pt>
                <c:pt idx="1">
                  <c:v>Conv BTES</c:v>
                </c:pt>
                <c:pt idx="2">
                  <c:v>Salle des eaux</c:v>
                </c:pt>
                <c:pt idx="3">
                  <c:v>Conv BTES</c:v>
                </c:pt>
                <c:pt idx="4">
                  <c:v>Salle des eaux</c:v>
                </c:pt>
                <c:pt idx="5">
                  <c:v>Bema LS</c:v>
                </c:pt>
              </c:strCache>
            </c:strRef>
          </c:cat>
          <c:val>
            <c:numRef>
              <c:f>JANV!$C$2:$C$29</c:f>
              <c:numCache>
                <c:formatCode>General</c:formatCode>
                <c:ptCount val="28"/>
                <c:pt idx="0">
                  <c:v>10</c:v>
                </c:pt>
                <c:pt idx="1">
                  <c:v>15</c:v>
                </c:pt>
                <c:pt idx="2">
                  <c:v>10</c:v>
                </c:pt>
                <c:pt idx="3">
                  <c:v>5</c:v>
                </c:pt>
                <c:pt idx="4">
                  <c:v>6</c:v>
                </c:pt>
                <c:pt idx="5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8-4D60-4A23-8C59-1CEF7802136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fevrier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FADF-4BAC-B9B0-5B09A5C9F2F4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FADF-4BAC-B9B0-5B09A5C9F2F4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FADF-4BAC-B9B0-5B09A5C9F2F4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FADF-4BAC-B9B0-5B09A5C9F2F4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FADF-4BAC-B9B0-5B09A5C9F2F4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FADF-4BAC-B9B0-5B09A5C9F2F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FADF-4BAC-B9B0-5B09A5C9F2F4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FADF-4BAC-B9B0-5B09A5C9F2F4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FADF-4BAC-B9B0-5B09A5C9F2F4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FADF-4BAC-B9B0-5B09A5C9F2F4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FADF-4BAC-B9B0-5B09A5C9F2F4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FADF-4BAC-B9B0-5B09A5C9F2F4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FADF-4BAC-B9B0-5B09A5C9F2F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FADF-4BAC-B9B0-5B09A5C9F2F4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FADF-4BAC-B9B0-5B09A5C9F2F4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FADF-4BAC-B9B0-5B09A5C9F2F4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FADF-4BAC-B9B0-5B09A5C9F2F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FADF-4BAC-B9B0-5B09A5C9F2F4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FADF-4BAC-B9B0-5B09A5C9F2F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FADF-4BAC-B9B0-5B09A5C9F2F4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FADF-4BAC-B9B0-5B09A5C9F2F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FADF-4BAC-B9B0-5B09A5C9F2F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FADF-4BAC-B9B0-5B09A5C9F2F4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FADF-4BAC-B9B0-5B09A5C9F2F4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FADF-4BAC-B9B0-5B09A5C9F2F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FADF-4BAC-B9B0-5B09A5C9F2F4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FADF-4BAC-B9B0-5B09A5C9F2F4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FADF-4BAC-B9B0-5B09A5C9F2F4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FEV!$B$2:$B$29</c:f>
              <c:strCache>
                <c:ptCount val="3"/>
                <c:pt idx="0">
                  <c:v>Combi</c:v>
                </c:pt>
                <c:pt idx="1">
                  <c:v>Conv BTES</c:v>
                </c:pt>
                <c:pt idx="2">
                  <c:v>Segepar</c:v>
                </c:pt>
              </c:strCache>
            </c:strRef>
          </c:cat>
          <c:val>
            <c:numRef>
              <c:f>FEV!$C$2:$C$29</c:f>
              <c:numCache>
                <c:formatCode>General</c:formatCode>
                <c:ptCount val="28"/>
                <c:pt idx="0">
                  <c:v>10</c:v>
                </c:pt>
                <c:pt idx="1">
                  <c:v>15</c:v>
                </c:pt>
                <c:pt idx="2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8-FADF-4BAC-B9B0-5B09A5C9F2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mars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3C76-4AED-8E9B-F3BB62681AB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3C76-4AED-8E9B-F3BB62681ABC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3C76-4AED-8E9B-F3BB62681ABC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3C76-4AED-8E9B-F3BB62681ABC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3C76-4AED-8E9B-F3BB62681ABC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3C76-4AED-8E9B-F3BB62681ABC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3C76-4AED-8E9B-F3BB62681ABC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3C76-4AED-8E9B-F3BB62681ABC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3C76-4AED-8E9B-F3BB62681ABC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3C76-4AED-8E9B-F3BB62681ABC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3C76-4AED-8E9B-F3BB62681ABC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3C76-4AED-8E9B-F3BB62681ABC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3C76-4AED-8E9B-F3BB62681ABC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3C76-4AED-8E9B-F3BB62681ABC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3C76-4AED-8E9B-F3BB62681ABC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3C76-4AED-8E9B-F3BB62681ABC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3C76-4AED-8E9B-F3BB62681ABC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3C76-4AED-8E9B-F3BB62681ABC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3C76-4AED-8E9B-F3BB62681ABC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3C76-4AED-8E9B-F3BB62681ABC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3C76-4AED-8E9B-F3BB62681ABC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3C76-4AED-8E9B-F3BB62681ABC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3C76-4AED-8E9B-F3BB62681ABC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3C76-4AED-8E9B-F3BB62681ABC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3C76-4AED-8E9B-F3BB62681ABC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3C76-4AED-8E9B-F3BB62681ABC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3C76-4AED-8E9B-F3BB62681ABC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3C76-4AED-8E9B-F3BB62681ABC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MARS!$B$2:$B$29</c:f>
              <c:strCache>
                <c:ptCount val="2"/>
                <c:pt idx="0">
                  <c:v>Combi</c:v>
                </c:pt>
                <c:pt idx="1">
                  <c:v>Conv BTES</c:v>
                </c:pt>
              </c:strCache>
            </c:strRef>
          </c:cat>
          <c:val>
            <c:numRef>
              <c:f>MARS!$C$2:$C$29</c:f>
              <c:numCache>
                <c:formatCode>General</c:formatCode>
                <c:ptCount val="28"/>
                <c:pt idx="0">
                  <c:v>10</c:v>
                </c:pt>
                <c:pt idx="1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8-3C76-4AED-8E9B-F3BB62681A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avril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3822-4E71-AACC-66E157D17CC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3822-4E71-AACC-66E157D17CC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3822-4E71-AACC-66E157D17CCB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3822-4E71-AACC-66E157D17CCB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3822-4E71-AACC-66E157D17CCB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3822-4E71-AACC-66E157D17CCB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3822-4E71-AACC-66E157D17CCB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3822-4E71-AACC-66E157D17CCB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3822-4E71-AACC-66E157D17CCB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3822-4E71-AACC-66E157D17CCB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3822-4E71-AACC-66E157D17CCB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3822-4E71-AACC-66E157D17CCB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3822-4E71-AACC-66E157D17CCB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3822-4E71-AACC-66E157D17CCB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3822-4E71-AACC-66E157D17CCB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3822-4E71-AACC-66E157D17CCB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3822-4E71-AACC-66E157D17CCB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3822-4E71-AACC-66E157D17CCB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3822-4E71-AACC-66E157D17CCB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3822-4E71-AACC-66E157D17CCB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3822-4E71-AACC-66E157D17CCB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3822-4E71-AACC-66E157D17CCB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3822-4E71-AACC-66E157D17CCB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3822-4E71-AACC-66E157D17CCB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3822-4E71-AACC-66E157D17CCB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3822-4E71-AACC-66E157D17CCB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3822-4E71-AACC-66E157D17CCB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3822-4E71-AACC-66E157D17CCB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AVRIL!$B$2:$B$29</c:f>
              <c:strCache>
                <c:ptCount val="3"/>
                <c:pt idx="0">
                  <c:v>Combi</c:v>
                </c:pt>
                <c:pt idx="1">
                  <c:v>Conv BTES</c:v>
                </c:pt>
                <c:pt idx="2">
                  <c:v>Conv BTES</c:v>
                </c:pt>
              </c:strCache>
            </c:strRef>
          </c:cat>
          <c:val>
            <c:numRef>
              <c:f>AVRIL!$C$2:$C$29</c:f>
              <c:numCache>
                <c:formatCode>General</c:formatCode>
                <c:ptCount val="28"/>
                <c:pt idx="0">
                  <c:v>10</c:v>
                </c:pt>
                <c:pt idx="1">
                  <c:v>15</c:v>
                </c:pt>
                <c:pt idx="2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8-3822-4E71-AACC-66E157D17C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mai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25B2-40F3-964F-4E8811FBBE7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25B2-40F3-964F-4E8811FBBE7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25B2-40F3-964F-4E8811FBBE7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25B2-40F3-964F-4E8811FBBE73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25B2-40F3-964F-4E8811FBBE73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25B2-40F3-964F-4E8811FBBE73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25B2-40F3-964F-4E8811FBBE73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25B2-40F3-964F-4E8811FBBE73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25B2-40F3-964F-4E8811FBBE73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25B2-40F3-964F-4E8811FBBE73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25B2-40F3-964F-4E8811FBBE73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25B2-40F3-964F-4E8811FBBE73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25B2-40F3-964F-4E8811FBBE73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25B2-40F3-964F-4E8811FBBE73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25B2-40F3-964F-4E8811FBBE73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25B2-40F3-964F-4E8811FBBE73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25B2-40F3-964F-4E8811FBBE73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25B2-40F3-964F-4E8811FBBE73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25B2-40F3-964F-4E8811FBBE73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25B2-40F3-964F-4E8811FBBE73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25B2-40F3-964F-4E8811FBBE73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25B2-40F3-964F-4E8811FBBE73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25B2-40F3-964F-4E8811FBBE73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25B2-40F3-964F-4E8811FBBE73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25B2-40F3-964F-4E8811FBBE73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25B2-40F3-964F-4E8811FBBE73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25B2-40F3-964F-4E8811FBBE73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25B2-40F3-964F-4E8811FBBE73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MAI!$B$2:$B$29</c:f>
              <c:strCache>
                <c:ptCount val="3"/>
                <c:pt idx="0">
                  <c:v>Combi</c:v>
                </c:pt>
                <c:pt idx="1">
                  <c:v>Conv BTES</c:v>
                </c:pt>
                <c:pt idx="2">
                  <c:v>Segepar</c:v>
                </c:pt>
              </c:strCache>
            </c:strRef>
          </c:cat>
          <c:val>
            <c:numRef>
              <c:f>MAI!$C$2:$C$29</c:f>
              <c:numCache>
                <c:formatCode>General</c:formatCode>
                <c:ptCount val="28"/>
                <c:pt idx="0">
                  <c:v>10</c:v>
                </c:pt>
                <c:pt idx="1">
                  <c:v>15</c:v>
                </c:pt>
                <c:pt idx="2">
                  <c:v>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8-25B2-40F3-964F-4E8811FBBE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juin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41B9-4713-9C51-AE1938E2619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41B9-4713-9C51-AE1938E26197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41B9-4713-9C51-AE1938E26197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41B9-4713-9C51-AE1938E26197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41B9-4713-9C51-AE1938E26197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41B9-4713-9C51-AE1938E26197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41B9-4713-9C51-AE1938E26197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41B9-4713-9C51-AE1938E26197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41B9-4713-9C51-AE1938E26197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41B9-4713-9C51-AE1938E26197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41B9-4713-9C51-AE1938E26197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41B9-4713-9C51-AE1938E26197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41B9-4713-9C51-AE1938E26197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41B9-4713-9C51-AE1938E26197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41B9-4713-9C51-AE1938E26197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41B9-4713-9C51-AE1938E26197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41B9-4713-9C51-AE1938E26197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41B9-4713-9C51-AE1938E26197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41B9-4713-9C51-AE1938E26197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41B9-4713-9C51-AE1938E26197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41B9-4713-9C51-AE1938E26197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41B9-4713-9C51-AE1938E26197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41B9-4713-9C51-AE1938E26197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41B9-4713-9C51-AE1938E26197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41B9-4713-9C51-AE1938E26197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41B9-4713-9C51-AE1938E26197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41B9-4713-9C51-AE1938E26197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41B9-4713-9C51-AE1938E26197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JUIN!$B$2:$B$29</c:f>
              <c:strCache>
                <c:ptCount val="21"/>
                <c:pt idx="0">
                  <c:v>Combi</c:v>
                </c:pt>
                <c:pt idx="1">
                  <c:v>Conv BTES</c:v>
                </c:pt>
                <c:pt idx="2">
                  <c:v>Bema LS</c:v>
                </c:pt>
                <c:pt idx="20">
                  <c:v>Conv BTES</c:v>
                </c:pt>
              </c:strCache>
            </c:strRef>
          </c:cat>
          <c:val>
            <c:numRef>
              <c:f>JUIN!$C$2:$C$29</c:f>
              <c:numCache>
                <c:formatCode>General</c:formatCode>
                <c:ptCount val="28"/>
                <c:pt idx="0">
                  <c:v>10</c:v>
                </c:pt>
                <c:pt idx="1">
                  <c:v>15</c:v>
                </c:pt>
                <c:pt idx="2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8-41B9-4713-9C51-AE1938E261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juilliet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4908-4A09-B676-63E2A059E71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4908-4A09-B676-63E2A059E71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4908-4A09-B676-63E2A059E71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4908-4A09-B676-63E2A059E71D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4908-4A09-B676-63E2A059E71D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4908-4A09-B676-63E2A059E71D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4908-4A09-B676-63E2A059E71D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4908-4A09-B676-63E2A059E71D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4908-4A09-B676-63E2A059E71D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4908-4A09-B676-63E2A059E71D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4908-4A09-B676-63E2A059E71D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4908-4A09-B676-63E2A059E71D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4908-4A09-B676-63E2A059E71D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4908-4A09-B676-63E2A059E71D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4908-4A09-B676-63E2A059E71D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4908-4A09-B676-63E2A059E71D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4908-4A09-B676-63E2A059E71D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4908-4A09-B676-63E2A059E71D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4908-4A09-B676-63E2A059E71D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4908-4A09-B676-63E2A059E71D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4908-4A09-B676-63E2A059E71D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4908-4A09-B676-63E2A059E71D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4908-4A09-B676-63E2A059E71D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4908-4A09-B676-63E2A059E71D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4908-4A09-B676-63E2A059E71D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4908-4A09-B676-63E2A059E71D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4908-4A09-B676-63E2A059E71D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4908-4A09-B676-63E2A059E71D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JUILLET!$B$2:$B$29</c:f>
              <c:strCache>
                <c:ptCount val="3"/>
                <c:pt idx="0">
                  <c:v>Combi</c:v>
                </c:pt>
                <c:pt idx="1">
                  <c:v>Conv BTES</c:v>
                </c:pt>
                <c:pt idx="2">
                  <c:v>Conv BTES</c:v>
                </c:pt>
              </c:strCache>
            </c:strRef>
          </c:cat>
          <c:val>
            <c:numRef>
              <c:f>JUILLET!$C$2:$C$29</c:f>
              <c:numCache>
                <c:formatCode>General</c:formatCode>
                <c:ptCount val="28"/>
                <c:pt idx="0">
                  <c:v>10</c:v>
                </c:pt>
                <c:pt idx="1">
                  <c:v>15</c:v>
                </c:pt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8-4908-4A09-B676-63E2A059E7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aout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4B38-49D8-957E-24A0EFFF40A4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4B38-49D8-957E-24A0EFFF40A4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4B38-49D8-957E-24A0EFFF40A4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4B38-49D8-957E-24A0EFFF40A4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4B38-49D8-957E-24A0EFFF40A4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4B38-49D8-957E-24A0EFFF40A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4B38-49D8-957E-24A0EFFF40A4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4B38-49D8-957E-24A0EFFF40A4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4B38-49D8-957E-24A0EFFF40A4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4B38-49D8-957E-24A0EFFF40A4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4B38-49D8-957E-24A0EFFF40A4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4B38-49D8-957E-24A0EFFF40A4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4B38-49D8-957E-24A0EFFF40A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4B38-49D8-957E-24A0EFFF40A4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4B38-49D8-957E-24A0EFFF40A4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4B38-49D8-957E-24A0EFFF40A4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4B38-49D8-957E-24A0EFFF40A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4B38-49D8-957E-24A0EFFF40A4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4B38-49D8-957E-24A0EFFF40A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4B38-49D8-957E-24A0EFFF40A4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4B38-49D8-957E-24A0EFFF40A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4B38-49D8-957E-24A0EFFF40A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4B38-49D8-957E-24A0EFFF40A4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4B38-49D8-957E-24A0EFFF40A4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4B38-49D8-957E-24A0EFFF40A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4B38-49D8-957E-24A0EFFF40A4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4B38-49D8-957E-24A0EFFF40A4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4B38-49D8-957E-24A0EFFF40A4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AOUT!$B$2:$B$29</c:f>
              <c:strCache>
                <c:ptCount val="3"/>
                <c:pt idx="0">
                  <c:v>Combi</c:v>
                </c:pt>
                <c:pt idx="1">
                  <c:v>Conv BTES</c:v>
                </c:pt>
                <c:pt idx="2">
                  <c:v>Segepar</c:v>
                </c:pt>
              </c:strCache>
            </c:strRef>
          </c:cat>
          <c:val>
            <c:numRef>
              <c:f>AOUT!$C$2:$C$29</c:f>
              <c:numCache>
                <c:formatCode>General</c:formatCode>
                <c:ptCount val="28"/>
                <c:pt idx="0">
                  <c:v>10</c:v>
                </c:pt>
                <c:pt idx="1">
                  <c:v>15</c:v>
                </c:pt>
                <c:pt idx="2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8-4B38-49D8-957E-24A0EFFF40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septembre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4135-41B3-AA5C-F9429D5C4E3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4135-41B3-AA5C-F9429D5C4E3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4135-41B3-AA5C-F9429D5C4E38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4135-41B3-AA5C-F9429D5C4E3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4135-41B3-AA5C-F9429D5C4E38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4135-41B3-AA5C-F9429D5C4E38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4135-41B3-AA5C-F9429D5C4E38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4135-41B3-AA5C-F9429D5C4E3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4135-41B3-AA5C-F9429D5C4E38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4135-41B3-AA5C-F9429D5C4E38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4135-41B3-AA5C-F9429D5C4E38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4135-41B3-AA5C-F9429D5C4E3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4135-41B3-AA5C-F9429D5C4E38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4135-41B3-AA5C-F9429D5C4E3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4135-41B3-AA5C-F9429D5C4E3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4135-41B3-AA5C-F9429D5C4E3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4135-41B3-AA5C-F9429D5C4E38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4135-41B3-AA5C-F9429D5C4E38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4135-41B3-AA5C-F9429D5C4E38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4135-41B3-AA5C-F9429D5C4E38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4135-41B3-AA5C-F9429D5C4E38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4135-41B3-AA5C-F9429D5C4E38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4135-41B3-AA5C-F9429D5C4E38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4135-41B3-AA5C-F9429D5C4E38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4135-41B3-AA5C-F9429D5C4E38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4135-41B3-AA5C-F9429D5C4E38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4135-41B3-AA5C-F9429D5C4E38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4135-41B3-AA5C-F9429D5C4E38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SEPTEMBRE!$B$2:$B$29</c:f>
              <c:strCache>
                <c:ptCount val="2"/>
                <c:pt idx="0">
                  <c:v>Combi</c:v>
                </c:pt>
                <c:pt idx="1">
                  <c:v>Conv BTES</c:v>
                </c:pt>
              </c:strCache>
            </c:strRef>
          </c:cat>
          <c:val>
            <c:numRef>
              <c:f>SEPTEMBRE!$C$2:$C$29</c:f>
              <c:numCache>
                <c:formatCode>General</c:formatCode>
                <c:ptCount val="28"/>
                <c:pt idx="0">
                  <c:v>10</c:v>
                </c:pt>
                <c:pt idx="1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8-4135-41B3-AA5C-F9429D5C4E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octobre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7B5D-455F-9E89-FBA11C7F1F46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7B5D-455F-9E89-FBA11C7F1F46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7B5D-455F-9E89-FBA11C7F1F46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7B5D-455F-9E89-FBA11C7F1F46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7B5D-455F-9E89-FBA11C7F1F46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7B5D-455F-9E89-FBA11C7F1F46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7B5D-455F-9E89-FBA11C7F1F46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7B5D-455F-9E89-FBA11C7F1F46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7B5D-455F-9E89-FBA11C7F1F46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7B5D-455F-9E89-FBA11C7F1F46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7B5D-455F-9E89-FBA11C7F1F46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7B5D-455F-9E89-FBA11C7F1F46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7B5D-455F-9E89-FBA11C7F1F46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7B5D-455F-9E89-FBA11C7F1F46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7B5D-455F-9E89-FBA11C7F1F46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7B5D-455F-9E89-FBA11C7F1F46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7B5D-455F-9E89-FBA11C7F1F46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7B5D-455F-9E89-FBA11C7F1F46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7B5D-455F-9E89-FBA11C7F1F46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7B5D-455F-9E89-FBA11C7F1F46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7B5D-455F-9E89-FBA11C7F1F46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7B5D-455F-9E89-FBA11C7F1F46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7B5D-455F-9E89-FBA11C7F1F46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7B5D-455F-9E89-FBA11C7F1F46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7B5D-455F-9E89-FBA11C7F1F46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7B5D-455F-9E89-FBA11C7F1F46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7B5D-455F-9E89-FBA11C7F1F46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7B5D-455F-9E89-FBA11C7F1F46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OCTOBRE!$B$2:$B$29</c:f>
              <c:strCache>
                <c:ptCount val="3"/>
                <c:pt idx="0">
                  <c:v>Combi</c:v>
                </c:pt>
                <c:pt idx="1">
                  <c:v>Conv BTES</c:v>
                </c:pt>
                <c:pt idx="2">
                  <c:v>Segepar</c:v>
                </c:pt>
              </c:strCache>
            </c:strRef>
          </c:cat>
          <c:val>
            <c:numRef>
              <c:f>OCTOBRE!$C$2:$C$29</c:f>
              <c:numCache>
                <c:formatCode>General</c:formatCode>
                <c:ptCount val="28"/>
                <c:pt idx="0">
                  <c:v>10</c:v>
                </c:pt>
                <c:pt idx="1">
                  <c:v>15</c:v>
                </c:pt>
                <c:pt idx="2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8-7B5D-455F-9E89-FBA11C7F1F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novembre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62BF-496F-83A0-5F45BE5BEC5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62BF-496F-83A0-5F45BE5BEC5A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62BF-496F-83A0-5F45BE5BEC5A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62BF-496F-83A0-5F45BE5BEC5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62BF-496F-83A0-5F45BE5BEC5A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62BF-496F-83A0-5F45BE5BEC5A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62BF-496F-83A0-5F45BE5BEC5A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62BF-496F-83A0-5F45BE5BEC5A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62BF-496F-83A0-5F45BE5BEC5A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62BF-496F-83A0-5F45BE5BEC5A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62BF-496F-83A0-5F45BE5BEC5A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62BF-496F-83A0-5F45BE5BEC5A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62BF-496F-83A0-5F45BE5BEC5A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62BF-496F-83A0-5F45BE5BEC5A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62BF-496F-83A0-5F45BE5BEC5A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62BF-496F-83A0-5F45BE5BEC5A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62BF-496F-83A0-5F45BE5BEC5A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62BF-496F-83A0-5F45BE5BEC5A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62BF-496F-83A0-5F45BE5BEC5A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62BF-496F-83A0-5F45BE5BEC5A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62BF-496F-83A0-5F45BE5BEC5A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62BF-496F-83A0-5F45BE5BEC5A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62BF-496F-83A0-5F45BE5BEC5A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62BF-496F-83A0-5F45BE5BEC5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62BF-496F-83A0-5F45BE5BEC5A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62BF-496F-83A0-5F45BE5BEC5A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62BF-496F-83A0-5F45BE5BEC5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62BF-496F-83A0-5F45BE5BEC5A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NOVEMBRE!$B$2:$B$29</c:f>
              <c:strCache>
                <c:ptCount val="3"/>
                <c:pt idx="0">
                  <c:v>Combi</c:v>
                </c:pt>
                <c:pt idx="1">
                  <c:v>Conv BTES</c:v>
                </c:pt>
                <c:pt idx="2">
                  <c:v>Poigneteuse</c:v>
                </c:pt>
              </c:strCache>
            </c:strRef>
          </c:cat>
          <c:val>
            <c:numRef>
              <c:f>NOVEMBRE!$C$2:$C$29</c:f>
              <c:numCache>
                <c:formatCode>General</c:formatCode>
                <c:ptCount val="28"/>
                <c:pt idx="0">
                  <c:v>10</c:v>
                </c:pt>
                <c:pt idx="1">
                  <c:v>15</c:v>
                </c:pt>
                <c:pt idx="2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8-62BF-496F-83A0-5F45BE5BEC5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decembre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DDD8-483B-9FB6-FCB5EDA6B1E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DDD8-483B-9FB6-FCB5EDA6B1E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DDD8-483B-9FB6-FCB5EDA6B1EF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DDD8-483B-9FB6-FCB5EDA6B1EF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DDD8-483B-9FB6-FCB5EDA6B1EF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DDD8-483B-9FB6-FCB5EDA6B1EF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DDD8-483B-9FB6-FCB5EDA6B1EF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DDD8-483B-9FB6-FCB5EDA6B1EF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DDD8-483B-9FB6-FCB5EDA6B1EF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DDD8-483B-9FB6-FCB5EDA6B1EF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DDD8-483B-9FB6-FCB5EDA6B1EF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DDD8-483B-9FB6-FCB5EDA6B1EF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DDD8-483B-9FB6-FCB5EDA6B1EF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DDD8-483B-9FB6-FCB5EDA6B1EF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DDD8-483B-9FB6-FCB5EDA6B1EF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DDD8-483B-9FB6-FCB5EDA6B1EF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DDD8-483B-9FB6-FCB5EDA6B1EF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DDD8-483B-9FB6-FCB5EDA6B1EF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DDD8-483B-9FB6-FCB5EDA6B1EF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DDD8-483B-9FB6-FCB5EDA6B1EF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DDD8-483B-9FB6-FCB5EDA6B1EF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DDD8-483B-9FB6-FCB5EDA6B1EF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DDD8-483B-9FB6-FCB5EDA6B1EF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DDD8-483B-9FB6-FCB5EDA6B1EF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DDD8-483B-9FB6-FCB5EDA6B1EF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DDD8-483B-9FB6-FCB5EDA6B1E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DDD8-483B-9FB6-FCB5EDA6B1EF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DDD8-483B-9FB6-FCB5EDA6B1EF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DECEMBRE!$B$2:$B$29</c:f>
              <c:strCache>
                <c:ptCount val="3"/>
                <c:pt idx="0">
                  <c:v>Combi</c:v>
                </c:pt>
                <c:pt idx="1">
                  <c:v>Conv BTES</c:v>
                </c:pt>
                <c:pt idx="2">
                  <c:v>Palettiseur</c:v>
                </c:pt>
              </c:strCache>
            </c:strRef>
          </c:cat>
          <c:val>
            <c:numRef>
              <c:f>DECEMBRE!$C$2:$C$29</c:f>
              <c:numCache>
                <c:formatCode>General</c:formatCode>
                <c:ptCount val="28"/>
                <c:pt idx="0">
                  <c:v>10</c:v>
                </c:pt>
                <c:pt idx="1">
                  <c:v>15</c:v>
                </c:pt>
                <c:pt idx="2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38-DDD8-483B-9FB6-FCB5EDA6B1E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de panne sur période 1 ans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503-43F7-A86A-3CA54C8ED440}"/>
              </c:ext>
            </c:extLst>
          </c:dPt>
          <c:dLbls>
            <c:numFmt formatCode="0%;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DATA!$A$7:$A$22</c:f>
              <c:strCache>
                <c:ptCount val="1"/>
                <c:pt idx="0">
                  <c:v>Bema LS</c:v>
                </c:pt>
              </c:strCache>
            </c:strRef>
          </c:cat>
          <c:val>
            <c:numRef>
              <c:f>DATA!$N$7:$N$22</c:f>
              <c:numCache>
                <c:formatCode>0;\-0;;@</c:formatCode>
                <c:ptCount val="1"/>
                <c:pt idx="0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8503-43F7-A86A-3CA54C8ED440}"/>
            </c:ext>
          </c:extLst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de disponibilité</a:t>
            </a:r>
            <a:r>
              <a:rPr lang="fr-FR" baseline="0"/>
              <a:t> de la ligne 1 ( ne prend pas en compte les arrets opérateurs )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5347100156384634E-2"/>
          <c:y val="0.1332365844999335"/>
          <c:w val="0.95252670040751664"/>
          <c:h val="0.78911517784277274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DATA!$B$30:$M$30</c:f>
              <c:numCache>
                <c:formatCode>0.00</c:formatCode>
                <c:ptCount val="12"/>
                <c:pt idx="0">
                  <c:v>90.77212806026364</c:v>
                </c:pt>
                <c:pt idx="1">
                  <c:v>79.729729729729726</c:v>
                </c:pt>
                <c:pt idx="2">
                  <c:v>80</c:v>
                </c:pt>
                <c:pt idx="3">
                  <c:v>25</c:v>
                </c:pt>
                <c:pt idx="4">
                  <c:v>22.222222222222225</c:v>
                </c:pt>
                <c:pt idx="5">
                  <c:v>36.363636363636367</c:v>
                </c:pt>
                <c:pt idx="6">
                  <c:v>16.12903225806452</c:v>
                </c:pt>
                <c:pt idx="7">
                  <c:v>33.333333333333329</c:v>
                </c:pt>
                <c:pt idx="8">
                  <c:v>28.571428571428569</c:v>
                </c:pt>
                <c:pt idx="9">
                  <c:v>40.816326530612251</c:v>
                </c:pt>
                <c:pt idx="10">
                  <c:v>50</c:v>
                </c:pt>
                <c:pt idx="11">
                  <c:v>40.816326530612251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BFE3-4602-A523-B87E3038A2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97283984"/>
        <c:axId val="1897289424"/>
      </c:lineChart>
      <c:catAx>
        <c:axId val="18972839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97289424"/>
        <c:crosses val="autoZero"/>
        <c:auto val="1"/>
        <c:lblAlgn val="ctr"/>
        <c:lblOffset val="100"/>
        <c:noMultiLvlLbl val="0"/>
      </c:catAx>
      <c:valAx>
        <c:axId val="1897289424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972839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DATA!$A$7</c:f>
              <c:strCache>
                <c:ptCount val="1"/>
                <c:pt idx="0">
                  <c:v>Salle des eaux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DATA!$B$7:$M$7</c:f>
            </c:numRef>
          </c:val>
          <c:smooth val="0"/>
          <c:extLst>
            <c:ext xmlns:c16="http://schemas.microsoft.com/office/drawing/2014/chart" uri="{C3380CC4-5D6E-409C-BE32-E72D297353CC}">
              <c16:uniqueId val="{00000000-FC31-4267-9A1A-B3172E723636}"/>
            </c:ext>
          </c:extLst>
        </c:ser>
        <c:ser>
          <c:idx val="1"/>
          <c:order val="1"/>
          <c:tx>
            <c:strRef>
              <c:f>DATA!$A$8</c:f>
              <c:strCache>
                <c:ptCount val="1"/>
                <c:pt idx="0">
                  <c:v>Imeca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DATA!$B$8:$M$8</c:f>
            </c:numRef>
          </c:val>
          <c:smooth val="0"/>
          <c:extLst>
            <c:ext xmlns:c16="http://schemas.microsoft.com/office/drawing/2014/chart" uri="{C3380CC4-5D6E-409C-BE32-E72D297353CC}">
              <c16:uniqueId val="{00000001-FC31-4267-9A1A-B3172E723636}"/>
            </c:ext>
          </c:extLst>
        </c:ser>
        <c:ser>
          <c:idx val="2"/>
          <c:order val="2"/>
          <c:tx>
            <c:strRef>
              <c:f>DATA!$A$9</c:f>
              <c:strCache>
                <c:ptCount val="1"/>
                <c:pt idx="0">
                  <c:v>Combi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DATA!$B$9:$M$9</c:f>
            </c:numRef>
          </c:val>
          <c:smooth val="0"/>
          <c:extLst>
            <c:ext xmlns:c16="http://schemas.microsoft.com/office/drawing/2014/chart" uri="{C3380CC4-5D6E-409C-BE32-E72D297353CC}">
              <c16:uniqueId val="{0000000D-FC31-4267-9A1A-B3172E723636}"/>
            </c:ext>
          </c:extLst>
        </c:ser>
        <c:ser>
          <c:idx val="3"/>
          <c:order val="3"/>
          <c:tx>
            <c:strRef>
              <c:f>DATA!$A$10</c:f>
              <c:strCache>
                <c:ptCount val="1"/>
                <c:pt idx="0">
                  <c:v>Laser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DATA!$B$10:$M$10</c:f>
            </c:numRef>
          </c:val>
          <c:smooth val="0"/>
          <c:extLst>
            <c:ext xmlns:c16="http://schemas.microsoft.com/office/drawing/2014/chart" uri="{C3380CC4-5D6E-409C-BE32-E72D297353CC}">
              <c16:uniqueId val="{0000000E-FC31-4267-9A1A-B3172E723636}"/>
            </c:ext>
          </c:extLst>
        </c:ser>
        <c:ser>
          <c:idx val="4"/>
          <c:order val="4"/>
          <c:tx>
            <c:strRef>
              <c:f>DATA!$A$11</c:f>
              <c:strCache>
                <c:ptCount val="1"/>
                <c:pt idx="0">
                  <c:v>Checkmat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DATA!$B$11:$M$11</c:f>
            </c:numRef>
          </c:val>
          <c:smooth val="0"/>
          <c:extLst>
            <c:ext xmlns:c16="http://schemas.microsoft.com/office/drawing/2014/chart" uri="{C3380CC4-5D6E-409C-BE32-E72D297353CC}">
              <c16:uniqueId val="{0000000F-FC31-4267-9A1A-B3172E723636}"/>
            </c:ext>
          </c:extLst>
        </c:ser>
        <c:ser>
          <c:idx val="5"/>
          <c:order val="5"/>
          <c:tx>
            <c:strRef>
              <c:f>DATA!$A$12</c:f>
              <c:strCache>
                <c:ptCount val="1"/>
                <c:pt idx="0">
                  <c:v>Etiqueteuse 34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DATA!$B$12:$M$12</c:f>
            </c:numRef>
          </c:val>
          <c:smooth val="0"/>
          <c:extLst>
            <c:ext xmlns:c16="http://schemas.microsoft.com/office/drawing/2014/chart" uri="{C3380CC4-5D6E-409C-BE32-E72D297353CC}">
              <c16:uniqueId val="{00000010-FC31-4267-9A1A-B3172E723636}"/>
            </c:ext>
          </c:extLst>
        </c:ser>
        <c:ser>
          <c:idx val="6"/>
          <c:order val="6"/>
          <c:tx>
            <c:strRef>
              <c:f>DATA!$A$13</c:f>
              <c:strCache>
                <c:ptCount val="1"/>
                <c:pt idx="0">
                  <c:v>Etiqueteuse 35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DATA!$B$13:$M$13</c:f>
            </c:numRef>
          </c:val>
          <c:smooth val="0"/>
          <c:extLst>
            <c:ext xmlns:c16="http://schemas.microsoft.com/office/drawing/2014/chart" uri="{C3380CC4-5D6E-409C-BE32-E72D297353CC}">
              <c16:uniqueId val="{00000011-FC31-4267-9A1A-B3172E723636}"/>
            </c:ext>
          </c:extLst>
        </c:ser>
        <c:ser>
          <c:idx val="7"/>
          <c:order val="7"/>
          <c:tx>
            <c:strRef>
              <c:f>DATA!$A$14</c:f>
              <c:strCache>
                <c:ptCount val="1"/>
                <c:pt idx="0">
                  <c:v>Fardeleuse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DATA!$B$14:$M$14</c:f>
            </c:numRef>
          </c:val>
          <c:smooth val="0"/>
          <c:extLst>
            <c:ext xmlns:c16="http://schemas.microsoft.com/office/drawing/2014/chart" uri="{C3380CC4-5D6E-409C-BE32-E72D297353CC}">
              <c16:uniqueId val="{00000012-FC31-4267-9A1A-B3172E723636}"/>
            </c:ext>
          </c:extLst>
        </c:ser>
        <c:ser>
          <c:idx val="8"/>
          <c:order val="8"/>
          <c:tx>
            <c:strRef>
              <c:f>DATA!$A$15</c:f>
              <c:strCache>
                <c:ptCount val="1"/>
                <c:pt idx="0">
                  <c:v>Surfilmeuse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DATA!$B$15:$M$15</c:f>
            </c:numRef>
          </c:val>
          <c:smooth val="0"/>
          <c:extLst>
            <c:ext xmlns:c16="http://schemas.microsoft.com/office/drawing/2014/chart" uri="{C3380CC4-5D6E-409C-BE32-E72D297353CC}">
              <c16:uniqueId val="{00000013-FC31-4267-9A1A-B3172E723636}"/>
            </c:ext>
          </c:extLst>
        </c:ser>
        <c:ser>
          <c:idx val="9"/>
          <c:order val="9"/>
          <c:tx>
            <c:strRef>
              <c:f>DATA!$A$16</c:f>
              <c:strCache>
                <c:ptCount val="1"/>
                <c:pt idx="0">
                  <c:v>Poigneteuse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DATA!$B$16:$M$16</c:f>
            </c:numRef>
          </c:val>
          <c:smooth val="0"/>
          <c:extLst>
            <c:ext xmlns:c16="http://schemas.microsoft.com/office/drawing/2014/chart" uri="{C3380CC4-5D6E-409C-BE32-E72D297353CC}">
              <c16:uniqueId val="{00000014-FC31-4267-9A1A-B3172E723636}"/>
            </c:ext>
          </c:extLst>
        </c:ser>
        <c:ser>
          <c:idx val="10"/>
          <c:order val="10"/>
          <c:tx>
            <c:strRef>
              <c:f>DATA!$A$17</c:f>
              <c:strCache>
                <c:ptCount val="1"/>
                <c:pt idx="0">
                  <c:v>Palettiseur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DATA!$B$17:$M$17</c:f>
            </c:numRef>
          </c:val>
          <c:smooth val="0"/>
          <c:extLst>
            <c:ext xmlns:c16="http://schemas.microsoft.com/office/drawing/2014/chart" uri="{C3380CC4-5D6E-409C-BE32-E72D297353CC}">
              <c16:uniqueId val="{00000015-FC31-4267-9A1A-B3172E723636}"/>
            </c:ext>
          </c:extLst>
        </c:ser>
        <c:ser>
          <c:idx val="11"/>
          <c:order val="11"/>
          <c:tx>
            <c:strRef>
              <c:f>DATA!$A$18</c:f>
              <c:strCache>
                <c:ptCount val="1"/>
                <c:pt idx="0">
                  <c:v>Bema TU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DATA!$B$18:$M$18</c:f>
            </c:numRef>
          </c:val>
          <c:smooth val="0"/>
          <c:extLst>
            <c:ext xmlns:c16="http://schemas.microsoft.com/office/drawing/2014/chart" uri="{C3380CC4-5D6E-409C-BE32-E72D297353CC}">
              <c16:uniqueId val="{00000016-FC31-4267-9A1A-B3172E723636}"/>
            </c:ext>
          </c:extLst>
        </c:ser>
        <c:ser>
          <c:idx val="12"/>
          <c:order val="12"/>
          <c:tx>
            <c:strRef>
              <c:f>DATA!$A$19</c:f>
              <c:strCache>
                <c:ptCount val="1"/>
                <c:pt idx="0">
                  <c:v>Bema LS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DATA!$B$19:$M$19</c:f>
              <c:numCache>
                <c:formatCode>0;;</c:formatCode>
                <c:ptCount val="12"/>
                <c:pt idx="0">
                  <c:v>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7-FC31-4267-9A1A-B3172E723636}"/>
            </c:ext>
          </c:extLst>
        </c:ser>
        <c:ser>
          <c:idx val="13"/>
          <c:order val="13"/>
          <c:tx>
            <c:strRef>
              <c:f>DATA!$A$20</c:f>
              <c:strCache>
                <c:ptCount val="1"/>
                <c:pt idx="0">
                  <c:v>Segepar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DATA!$B$20:$M$20</c:f>
            </c:numRef>
          </c:val>
          <c:smooth val="0"/>
          <c:extLst>
            <c:ext xmlns:c16="http://schemas.microsoft.com/office/drawing/2014/chart" uri="{C3380CC4-5D6E-409C-BE32-E72D297353CC}">
              <c16:uniqueId val="{00000018-FC31-4267-9A1A-B3172E723636}"/>
            </c:ext>
          </c:extLst>
        </c:ser>
        <c:ser>
          <c:idx val="14"/>
          <c:order val="14"/>
          <c:tx>
            <c:strRef>
              <c:f>DATA!$A$21</c:f>
              <c:strCache>
                <c:ptCount val="1"/>
                <c:pt idx="0">
                  <c:v>Conv BTES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DATA!$B$21:$M$21</c:f>
            </c:numRef>
          </c:val>
          <c:smooth val="0"/>
          <c:extLst>
            <c:ext xmlns:c16="http://schemas.microsoft.com/office/drawing/2014/chart" uri="{C3380CC4-5D6E-409C-BE32-E72D297353CC}">
              <c16:uniqueId val="{00000019-FC31-4267-9A1A-B3172E723636}"/>
            </c:ext>
          </c:extLst>
        </c:ser>
        <c:ser>
          <c:idx val="15"/>
          <c:order val="15"/>
          <c:tx>
            <c:strRef>
              <c:f>DATA!$A$22</c:f>
              <c:strCache>
                <c:ptCount val="1"/>
                <c:pt idx="0">
                  <c:v>Conv Pack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DATA!$B$22:$M$22</c:f>
            </c:numRef>
          </c:val>
          <c:smooth val="0"/>
          <c:extLst>
            <c:ext xmlns:c16="http://schemas.microsoft.com/office/drawing/2014/chart" uri="{C3380CC4-5D6E-409C-BE32-E72D297353CC}">
              <c16:uniqueId val="{0000001A-FC31-4267-9A1A-B3172E7236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26494287"/>
        <c:axId val="126497615"/>
      </c:lineChart>
      <c:catAx>
        <c:axId val="12649428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6497615"/>
        <c:crosses val="autoZero"/>
        <c:auto val="1"/>
        <c:lblAlgn val="ctr"/>
        <c:lblOffset val="100"/>
        <c:noMultiLvlLbl val="0"/>
      </c:catAx>
      <c:valAx>
        <c:axId val="12649761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;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649428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5.xml"/><Relationship Id="rId2" Type="http://schemas.openxmlformats.org/officeDocument/2006/relationships/chart" Target="../charts/chart14.xml"/><Relationship Id="rId1" Type="http://schemas.openxmlformats.org/officeDocument/2006/relationships/chart" Target="../charts/chart1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42862</xdr:colOff>
      <xdr:row>1</xdr:row>
      <xdr:rowOff>4761</xdr:rowOff>
    </xdr:from>
    <xdr:to>
      <xdr:col>12</xdr:col>
      <xdr:colOff>609600</xdr:colOff>
      <xdr:row>28</xdr:row>
      <xdr:rowOff>142875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304800</xdr:colOff>
      <xdr:row>1</xdr:row>
      <xdr:rowOff>0</xdr:rowOff>
    </xdr:from>
    <xdr:to>
      <xdr:col>13</xdr:col>
      <xdr:colOff>109538</xdr:colOff>
      <xdr:row>28</xdr:row>
      <xdr:rowOff>138114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1</xdr:row>
      <xdr:rowOff>19050</xdr:rowOff>
    </xdr:from>
    <xdr:to>
      <xdr:col>12</xdr:col>
      <xdr:colOff>719138</xdr:colOff>
      <xdr:row>28</xdr:row>
      <xdr:rowOff>157164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12</xdr:col>
      <xdr:colOff>561975</xdr:colOff>
      <xdr:row>28</xdr:row>
      <xdr:rowOff>133352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12</xdr:col>
      <xdr:colOff>561975</xdr:colOff>
      <xdr:row>28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1</xdr:row>
      <xdr:rowOff>9525</xdr:rowOff>
    </xdr:from>
    <xdr:to>
      <xdr:col>12</xdr:col>
      <xdr:colOff>581025</xdr:colOff>
      <xdr:row>28</xdr:row>
      <xdr:rowOff>142877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12</xdr:col>
      <xdr:colOff>561975</xdr:colOff>
      <xdr:row>28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12</xdr:col>
      <xdr:colOff>561975</xdr:colOff>
      <xdr:row>28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12</xdr:col>
      <xdr:colOff>561975</xdr:colOff>
      <xdr:row>28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12</xdr:col>
      <xdr:colOff>561975</xdr:colOff>
      <xdr:row>28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12</xdr:col>
      <xdr:colOff>561975</xdr:colOff>
      <xdr:row>28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12</xdr:col>
      <xdr:colOff>561975</xdr:colOff>
      <xdr:row>28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761999</xdr:colOff>
      <xdr:row>0</xdr:row>
      <xdr:rowOff>0</xdr:rowOff>
    </xdr:from>
    <xdr:to>
      <xdr:col>19</xdr:col>
      <xdr:colOff>212910</xdr:colOff>
      <xdr:row>48</xdr:row>
      <xdr:rowOff>33618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48</xdr:row>
      <xdr:rowOff>44821</xdr:rowOff>
    </xdr:from>
    <xdr:to>
      <xdr:col>19</xdr:col>
      <xdr:colOff>224118</xdr:colOff>
      <xdr:row>70</xdr:row>
      <xdr:rowOff>179294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D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336176</xdr:colOff>
      <xdr:row>76</xdr:row>
      <xdr:rowOff>67235</xdr:rowOff>
    </xdr:from>
    <xdr:to>
      <xdr:col>5</xdr:col>
      <xdr:colOff>168088</xdr:colOff>
      <xdr:row>76</xdr:row>
      <xdr:rowOff>134470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70FB4482-6DE2-49DE-B67B-111524F4FA77}"/>
            </a:ext>
          </a:extLst>
        </xdr:cNvPr>
        <xdr:cNvCxnSpPr/>
      </xdr:nvCxnSpPr>
      <xdr:spPr>
        <a:xfrm flipV="1">
          <a:off x="336176" y="14590059"/>
          <a:ext cx="3877236" cy="67235"/>
        </a:xfrm>
        <a:prstGeom prst="line">
          <a:avLst/>
        </a:prstGeom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0</xdr:col>
      <xdr:colOff>56030</xdr:colOff>
      <xdr:row>74</xdr:row>
      <xdr:rowOff>100852</xdr:rowOff>
    </xdr:from>
    <xdr:to>
      <xdr:col>6</xdr:col>
      <xdr:colOff>291352</xdr:colOff>
      <xdr:row>82</xdr:row>
      <xdr:rowOff>81244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6" name="Machine">
              <a:extLst>
                <a:ext uri="{FF2B5EF4-FFF2-40B4-BE49-F238E27FC236}">
                  <a16:creationId xmlns:a16="http://schemas.microsoft.com/office/drawing/2014/main" id="{DB2D7B6C-B475-4BA8-AECE-FF562211D61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ch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030" y="14242676"/>
              <a:ext cx="5042646" cy="151559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8</xdr:col>
      <xdr:colOff>0</xdr:colOff>
      <xdr:row>74</xdr:row>
      <xdr:rowOff>0</xdr:rowOff>
    </xdr:from>
    <xdr:to>
      <xdr:col>17</xdr:col>
      <xdr:colOff>179294</xdr:colOff>
      <xdr:row>88</xdr:row>
      <xdr:rowOff>64995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E3639DF2-F754-4A06-8DCB-EB894D10E2A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achine" xr10:uid="{98736312-5544-4D37-9D20-1DAD612FEA5F}" sourceName="Machine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achine" xr10:uid="{1F2DE7A7-0770-430A-8132-5389DD8D3783}" cache="Segment_Machine" caption="Machine" columnCount="4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0000000}" name="Janv" displayName="Janv" ref="A1:D29" totalsRowShown="0">
  <autoFilter ref="A1:D29" xr:uid="{00000000-0009-0000-0100-00000F000000}"/>
  <tableColumns count="4">
    <tableColumn id="1" xr3:uid="{00000000-0010-0000-0000-000001000000}" name="Date" dataDxfId="38"/>
    <tableColumn id="2" xr3:uid="{00000000-0010-0000-0000-000002000000}" name="machine"/>
    <tableColumn id="3" xr3:uid="{00000000-0010-0000-0000-000003000000}" name="NBR d'heures de panne" dataDxfId="37"/>
    <tableColumn id="4" xr3:uid="{00000000-0010-0000-0000-000004000000}" name="détail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FEV" displayName="FEV" ref="A1:D29" totalsRowShown="0">
  <autoFilter ref="A1:D29" xr:uid="{00000000-0009-0000-0100-000003000000}"/>
  <tableColumns count="4">
    <tableColumn id="1" xr3:uid="{00000000-0010-0000-0100-000001000000}" name="Date" dataDxfId="36"/>
    <tableColumn id="2" xr3:uid="{00000000-0010-0000-0100-000002000000}" name="machine"/>
    <tableColumn id="3" xr3:uid="{00000000-0010-0000-0100-000003000000}" name="NBR d'heures de panne" dataDxfId="35"/>
    <tableColumn id="4" xr3:uid="{00000000-0010-0000-0100-000004000000}" name="détai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2000000}" name="Mars" displayName="Mars" ref="A1:D29" totalsRowShown="0">
  <autoFilter ref="A1:D29" xr:uid="{00000000-0009-0000-0100-000010000000}"/>
  <tableColumns count="4">
    <tableColumn id="1" xr3:uid="{00000000-0010-0000-0200-000001000000}" name="Date" dataDxfId="34"/>
    <tableColumn id="2" xr3:uid="{00000000-0010-0000-0200-000002000000}" name="machine"/>
    <tableColumn id="3" xr3:uid="{00000000-0010-0000-0200-000003000000}" name="NBR d'heures de panne" dataDxfId="33"/>
    <tableColumn id="4" xr3:uid="{00000000-0010-0000-0200-000004000000}" name="détail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3000000}" name="AVRIL" displayName="AVRIL" ref="A1:D29" totalsRowShown="0">
  <autoFilter ref="A1:D29" xr:uid="{00000000-0009-0000-0100-000011000000}"/>
  <tableColumns count="4">
    <tableColumn id="1" xr3:uid="{00000000-0010-0000-0300-000001000000}" name="Date" dataDxfId="32"/>
    <tableColumn id="2" xr3:uid="{00000000-0010-0000-0300-000002000000}" name="machine"/>
    <tableColumn id="3" xr3:uid="{00000000-0010-0000-0300-000003000000}" name="NBR d'heures de panne" dataDxfId="31"/>
    <tableColumn id="4" xr3:uid="{00000000-0010-0000-0300-000004000000}" name="détail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04000000}" name="MAI" displayName="MAI" ref="A1:D29" totalsRowShown="0">
  <autoFilter ref="A1:D29" xr:uid="{00000000-0009-0000-0100-000012000000}"/>
  <tableColumns count="4">
    <tableColumn id="1" xr3:uid="{00000000-0010-0000-0400-000001000000}" name="Date" dataDxfId="30"/>
    <tableColumn id="2" xr3:uid="{00000000-0010-0000-0400-000002000000}" name="machine"/>
    <tableColumn id="3" xr3:uid="{00000000-0010-0000-0400-000003000000}" name="NBR d'heures de panne" dataDxfId="29"/>
    <tableColumn id="4" xr3:uid="{00000000-0010-0000-0400-000004000000}" name="détail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05000000}" name="Juin" displayName="Juin" ref="A1:D29" totalsRowShown="0">
  <autoFilter ref="A1:D29" xr:uid="{00000000-0009-0000-0100-000013000000}"/>
  <tableColumns count="4">
    <tableColumn id="1" xr3:uid="{00000000-0010-0000-0500-000001000000}" name="Date" dataDxfId="28"/>
    <tableColumn id="2" xr3:uid="{00000000-0010-0000-0500-000002000000}" name="machine"/>
    <tableColumn id="3" xr3:uid="{00000000-0010-0000-0500-000003000000}" name="NBR d'heures de panne" dataDxfId="27"/>
    <tableColumn id="4" xr3:uid="{00000000-0010-0000-0500-000004000000}" name="détail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06000000}" name="JUILLIET" displayName="JUILLIET" ref="A1:D29" totalsRowShown="0">
  <autoFilter ref="A1:D29" xr:uid="{00000000-0009-0000-0100-000014000000}"/>
  <tableColumns count="4">
    <tableColumn id="1" xr3:uid="{00000000-0010-0000-0600-000001000000}" name="Date" dataDxfId="26"/>
    <tableColumn id="2" xr3:uid="{00000000-0010-0000-0600-000002000000}" name="machine"/>
    <tableColumn id="3" xr3:uid="{00000000-0010-0000-0600-000003000000}" name="NBR d'heures de panne" dataDxfId="25"/>
    <tableColumn id="4" xr3:uid="{00000000-0010-0000-0600-000004000000}" name="détail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07000000}" name="AOUT" displayName="AOUT" ref="A1:D29" totalsRowShown="0">
  <autoFilter ref="A1:D29" xr:uid="{00000000-0009-0000-0100-000015000000}"/>
  <tableColumns count="4">
    <tableColumn id="1" xr3:uid="{00000000-0010-0000-0700-000001000000}" name="Date" dataDxfId="24"/>
    <tableColumn id="2" xr3:uid="{00000000-0010-0000-0700-000002000000}" name="machine"/>
    <tableColumn id="3" xr3:uid="{00000000-0010-0000-0700-000003000000}" name="NBR d'heures de panne" dataDxfId="23"/>
    <tableColumn id="4" xr3:uid="{00000000-0010-0000-0700-000004000000}" name="détail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08000000}" name="SEPTEMBRE" displayName="SEPTEMBRE" ref="A1:D29" totalsRowShown="0">
  <autoFilter ref="A1:D29" xr:uid="{00000000-0009-0000-0100-000016000000}"/>
  <tableColumns count="4">
    <tableColumn id="1" xr3:uid="{00000000-0010-0000-0800-000001000000}" name="Date" dataDxfId="22"/>
    <tableColumn id="2" xr3:uid="{00000000-0010-0000-0800-000002000000}" name="machine"/>
    <tableColumn id="3" xr3:uid="{00000000-0010-0000-0800-000003000000}" name="NBR d'heures de panne" dataDxfId="21"/>
    <tableColumn id="4" xr3:uid="{00000000-0010-0000-0800-000004000000}" name="détail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09000000}" name="OCTOBRE" displayName="OCTOBRE" ref="A1:D29" totalsRowShown="0">
  <autoFilter ref="A1:D29" xr:uid="{00000000-0009-0000-0100-000017000000}"/>
  <tableColumns count="4">
    <tableColumn id="1" xr3:uid="{00000000-0010-0000-0900-000001000000}" name="Date" dataDxfId="20"/>
    <tableColumn id="2" xr3:uid="{00000000-0010-0000-0900-000002000000}" name="machine"/>
    <tableColumn id="3" xr3:uid="{00000000-0010-0000-0900-000003000000}" name="NBR d'heures de panne" dataDxfId="19"/>
    <tableColumn id="4" xr3:uid="{00000000-0010-0000-0900-000004000000}" name="détail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0000000-000C-0000-FFFF-FFFF0A000000}" name="NOVEMBRE" displayName="NOVEMBRE" ref="A1:D29" totalsRowShown="0">
  <autoFilter ref="A1:D29" xr:uid="{00000000-0009-0000-0100-000018000000}"/>
  <tableColumns count="4">
    <tableColumn id="1" xr3:uid="{00000000-0010-0000-0A00-000001000000}" name="Date" dataDxfId="18"/>
    <tableColumn id="2" xr3:uid="{00000000-0010-0000-0A00-000002000000}" name="machine"/>
    <tableColumn id="3" xr3:uid="{00000000-0010-0000-0A00-000003000000}" name="NBR d'heures de panne" dataDxfId="17"/>
    <tableColumn id="4" xr3:uid="{00000000-0010-0000-0A00-000004000000}" name="détail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00000000-000C-0000-FFFF-FFFF0B000000}" name="DECEMBRE" displayName="DECEMBRE" ref="A1:D29" totalsRowShown="0">
  <autoFilter ref="A1:D29" xr:uid="{00000000-0009-0000-0100-000019000000}"/>
  <tableColumns count="4">
    <tableColumn id="1" xr3:uid="{00000000-0010-0000-0B00-000001000000}" name="Date" dataDxfId="16"/>
    <tableColumn id="2" xr3:uid="{00000000-0010-0000-0B00-000002000000}" name="machine"/>
    <tableColumn id="3" xr3:uid="{00000000-0010-0000-0B00-000003000000}" name="NBR d'heures de panne" dataDxfId="15"/>
    <tableColumn id="4" xr3:uid="{00000000-0010-0000-0B00-000004000000}" name="détail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C000000}" name="Data" displayName="Data" ref="A6:N22" totalsRowShown="0" headerRowDxfId="14" dataDxfId="13">
  <autoFilter ref="A6:N22" xr:uid="{00000000-0009-0000-0100-000001000000}">
    <filterColumn colId="0">
      <filters>
        <filter val="Bema LS"/>
      </filters>
    </filterColumn>
  </autoFilter>
  <tableColumns count="14">
    <tableColumn id="1" xr3:uid="{00000000-0010-0000-0C00-000001000000}" name="Machine"/>
    <tableColumn id="2" xr3:uid="{00000000-0010-0000-0C00-000002000000}" name="janv" dataDxfId="12">
      <calculatedColumnFormula>SUMIFS(INDIRECT(B$6&amp;"[[NBR d''heures de panne]:[NBR d''heures de panne]]"),INDIRECT(B$6&amp;"[[machine]:[machine]]"),Data[[Machine]:[Machine]])</calculatedColumnFormula>
    </tableColumn>
    <tableColumn id="3" xr3:uid="{00000000-0010-0000-0C00-000003000000}" name="fev" dataDxfId="11">
      <calculatedColumnFormula>SUMIFS(INDIRECT(C$6&amp;"[[NBR d''heures de panne]:[NBR d''heures de panne]]"),INDIRECT(C$6&amp;"[[machine]:[machine]]"),Data[[Machine]:[Machine]])</calculatedColumnFormula>
    </tableColumn>
    <tableColumn id="4" xr3:uid="{00000000-0010-0000-0C00-000004000000}" name="mars" dataDxfId="10">
      <calculatedColumnFormula>SUMIFS(INDIRECT(D$6&amp;"[[NBR d''heures de panne]:[NBR d''heures de panne]]"),INDIRECT(D$6&amp;"[[machine]:[machine]]"),Data[[Machine]:[Machine]])</calculatedColumnFormula>
    </tableColumn>
    <tableColumn id="5" xr3:uid="{00000000-0010-0000-0C00-000005000000}" name="avril" dataDxfId="9">
      <calculatedColumnFormula>SUMIFS(INDIRECT(E$6&amp;"[[NBR d''heures de panne]:[NBR d''heures de panne]]"),INDIRECT(E$6&amp;"[[machine]:[machine]]"),Data[[Machine]:[Machine]])</calculatedColumnFormula>
    </tableColumn>
    <tableColumn id="6" xr3:uid="{00000000-0010-0000-0C00-000006000000}" name="mai" dataDxfId="8">
      <calculatedColumnFormula>SUMIFS(INDIRECT(F$6&amp;"[[NBR d''heures de panne]:[NBR d''heures de panne]]"),INDIRECT(F$6&amp;"[[machine]:[machine]]"),Data[[Machine]:[Machine]])</calculatedColumnFormula>
    </tableColumn>
    <tableColumn id="7" xr3:uid="{00000000-0010-0000-0C00-000007000000}" name="juin" dataDxfId="7">
      <calculatedColumnFormula>SUMIFS(INDIRECT(G$6&amp;"[[NBR d''heures de panne]:[NBR d''heures de panne]]"),INDIRECT(G$6&amp;"[[machine]:[machine]]"),Data[[Machine]:[Machine]])</calculatedColumnFormula>
    </tableColumn>
    <tableColumn id="8" xr3:uid="{00000000-0010-0000-0C00-000008000000}" name="juilliet" dataDxfId="6">
      <calculatedColumnFormula>SUMIFS(INDIRECT(H$6&amp;"[[NBR d''heures de panne]:[NBR d''heures de panne]]"),INDIRECT(H$6&amp;"[[machine]:[machine]]"),Data[[Machine]:[Machine]])</calculatedColumnFormula>
    </tableColumn>
    <tableColumn id="9" xr3:uid="{00000000-0010-0000-0C00-000009000000}" name="aout" dataDxfId="5">
      <calculatedColumnFormula>SUMIFS(INDIRECT(I$6&amp;"[[NBR d''heures de panne]:[NBR d''heures de panne]]"),INDIRECT(I$6&amp;"[[machine]:[machine]]"),Data[[Machine]:[Machine]])</calculatedColumnFormula>
    </tableColumn>
    <tableColumn id="10" xr3:uid="{00000000-0010-0000-0C00-00000A000000}" name="septembre" dataDxfId="4">
      <calculatedColumnFormula>SUMIFS(INDIRECT(J$6&amp;"[[NBR d''heures de panne]:[NBR d''heures de panne]]"),INDIRECT(J$6&amp;"[[machine]:[machine]]"),Data[[Machine]:[Machine]])</calculatedColumnFormula>
    </tableColumn>
    <tableColumn id="11" xr3:uid="{00000000-0010-0000-0C00-00000B000000}" name="octobre" dataDxfId="3">
      <calculatedColumnFormula>SUMIFS(INDIRECT(K$6&amp;"[[NBR d''heures de panne]:[NBR d''heures de panne]]"),INDIRECT(K$6&amp;"[[machine]:[machine]]"),Data[[Machine]:[Machine]])</calculatedColumnFormula>
    </tableColumn>
    <tableColumn id="12" xr3:uid="{00000000-0010-0000-0C00-00000C000000}" name="novembre" dataDxfId="2">
      <calculatedColumnFormula>SUMIFS(INDIRECT(L$6&amp;"[[NBR d''heures de panne]:[NBR d''heures de panne]]"),INDIRECT(L$6&amp;"[[machine]:[machine]]"),Data[[Machine]:[Machine]])</calculatedColumnFormula>
    </tableColumn>
    <tableColumn id="13" xr3:uid="{00000000-0010-0000-0C00-00000D000000}" name="decembre" dataDxfId="1">
      <calculatedColumnFormula>SUMIFS(INDIRECT(M$6&amp;"[[NBR d''heures de panne]:[NBR d''heures de panne]]"),INDIRECT(M$6&amp;"[[machine]:[machine]]"),Data[[Machine]:[Machine]])</calculatedColumnFormula>
    </tableColumn>
    <tableColumn id="14" xr3:uid="{46920602-82BE-4F70-8364-67F912B07269}" name="total année" dataDxfId="0">
      <calculatedColumnFormula>SUM(Data[[#This Row],[janv]:[decembre]])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N38"/>
  <sheetViews>
    <sheetView topLeftCell="A4" zoomScaleNormal="100" workbookViewId="0">
      <selection activeCell="C38" sqref="C38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50.5703125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4" spans="1:4" x14ac:dyDescent="0.25">
      <c r="B4" t="s">
        <v>19</v>
      </c>
      <c r="C4" s="5">
        <v>10</v>
      </c>
    </row>
    <row r="5" spans="1:4" x14ac:dyDescent="0.25">
      <c r="B5" t="s">
        <v>32</v>
      </c>
      <c r="C5" s="5">
        <v>5</v>
      </c>
    </row>
    <row r="6" spans="1:4" x14ac:dyDescent="0.25">
      <c r="B6" t="s">
        <v>19</v>
      </c>
      <c r="C6" s="5">
        <v>6</v>
      </c>
    </row>
    <row r="7" spans="1:4" x14ac:dyDescent="0.25">
      <c r="B7" t="s">
        <v>30</v>
      </c>
      <c r="C7" s="5">
        <v>3</v>
      </c>
    </row>
    <row r="26" ht="16.5" customHeight="1" x14ac:dyDescent="0.25"/>
    <row r="33" spans="1:6" x14ac:dyDescent="0.25">
      <c r="B33" s="8" t="s">
        <v>35</v>
      </c>
      <c r="C33" s="15">
        <v>1200</v>
      </c>
    </row>
    <row r="34" spans="1:6" ht="15.75" x14ac:dyDescent="0.25">
      <c r="A34"/>
      <c r="B34" s="9" t="s">
        <v>13</v>
      </c>
      <c r="C34" s="11">
        <v>1682</v>
      </c>
      <c r="F34" s="9"/>
    </row>
    <row r="35" spans="1:6" ht="15.75" x14ac:dyDescent="0.25">
      <c r="A35"/>
      <c r="B35" s="14" t="s">
        <v>17</v>
      </c>
      <c r="C35" s="11">
        <f>SUM(C34-C33)</f>
        <v>482</v>
      </c>
      <c r="E35" s="8"/>
      <c r="F35" s="9"/>
    </row>
    <row r="36" spans="1:6" ht="15.75" x14ac:dyDescent="0.25">
      <c r="A36" s="8"/>
      <c r="B36" s="6" t="s">
        <v>36</v>
      </c>
      <c r="C36" s="12">
        <f>SUM(C35/COUNTA(Janv[NBR d''heures de panne]))</f>
        <v>80.333333333333329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(SUM(Janv[NBR d''heures de panne])/(COUNTA(Janv[NBR d''heures de panne])))</f>
        <v>8.1666666666666661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90.77212806026364</v>
      </c>
      <c r="D38" t="s">
        <v>34</v>
      </c>
    </row>
  </sheetData>
  <dataValidations count="1">
    <dataValidation type="list" allowBlank="1" showInputMessage="1" showErrorMessage="1" sqref="B1 B30:B32" xr:uid="{00000000-0002-0000-0000-000000000000}">
      <formula1>$A$4:$A$12</formula1>
    </dataValidation>
  </dataValidations>
  <pageMargins left="0.7" right="0.7" top="0.75" bottom="0.75" header="0.3" footer="0.3"/>
  <pageSetup paperSize="9" scale="4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2000000}">
          <x14:formula1>
            <xm:f>DATA!$A$7:$A$26</xm:f>
          </x14:formula1>
          <xm:sqref>B2:B29</xm:sqref>
        </x14:dataValidation>
        <x14:dataValidation type="list" allowBlank="1" showInputMessage="1" showErrorMessage="1" xr:uid="{00000000-0002-0000-0000-000003000000}">
          <x14:formula1>
            <xm:f>DATA!$A$7:$A$15</xm:f>
          </x14:formula1>
          <xm:sqref>B39:B1048576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38"/>
  <sheetViews>
    <sheetView topLeftCell="A9" zoomScaleNormal="100" workbookViewId="0">
      <selection activeCell="C9" sqref="C9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4" spans="1:4" x14ac:dyDescent="0.25">
      <c r="B4" t="s">
        <v>31</v>
      </c>
      <c r="C4" s="5">
        <v>5</v>
      </c>
    </row>
    <row r="26" ht="16.5" customHeight="1" x14ac:dyDescent="0.25"/>
    <row r="34" spans="1:6" ht="15.75" x14ac:dyDescent="0.25">
      <c r="A34"/>
      <c r="B34" s="9" t="s">
        <v>13</v>
      </c>
      <c r="C34" s="11">
        <v>1800</v>
      </c>
      <c r="F34" s="9"/>
    </row>
    <row r="35" spans="1:6" ht="15.75" x14ac:dyDescent="0.25">
      <c r="A35"/>
      <c r="B35" s="14" t="s">
        <v>17</v>
      </c>
      <c r="C35" s="11">
        <f>SUM(C34-JANV!C34)</f>
        <v>118</v>
      </c>
      <c r="E35" s="8"/>
      <c r="F35" s="9"/>
    </row>
    <row r="36" spans="1:6" ht="15.75" x14ac:dyDescent="0.25">
      <c r="A36" s="8"/>
      <c r="B36" s="6" t="s">
        <v>36</v>
      </c>
      <c r="C36" s="12">
        <f>SUM(C35/COUNTA(FEV[NBR d''heures de panne]))</f>
        <v>39.333333333333336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(SUM(FEV[NBR d''heures de panne])/(COUNTA(FEV[NBR d''heures de panne])))</f>
        <v>10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79.729729729729726</v>
      </c>
      <c r="D38" t="s">
        <v>34</v>
      </c>
    </row>
  </sheetData>
  <dataValidations count="1">
    <dataValidation type="list" allowBlank="1" showInputMessage="1" showErrorMessage="1" sqref="B1 B39:B1048576" xr:uid="{00000000-0002-0000-0100-000000000000}">
      <formula1>$A$4:$A$12</formula1>
    </dataValidation>
  </dataValidations>
  <pageMargins left="0.7" right="0.7" top="0.75" bottom="0.75" header="0.3" footer="0.3"/>
  <pageSetup paperSize="9" scale="4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2000000}">
          <x14:formula1>
            <xm:f>DATA!$A$7:$A$15</xm:f>
          </x14:formula1>
          <xm:sqref>B30:B33</xm:sqref>
        </x14:dataValidation>
        <x14:dataValidation type="list" allowBlank="1" showInputMessage="1" showErrorMessage="1" xr:uid="{00000000-0002-0000-0100-000003000000}">
          <x14:formula1>
            <xm:f>DATA!$A$7:$A$26</xm:f>
          </x14:formula1>
          <xm:sqref>B2:B29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38"/>
  <sheetViews>
    <sheetView zoomScaleNormal="100" workbookViewId="0">
      <selection activeCell="I32" sqref="I32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26" ht="16.5" customHeight="1" x14ac:dyDescent="0.25"/>
    <row r="34" spans="1:6" ht="15.75" x14ac:dyDescent="0.25">
      <c r="A34"/>
      <c r="B34" s="9" t="s">
        <v>13</v>
      </c>
      <c r="C34" s="11">
        <v>1900</v>
      </c>
      <c r="F34" s="9"/>
    </row>
    <row r="35" spans="1:6" ht="15.75" x14ac:dyDescent="0.25">
      <c r="A35"/>
      <c r="B35" s="14" t="s">
        <v>17</v>
      </c>
      <c r="C35" s="11">
        <f>SUM(C34-FEV!C34)</f>
        <v>100</v>
      </c>
      <c r="E35" s="8"/>
      <c r="F35" s="9"/>
    </row>
    <row r="36" spans="1:6" ht="15.75" x14ac:dyDescent="0.25">
      <c r="A36" s="8"/>
      <c r="B36" s="6" t="s">
        <v>36</v>
      </c>
      <c r="C36" s="12">
        <f>SUM(C35/COUNTA(Mars[NBR d''heures de panne]))</f>
        <v>50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(SUM(Mars[NBR d''heures de panne])/(COUNTA(Mars[NBR d''heures de panne])))</f>
        <v>12.5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80</v>
      </c>
      <c r="D38" t="s">
        <v>34</v>
      </c>
    </row>
  </sheetData>
  <dataValidations count="1">
    <dataValidation type="list" allowBlank="1" showInputMessage="1" showErrorMessage="1" sqref="B1 B39:B1048576" xr:uid="{00000000-0002-0000-0200-000000000000}">
      <formula1>$A$4:$A$12</formula1>
    </dataValidation>
  </dataValidations>
  <pageMargins left="0.7" right="0.7" top="0.75" bottom="0.75" header="0.3" footer="0.3"/>
  <pageSetup paperSize="9" scale="4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2000000}">
          <x14:formula1>
            <xm:f>DATA!$A$7:$A$26</xm:f>
          </x14:formula1>
          <xm:sqref>B2:B29</xm:sqref>
        </x14:dataValidation>
        <x14:dataValidation type="list" allowBlank="1" showInputMessage="1" showErrorMessage="1" xr:uid="{00000000-0002-0000-0200-000003000000}">
          <x14:formula1>
            <xm:f>DATA!$A$7:$A$15</xm:f>
          </x14:formula1>
          <xm:sqref>B30:B33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pageSetUpPr fitToPage="1"/>
  </sheetPr>
  <dimension ref="A1:XFC38"/>
  <sheetViews>
    <sheetView zoomScaleNormal="100" zoomScalePageLayoutView="50" workbookViewId="0">
      <selection activeCell="B5" sqref="B5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59.85546875" customWidth="1"/>
    <col min="5" max="5" width="14.5703125" customWidth="1"/>
    <col min="6" max="14" width="11.42578125" customWidth="1"/>
    <col min="15" max="16379" width="11.42578125" hidden="1"/>
    <col min="16380" max="16380" width="3.28515625" hidden="1" customWidth="1"/>
    <col min="16381" max="16381" width="17.5703125" hidden="1" customWidth="1"/>
    <col min="16382" max="16382" width="5.85546875" hidden="1" customWidth="1"/>
    <col min="16383" max="16383" width="33.7109375" hidden="1" customWidth="1"/>
    <col min="16384" max="16384" width="3.5703125" hidden="1" customWidth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4" spans="1:4" x14ac:dyDescent="0.25">
      <c r="B4" t="s">
        <v>32</v>
      </c>
      <c r="C4" s="5">
        <v>5</v>
      </c>
    </row>
    <row r="26" ht="16.5" customHeight="1" x14ac:dyDescent="0.25"/>
    <row r="34" spans="1:6" ht="15.75" x14ac:dyDescent="0.25">
      <c r="A34"/>
      <c r="B34" s="9" t="s">
        <v>13</v>
      </c>
      <c r="C34" s="11">
        <v>1910</v>
      </c>
      <c r="F34" s="9"/>
    </row>
    <row r="35" spans="1:6" ht="15.75" x14ac:dyDescent="0.25">
      <c r="A35"/>
      <c r="B35" s="14" t="s">
        <v>17</v>
      </c>
      <c r="C35" s="11">
        <f>SUM(C34-MARS!C34)</f>
        <v>10</v>
      </c>
      <c r="E35" s="8"/>
      <c r="F35" s="9"/>
    </row>
    <row r="36" spans="1:6" ht="15.75" x14ac:dyDescent="0.25">
      <c r="A36" s="8"/>
      <c r="B36" s="6" t="s">
        <v>36</v>
      </c>
      <c r="C36" s="12">
        <f>SUM(C35/COUNTA(AVRIL[NBR d''heures de panne]))</f>
        <v>3.3333333333333335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(SUM(AVRIL[NBR d''heures de panne])/(COUNTA(AVRIL[NBR d''heures de panne])))</f>
        <v>10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25</v>
      </c>
      <c r="D38" t="s">
        <v>34</v>
      </c>
    </row>
  </sheetData>
  <dataValidations count="1">
    <dataValidation type="list" allowBlank="1" showInputMessage="1" showErrorMessage="1" sqref="B1 B39:B1048576" xr:uid="{00000000-0002-0000-0300-000000000000}">
      <formula1>$A$4:$A$12</formula1>
    </dataValidation>
  </dataValidations>
  <pageMargins left="0.25" right="0.25" top="0.75" bottom="0.75" header="0.3" footer="0.3"/>
  <pageSetup paperSize="9" scale="62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300-000002000000}">
          <x14:formula1>
            <xm:f>DATA!$A$7:$A$15</xm:f>
          </x14:formula1>
          <xm:sqref>B30:B33</xm:sqref>
        </x14:dataValidation>
        <x14:dataValidation type="list" allowBlank="1" showInputMessage="1" showErrorMessage="1" xr:uid="{00000000-0002-0000-0300-000003000000}">
          <x14:formula1>
            <xm:f>DATA!$A$7:$A$26</xm:f>
          </x14:formula1>
          <xm:sqref>B2:B29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N38"/>
  <sheetViews>
    <sheetView zoomScaleNormal="100" workbookViewId="0">
      <selection activeCell="D8" sqref="D8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4" spans="1:4" x14ac:dyDescent="0.25">
      <c r="B4" t="s">
        <v>31</v>
      </c>
      <c r="C4" s="5">
        <v>45</v>
      </c>
    </row>
    <row r="26" ht="16.5" customHeight="1" x14ac:dyDescent="0.25"/>
    <row r="34" spans="1:6" ht="15.75" x14ac:dyDescent="0.25">
      <c r="A34"/>
      <c r="B34" s="9" t="s">
        <v>13</v>
      </c>
      <c r="C34" s="11">
        <v>1930</v>
      </c>
      <c r="F34" s="9"/>
    </row>
    <row r="35" spans="1:6" ht="15.75" x14ac:dyDescent="0.25">
      <c r="A35"/>
      <c r="B35" s="14" t="s">
        <v>17</v>
      </c>
      <c r="C35" s="11">
        <f>SUM(C34-AVRIL!C34)</f>
        <v>20</v>
      </c>
      <c r="E35" s="8"/>
      <c r="F35" s="9"/>
    </row>
    <row r="36" spans="1:6" ht="15.75" x14ac:dyDescent="0.25">
      <c r="A36" s="8"/>
      <c r="B36" s="6" t="s">
        <v>36</v>
      </c>
      <c r="C36" s="12">
        <f>SUM(C35/COUNTA(MAI[NBR d''heures de panne]))</f>
        <v>6.666666666666667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(SUM(MAI[NBR d''heures de panne])/(COUNTA(MAI[NBR d''heures de panne])))</f>
        <v>23.333333333333332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22.222222222222225</v>
      </c>
      <c r="D38" t="s">
        <v>34</v>
      </c>
    </row>
  </sheetData>
  <dataValidations count="1">
    <dataValidation type="list" allowBlank="1" showInputMessage="1" showErrorMessage="1" sqref="B1 B39:B1048576" xr:uid="{00000000-0002-0000-0400-000000000000}">
      <formula1>$A$4:$A$12</formula1>
    </dataValidation>
  </dataValidations>
  <pageMargins left="0.7" right="0.7" top="0.75" bottom="0.75" header="0.3" footer="0.3"/>
  <pageSetup paperSize="9" scale="4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400-000002000000}">
          <x14:formula1>
            <xm:f>DATA!$A$7:$A$26</xm:f>
          </x14:formula1>
          <xm:sqref>B2:B29</xm:sqref>
        </x14:dataValidation>
        <x14:dataValidation type="list" allowBlank="1" showInputMessage="1" showErrorMessage="1" xr:uid="{00000000-0002-0000-0400-000003000000}">
          <x14:formula1>
            <xm:f>DATA!$A$7:$A$15</xm:f>
          </x14:formula1>
          <xm:sqref>B30:B33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A1:N38"/>
  <sheetViews>
    <sheetView zoomScaleNormal="100" workbookViewId="0">
      <selection activeCell="B22" sqref="B22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4" spans="1:4" x14ac:dyDescent="0.25">
      <c r="B4" t="s">
        <v>30</v>
      </c>
      <c r="C4" s="5">
        <v>10</v>
      </c>
    </row>
    <row r="22" spans="2:2" x14ac:dyDescent="0.25">
      <c r="B22" t="s">
        <v>32</v>
      </c>
    </row>
    <row r="26" spans="2:2" ht="16.5" customHeight="1" x14ac:dyDescent="0.25"/>
    <row r="34" spans="1:6" ht="15.75" x14ac:dyDescent="0.25">
      <c r="A34"/>
      <c r="B34" s="9" t="s">
        <v>13</v>
      </c>
      <c r="C34" s="11">
        <v>1950</v>
      </c>
      <c r="F34" s="9"/>
    </row>
    <row r="35" spans="1:6" ht="15.75" x14ac:dyDescent="0.25">
      <c r="A35"/>
      <c r="B35" s="14" t="s">
        <v>17</v>
      </c>
      <c r="C35" s="11">
        <f>SUM(C34-MAI!C34)</f>
        <v>20</v>
      </c>
      <c r="E35" s="8"/>
      <c r="F35" s="9"/>
    </row>
    <row r="36" spans="1:6" ht="15.75" x14ac:dyDescent="0.25">
      <c r="A36" s="8"/>
      <c r="B36" s="6" t="s">
        <v>36</v>
      </c>
      <c r="C36" s="12">
        <f>SUM(C35/COUNTA(Juin[NBR d''heures de panne]))</f>
        <v>6.666666666666667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(SUM(Juin[NBR d''heures de panne])/(COUNTA(Juin[NBR d''heures de panne])))</f>
        <v>11.666666666666666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36.363636363636367</v>
      </c>
      <c r="D38" t="s">
        <v>34</v>
      </c>
    </row>
  </sheetData>
  <dataValidations count="1">
    <dataValidation type="list" allowBlank="1" showInputMessage="1" showErrorMessage="1" sqref="B1 B39:B1048576" xr:uid="{00000000-0002-0000-0500-000000000000}">
      <formula1>$A$4:$A$12</formula1>
    </dataValidation>
  </dataValidations>
  <pageMargins left="0.7" right="0.7" top="0.75" bottom="0.75" header="0.3" footer="0.3"/>
  <pageSetup paperSize="9" scale="4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500-000002000000}">
          <x14:formula1>
            <xm:f>DATA!$A$7:$A$15</xm:f>
          </x14:formula1>
          <xm:sqref>B30:B33</xm:sqref>
        </x14:dataValidation>
        <x14:dataValidation type="list" allowBlank="1" showInputMessage="1" showErrorMessage="1" xr:uid="{00000000-0002-0000-0500-000003000000}">
          <x14:formula1>
            <xm:f>DATA!$A$7:$A$26</xm:f>
          </x14:formula1>
          <xm:sqref>B2:B29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A1:N38"/>
  <sheetViews>
    <sheetView topLeftCell="A9" zoomScaleNormal="100" workbookViewId="0">
      <selection activeCell="E41" sqref="E41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4" spans="1:4" x14ac:dyDescent="0.25">
      <c r="B4" t="s">
        <v>32</v>
      </c>
      <c r="C4" s="5">
        <v>1</v>
      </c>
    </row>
    <row r="26" ht="16.5" customHeight="1" x14ac:dyDescent="0.25"/>
    <row r="34" spans="1:6" ht="15.75" x14ac:dyDescent="0.25">
      <c r="A34"/>
      <c r="B34" s="9" t="s">
        <v>13</v>
      </c>
      <c r="C34" s="11">
        <v>1955</v>
      </c>
      <c r="F34" s="9"/>
    </row>
    <row r="35" spans="1:6" ht="15.75" x14ac:dyDescent="0.25">
      <c r="A35"/>
      <c r="B35" s="14" t="s">
        <v>17</v>
      </c>
      <c r="C35" s="11">
        <f>SUM(C34-JUIN!C34)</f>
        <v>5</v>
      </c>
      <c r="E35" s="8"/>
      <c r="F35" s="9"/>
    </row>
    <row r="36" spans="1:6" ht="15.75" x14ac:dyDescent="0.25">
      <c r="A36" s="8"/>
      <c r="B36" s="6" t="s">
        <v>36</v>
      </c>
      <c r="C36" s="12">
        <f>SUM(C35/COUNTA(JUILLIET[NBR d''heures de panne]))</f>
        <v>1.6666666666666667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(SUM(JUILLIET[NBR d''heures de panne])/(COUNTA(JUILLIET[NBR d''heures de panne])))</f>
        <v>8.6666666666666661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16.12903225806452</v>
      </c>
      <c r="D38" t="s">
        <v>34</v>
      </c>
    </row>
  </sheetData>
  <dataValidations count="1">
    <dataValidation type="list" allowBlank="1" showInputMessage="1" showErrorMessage="1" sqref="B1 B39:B1048576" xr:uid="{00000000-0002-0000-0600-000000000000}">
      <formula1>$A$4:$A$12</formula1>
    </dataValidation>
  </dataValidations>
  <pageMargins left="0.7" right="0.7" top="0.75" bottom="0.75" header="0.3" footer="0.3"/>
  <pageSetup paperSize="9" scale="4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600-000002000000}">
          <x14:formula1>
            <xm:f>DATA!$A$7:$A$26</xm:f>
          </x14:formula1>
          <xm:sqref>B2:B29</xm:sqref>
        </x14:dataValidation>
        <x14:dataValidation type="list" allowBlank="1" showInputMessage="1" showErrorMessage="1" xr:uid="{00000000-0002-0000-0600-000003000000}">
          <x14:formula1>
            <xm:f>DATA!$A$7:$A$15</xm:f>
          </x14:formula1>
          <xm:sqref>B30:B33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A1:N38"/>
  <sheetViews>
    <sheetView zoomScaleNormal="100" workbookViewId="0">
      <selection activeCell="C7" sqref="C7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4" spans="1:4" x14ac:dyDescent="0.25">
      <c r="B4" t="s">
        <v>31</v>
      </c>
      <c r="C4" s="5">
        <v>5</v>
      </c>
    </row>
    <row r="26" ht="16.5" customHeight="1" x14ac:dyDescent="0.25"/>
    <row r="34" spans="1:6" ht="15.75" x14ac:dyDescent="0.25">
      <c r="A34"/>
      <c r="B34" s="9" t="s">
        <v>13</v>
      </c>
      <c r="C34" s="11">
        <v>1970</v>
      </c>
      <c r="F34" s="9"/>
    </row>
    <row r="35" spans="1:6" ht="15.75" x14ac:dyDescent="0.25">
      <c r="A35"/>
      <c r="B35" s="14" t="s">
        <v>17</v>
      </c>
      <c r="C35" s="11">
        <f>SUM(C34-JUILLET!C34)</f>
        <v>15</v>
      </c>
      <c r="E35" s="8"/>
      <c r="F35" s="9"/>
    </row>
    <row r="36" spans="1:6" ht="15.75" x14ac:dyDescent="0.25">
      <c r="A36" s="8"/>
      <c r="B36" s="6" t="s">
        <v>36</v>
      </c>
      <c r="C36" s="12">
        <f>SUM(C35/COUNTA(AOUT[NBR d''heures de panne]))</f>
        <v>5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(SUM(AOUT[NBR d''heures de panne])/(COUNTA(AOUT[NBR d''heures de panne])))</f>
        <v>10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33.333333333333329</v>
      </c>
      <c r="D38" t="s">
        <v>34</v>
      </c>
    </row>
  </sheetData>
  <dataValidations count="1">
    <dataValidation type="list" allowBlank="1" showInputMessage="1" showErrorMessage="1" sqref="B1 B39:B1048576" xr:uid="{00000000-0002-0000-0700-000000000000}">
      <formula1>$A$4:$A$12</formula1>
    </dataValidation>
  </dataValidations>
  <pageMargins left="0.7" right="0.7" top="0.75" bottom="0.75" header="0.3" footer="0.3"/>
  <pageSetup paperSize="9" scale="4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700-000002000000}">
          <x14:formula1>
            <xm:f>DATA!$A$7:$A$15</xm:f>
          </x14:formula1>
          <xm:sqref>B30:B33</xm:sqref>
        </x14:dataValidation>
        <x14:dataValidation type="list" allowBlank="1" showInputMessage="1" showErrorMessage="1" xr:uid="{00000000-0002-0000-0700-000003000000}">
          <x14:formula1>
            <xm:f>DATA!$A$7:$A$26</xm:f>
          </x14:formula1>
          <xm:sqref>B2:B29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/>
  <dimension ref="A1:N38"/>
  <sheetViews>
    <sheetView zoomScaleNormal="100" workbookViewId="0">
      <selection activeCell="N4" sqref="N4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26" ht="16.5" customHeight="1" x14ac:dyDescent="0.25"/>
    <row r="34" spans="1:6" ht="15.75" x14ac:dyDescent="0.25">
      <c r="A34"/>
      <c r="B34" s="9" t="s">
        <v>13</v>
      </c>
      <c r="C34" s="11">
        <v>1980</v>
      </c>
      <c r="F34" s="9"/>
    </row>
    <row r="35" spans="1:6" ht="15.75" x14ac:dyDescent="0.25">
      <c r="A35"/>
      <c r="B35" s="14" t="s">
        <v>17</v>
      </c>
      <c r="C35" s="11">
        <f>SUM(C34-AOUT!C34)</f>
        <v>10</v>
      </c>
      <c r="E35" s="8"/>
      <c r="F35" s="9"/>
    </row>
    <row r="36" spans="1:6" ht="15.75" x14ac:dyDescent="0.25">
      <c r="A36" s="8"/>
      <c r="B36" s="6" t="s">
        <v>36</v>
      </c>
      <c r="C36" s="12">
        <f>SUM(C35/COUNTA(SEPTEMBRE[NBR d''heures de panne]))</f>
        <v>5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(SUM(SEPTEMBRE[NBR d''heures de panne])/(COUNTA(SEPTEMBRE[NBR d''heures de panne])))</f>
        <v>12.5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28.571428571428569</v>
      </c>
      <c r="D38" t="s">
        <v>34</v>
      </c>
    </row>
  </sheetData>
  <dataValidations count="1">
    <dataValidation type="list" allowBlank="1" showInputMessage="1" showErrorMessage="1" sqref="B1 B39:B1048576" xr:uid="{00000000-0002-0000-0800-000000000000}">
      <formula1>$A$4:$A$12</formula1>
    </dataValidation>
  </dataValidations>
  <pageMargins left="0.7" right="0.7" top="0.75" bottom="0.75" header="0.3" footer="0.3"/>
  <pageSetup paperSize="9" scale="4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800-000002000000}">
          <x14:formula1>
            <xm:f>DATA!$A$7:$A$26</xm:f>
          </x14:formula1>
          <xm:sqref>B2:B29</xm:sqref>
        </x14:dataValidation>
        <x14:dataValidation type="list" allowBlank="1" showInputMessage="1" showErrorMessage="1" xr:uid="{00000000-0002-0000-0800-000003000000}">
          <x14:formula1>
            <xm:f>DATA!$A$7:$A$15</xm:f>
          </x14:formula1>
          <xm:sqref>B30:B33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/>
  <dimension ref="A1:N38"/>
  <sheetViews>
    <sheetView zoomScaleNormal="100" workbookViewId="0">
      <selection activeCell="D8" sqref="D8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4" spans="1:4" x14ac:dyDescent="0.25">
      <c r="B4" t="s">
        <v>31</v>
      </c>
      <c r="C4" s="5">
        <v>4</v>
      </c>
    </row>
    <row r="26" ht="16.5" customHeight="1" x14ac:dyDescent="0.25"/>
    <row r="34" spans="1:6" ht="15.75" x14ac:dyDescent="0.25">
      <c r="A34"/>
      <c r="B34" s="9" t="s">
        <v>13</v>
      </c>
      <c r="C34" s="11">
        <v>2000</v>
      </c>
      <c r="F34" s="9"/>
    </row>
    <row r="35" spans="1:6" ht="15.75" x14ac:dyDescent="0.25">
      <c r="A35"/>
      <c r="B35" s="14" t="s">
        <v>17</v>
      </c>
      <c r="C35" s="11">
        <f>SUM(C34-SEPTEMBRE!C34)</f>
        <v>20</v>
      </c>
      <c r="E35" s="8"/>
      <c r="F35" s="9"/>
    </row>
    <row r="36" spans="1:6" ht="15.75" x14ac:dyDescent="0.25">
      <c r="A36" s="8"/>
      <c r="B36" s="6" t="s">
        <v>36</v>
      </c>
      <c r="C36" s="12">
        <f>SUM(C35/COUNTA(OCTOBRE[NBR d''heures de panne]))</f>
        <v>6.666666666666667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(SUM(OCTOBRE[NBR d''heures de panne])/(COUNTA(OCTOBRE[NBR d''heures de panne])))</f>
        <v>9.6666666666666661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40.816326530612251</v>
      </c>
      <c r="D38" t="s">
        <v>34</v>
      </c>
    </row>
  </sheetData>
  <dataValidations count="1">
    <dataValidation type="list" allowBlank="1" showInputMessage="1" showErrorMessage="1" sqref="B1 B39:B1048576" xr:uid="{00000000-0002-0000-0900-000000000000}">
      <formula1>$A$4:$A$12</formula1>
    </dataValidation>
  </dataValidations>
  <pageMargins left="0.7" right="0.7" top="0.75" bottom="0.75" header="0.3" footer="0.3"/>
  <pageSetup paperSize="9" scale="4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900-000002000000}">
          <x14:formula1>
            <xm:f>DATA!$A$7:$A$15</xm:f>
          </x14:formula1>
          <xm:sqref>B30:B33</xm:sqref>
        </x14:dataValidation>
        <x14:dataValidation type="list" allowBlank="1" showInputMessage="1" showErrorMessage="1" xr:uid="{00000000-0002-0000-0900-000003000000}">
          <x14:formula1>
            <xm:f>DATA!$A$7:$A$26</xm:f>
          </x14:formula1>
          <xm:sqref>B2:B29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"/>
  <dimension ref="A1:N38"/>
  <sheetViews>
    <sheetView zoomScaleNormal="100" workbookViewId="0">
      <selection activeCell="C8" sqref="C8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4" spans="1:4" x14ac:dyDescent="0.25">
      <c r="B4" t="s">
        <v>27</v>
      </c>
      <c r="C4" s="5">
        <v>5</v>
      </c>
    </row>
    <row r="26" ht="16.5" customHeight="1" x14ac:dyDescent="0.25"/>
    <row r="34" spans="1:6" ht="15.75" x14ac:dyDescent="0.25">
      <c r="A34"/>
      <c r="B34" s="9" t="s">
        <v>13</v>
      </c>
      <c r="C34" s="11">
        <v>2030</v>
      </c>
      <c r="F34" s="9"/>
    </row>
    <row r="35" spans="1:6" ht="15.75" x14ac:dyDescent="0.25">
      <c r="A35"/>
      <c r="B35" s="14" t="s">
        <v>17</v>
      </c>
      <c r="C35" s="11">
        <f>SUM(C34-OCTOBRE!C34)</f>
        <v>30</v>
      </c>
      <c r="E35" s="8"/>
      <c r="F35" s="9"/>
    </row>
    <row r="36" spans="1:6" ht="15.75" x14ac:dyDescent="0.25">
      <c r="A36" s="8"/>
      <c r="B36" s="6" t="s">
        <v>36</v>
      </c>
      <c r="C36" s="12">
        <f>SUM(C35/COUNTA(NOVEMBRE[NBR d''heures de panne]))</f>
        <v>10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(SUM(NOVEMBRE[NBR d''heures de panne])/(COUNTA(NOVEMBRE[NBR d''heures de panne])))</f>
        <v>10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50</v>
      </c>
      <c r="D38" t="s">
        <v>34</v>
      </c>
    </row>
  </sheetData>
  <dataValidations count="1">
    <dataValidation type="list" allowBlank="1" showInputMessage="1" showErrorMessage="1" sqref="B1 B39:B1048576" xr:uid="{00000000-0002-0000-0A00-000000000000}">
      <formula1>$A$4:$A$12</formula1>
    </dataValidation>
  </dataValidations>
  <pageMargins left="0.7" right="0.7" top="0.75" bottom="0.75" header="0.3" footer="0.3"/>
  <pageSetup paperSize="9" scale="4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A00-000002000000}">
          <x14:formula1>
            <xm:f>DATA!$A$7:$A$26</xm:f>
          </x14:formula1>
          <xm:sqref>B2:B29</xm:sqref>
        </x14:dataValidation>
        <x14:dataValidation type="list" allowBlank="1" showInputMessage="1" showErrorMessage="1" xr:uid="{00000000-0002-0000-0A00-000003000000}">
          <x14:formula1>
            <xm:f>DATA!$A$7:$A$15</xm:f>
          </x14:formula1>
          <xm:sqref>B30:B33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5"/>
  <dimension ref="A1:N38"/>
  <sheetViews>
    <sheetView zoomScaleNormal="100" workbookViewId="0">
      <selection activeCell="D8" sqref="D8"/>
    </sheetView>
  </sheetViews>
  <sheetFormatPr baseColWidth="10" defaultColWidth="0" defaultRowHeight="15" x14ac:dyDescent="0.25"/>
  <cols>
    <col min="1" max="1" width="15.85546875" style="1" customWidth="1"/>
    <col min="2" max="2" width="15.140625" customWidth="1"/>
    <col min="3" max="3" width="15" style="5" customWidth="1"/>
    <col min="4" max="4" width="49" customWidth="1"/>
    <col min="5" max="5" width="14.5703125" customWidth="1"/>
    <col min="6" max="14" width="11.42578125" customWidth="1"/>
    <col min="15" max="16384" width="11.42578125" hidden="1"/>
  </cols>
  <sheetData>
    <row r="1" spans="1:4" ht="43.5" customHeight="1" x14ac:dyDescent="0.25">
      <c r="A1" s="2" t="s">
        <v>0</v>
      </c>
      <c r="B1" s="3" t="s">
        <v>1</v>
      </c>
      <c r="C1" s="4" t="s">
        <v>11</v>
      </c>
      <c r="D1" s="3" t="s">
        <v>2</v>
      </c>
    </row>
    <row r="2" spans="1:4" x14ac:dyDescent="0.25">
      <c r="A2" s="1">
        <v>44229</v>
      </c>
      <c r="B2" t="s">
        <v>20</v>
      </c>
      <c r="C2" s="5">
        <v>10</v>
      </c>
    </row>
    <row r="3" spans="1:4" x14ac:dyDescent="0.25">
      <c r="A3" s="1">
        <v>44230</v>
      </c>
      <c r="B3" t="s">
        <v>32</v>
      </c>
      <c r="C3" s="5">
        <v>15</v>
      </c>
    </row>
    <row r="4" spans="1:4" x14ac:dyDescent="0.25">
      <c r="B4" t="s">
        <v>28</v>
      </c>
      <c r="C4" s="5">
        <v>4</v>
      </c>
    </row>
    <row r="26" ht="16.5" customHeight="1" x14ac:dyDescent="0.25"/>
    <row r="34" spans="1:6" ht="15.75" x14ac:dyDescent="0.25">
      <c r="A34"/>
      <c r="B34" s="9" t="s">
        <v>13</v>
      </c>
      <c r="C34" s="11">
        <v>2050</v>
      </c>
      <c r="F34" s="9"/>
    </row>
    <row r="35" spans="1:6" ht="15.75" x14ac:dyDescent="0.25">
      <c r="A35"/>
      <c r="B35" s="14" t="s">
        <v>17</v>
      </c>
      <c r="C35" s="11">
        <f>SUM(C34-NOVEMBRE!C34)</f>
        <v>20</v>
      </c>
      <c r="E35" s="8"/>
      <c r="F35" s="9"/>
    </row>
    <row r="36" spans="1:6" ht="15.75" x14ac:dyDescent="0.25">
      <c r="A36" s="8"/>
      <c r="B36" s="6" t="s">
        <v>36</v>
      </c>
      <c r="C36" s="12">
        <f>SUM(C35/COUNTA(DECEMBRE[NBR d''heures de panne]))</f>
        <v>6.666666666666667</v>
      </c>
      <c r="D36" t="s">
        <v>15</v>
      </c>
      <c r="F36" s="10"/>
    </row>
    <row r="37" spans="1:6" ht="15.75" x14ac:dyDescent="0.25">
      <c r="A37"/>
      <c r="B37" s="7" t="s">
        <v>37</v>
      </c>
      <c r="C37" s="12">
        <f>(SUM(DECEMBRE[NBR d''heures de panne])/(COUNTA(DECEMBRE[NBR d''heures de panne])))</f>
        <v>9.6666666666666661</v>
      </c>
      <c r="D37" t="s">
        <v>16</v>
      </c>
      <c r="F37" s="9"/>
    </row>
    <row r="38" spans="1:6" ht="15.75" x14ac:dyDescent="0.25">
      <c r="A38"/>
      <c r="B38" s="9" t="s">
        <v>14</v>
      </c>
      <c r="C38" s="13">
        <f>SUM((C36/(C37+C36))*100)</f>
        <v>40.816326530612251</v>
      </c>
      <c r="D38" t="s">
        <v>34</v>
      </c>
    </row>
  </sheetData>
  <dataValidations count="1">
    <dataValidation type="list" allowBlank="1" showInputMessage="1" showErrorMessage="1" sqref="B1 B39:B1048576" xr:uid="{00000000-0002-0000-0B00-000000000000}">
      <formula1>$A$4:$A$12</formula1>
    </dataValidation>
  </dataValidations>
  <pageMargins left="0.7" right="0.7" top="0.75" bottom="0.75" header="0.3" footer="0.3"/>
  <pageSetup paperSize="9" scale="4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B00-000002000000}">
          <x14:formula1>
            <xm:f>DATA!$A$7:$A$15</xm:f>
          </x14:formula1>
          <xm:sqref>B30:B33</xm:sqref>
        </x14:dataValidation>
        <x14:dataValidation type="list" allowBlank="1" showInputMessage="1" showErrorMessage="1" xr:uid="{00000000-0002-0000-0B00-000003000000}">
          <x14:formula1>
            <xm:f>DATA!$A$7:$A$26</xm:f>
          </x14:formula1>
          <xm:sqref>B2:B29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>
    <pageSetUpPr fitToPage="1"/>
  </sheetPr>
  <dimension ref="B74:D77"/>
  <sheetViews>
    <sheetView tabSelected="1" topLeftCell="A49" zoomScale="85" zoomScaleNormal="85" zoomScalePageLayoutView="70" workbookViewId="0">
      <selection activeCell="I75" sqref="I75"/>
    </sheetView>
  </sheetViews>
  <sheetFormatPr baseColWidth="10" defaultRowHeight="15" x14ac:dyDescent="0.25"/>
  <cols>
    <col min="4" max="4" width="15" customWidth="1"/>
  </cols>
  <sheetData>
    <row r="74" spans="2:4" ht="18.75" x14ac:dyDescent="0.3">
      <c r="B74" s="31" t="s">
        <v>46</v>
      </c>
    </row>
    <row r="77" spans="2:4" ht="15.75" x14ac:dyDescent="0.25">
      <c r="B77" t="s">
        <v>47</v>
      </c>
      <c r="D77" s="32" t="s">
        <v>26</v>
      </c>
    </row>
  </sheetData>
  <pageMargins left="0.27514880952380955" right="0.20833333333333334" top="0.22395833333333334" bottom="0.75" header="0.3" footer="0.3"/>
  <pageSetup paperSize="9" scale="42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C00-000000000000}">
          <x14:formula1>
            <xm:f>DATA!$A$7:$A$26</xm:f>
          </x14:formula1>
          <xm:sqref>D77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Q39"/>
  <sheetViews>
    <sheetView workbookViewId="0">
      <selection activeCell="B7" sqref="B7:M22"/>
    </sheetView>
  </sheetViews>
  <sheetFormatPr baseColWidth="10" defaultColWidth="0" defaultRowHeight="15" zeroHeight="1" x14ac:dyDescent="0.25"/>
  <cols>
    <col min="1" max="1" width="15.42578125" style="16" customWidth="1"/>
    <col min="2" max="3" width="11.42578125" style="16" customWidth="1"/>
    <col min="4" max="4" width="12.42578125" style="16" customWidth="1"/>
    <col min="5" max="9" width="11.42578125" style="16" customWidth="1"/>
    <col min="10" max="10" width="12.85546875" style="16" customWidth="1"/>
    <col min="11" max="11" width="11.42578125" style="16" customWidth="1"/>
    <col min="12" max="12" width="12.28515625" style="16" customWidth="1"/>
    <col min="13" max="13" width="12.140625" style="16" customWidth="1"/>
    <col min="14" max="14" width="11.140625" style="16" customWidth="1"/>
    <col min="15" max="16" width="11.42578125" style="16" customWidth="1"/>
    <col min="17" max="17" width="0" style="16" hidden="1" customWidth="1"/>
    <col min="18" max="16384" width="11.42578125" style="16" hidden="1"/>
  </cols>
  <sheetData>
    <row r="1" spans="1:16" x14ac:dyDescent="0.25"/>
    <row r="2" spans="1:16" ht="15.75" thickBot="1" x14ac:dyDescent="0.3"/>
    <row r="3" spans="1:16" ht="15.75" thickBot="1" x14ac:dyDescent="0.3">
      <c r="A3" s="24" t="s">
        <v>43</v>
      </c>
      <c r="B3" s="28">
        <f>SUM(JANV!C34)</f>
        <v>1682</v>
      </c>
      <c r="C3" s="29">
        <f>SUM(FEV!C34)</f>
        <v>1800</v>
      </c>
      <c r="D3" s="29">
        <f>SUM(MARS!C34)</f>
        <v>1900</v>
      </c>
      <c r="E3" s="29">
        <f>SUM(AVRIL!C34)</f>
        <v>1910</v>
      </c>
      <c r="F3" s="29">
        <f>SUM(MAI!C34)</f>
        <v>1930</v>
      </c>
      <c r="G3" s="29">
        <f>SUM(JUIN!C34)</f>
        <v>1950</v>
      </c>
      <c r="H3" s="29">
        <f>SUM(JUILLET!C34)</f>
        <v>1955</v>
      </c>
      <c r="I3" s="29">
        <f>SUM(AOUT!C34)</f>
        <v>1970</v>
      </c>
      <c r="J3" s="29">
        <f>SUM(SEPTEMBRE!C34)</f>
        <v>1980</v>
      </c>
      <c r="K3" s="29">
        <f>SUM(OCTOBRE!C34)</f>
        <v>2000</v>
      </c>
      <c r="L3" s="29">
        <f>SUM(NOVEMBRE!C34)</f>
        <v>2030</v>
      </c>
      <c r="M3" s="30">
        <f>SUM(DECEMBRE!C34)</f>
        <v>2050</v>
      </c>
    </row>
    <row r="4" spans="1:16" x14ac:dyDescent="0.25"/>
    <row r="5" spans="1:16" x14ac:dyDescent="0.25">
      <c r="B5" s="16" t="s">
        <v>38</v>
      </c>
    </row>
    <row r="6" spans="1:16" x14ac:dyDescent="0.25">
      <c r="A6" s="16" t="s">
        <v>42</v>
      </c>
      <c r="B6" s="16" t="s">
        <v>9</v>
      </c>
      <c r="C6" s="16" t="s">
        <v>10</v>
      </c>
      <c r="D6" s="16" t="s">
        <v>39</v>
      </c>
      <c r="E6" s="21" t="s">
        <v>3</v>
      </c>
      <c r="F6" s="21" t="s">
        <v>4</v>
      </c>
      <c r="G6" s="21" t="s">
        <v>5</v>
      </c>
      <c r="H6" s="21" t="s">
        <v>40</v>
      </c>
      <c r="I6" s="21" t="s">
        <v>6</v>
      </c>
      <c r="J6" s="21" t="s">
        <v>7</v>
      </c>
      <c r="K6" s="21" t="s">
        <v>8</v>
      </c>
      <c r="L6" s="21" t="s">
        <v>12</v>
      </c>
      <c r="M6" s="21" t="s">
        <v>41</v>
      </c>
      <c r="N6" s="21" t="s">
        <v>44</v>
      </c>
    </row>
    <row r="7" spans="1:16" hidden="1" x14ac:dyDescent="0.25">
      <c r="A7" s="16" t="s">
        <v>19</v>
      </c>
      <c r="B7" s="22">
        <f ca="1">SUMIFS(INDIRECT(B$6&amp;"[[NBR d''heures de panne]:[NBR d''heures de panne]]"),INDIRECT(B$6&amp;"[[machine]:[machine]]"),Data[[Machine]:[Machine]])</f>
        <v>16</v>
      </c>
      <c r="C7" s="22">
        <f ca="1">SUMIFS(INDIRECT(C$6&amp;"[[NBR d''heures de panne]:[NBR d''heures de panne]]"),INDIRECT(C$6&amp;"[[machine]:[machine]]"),Data[[Machine]:[Machine]])</f>
        <v>0</v>
      </c>
      <c r="D7" s="22">
        <f ca="1">SUMIFS(INDIRECT(D$6&amp;"[[NBR d''heures de panne]:[NBR d''heures de panne]]"),INDIRECT(D$6&amp;"[[machine]:[machine]]"),Data[[Machine]:[Machine]])</f>
        <v>0</v>
      </c>
      <c r="E7" s="22">
        <f ca="1">SUMIFS(INDIRECT(E$6&amp;"[[NBR d''heures de panne]:[NBR d''heures de panne]]"),INDIRECT(E$6&amp;"[[machine]:[machine]]"),Data[[Machine]:[Machine]])</f>
        <v>0</v>
      </c>
      <c r="F7" s="22">
        <f ca="1">SUMIFS(INDIRECT(F$6&amp;"[[NBR d''heures de panne]:[NBR d''heures de panne]]"),INDIRECT(F$6&amp;"[[machine]:[machine]]"),Data[[Machine]:[Machine]])</f>
        <v>0</v>
      </c>
      <c r="G7" s="22">
        <f ca="1">SUMIFS(INDIRECT(G$6&amp;"[[NBR d''heures de panne]:[NBR d''heures de panne]]"),INDIRECT(G$6&amp;"[[machine]:[machine]]"),Data[[Machine]:[Machine]])</f>
        <v>0</v>
      </c>
      <c r="H7" s="22">
        <f ca="1">SUMIFS(INDIRECT(H$6&amp;"[[NBR d''heures de panne]:[NBR d''heures de panne]]"),INDIRECT(H$6&amp;"[[machine]:[machine]]"),Data[[Machine]:[Machine]])</f>
        <v>0</v>
      </c>
      <c r="I7" s="22">
        <f ca="1">SUMIFS(INDIRECT(I$6&amp;"[[NBR d''heures de panne]:[NBR d''heures de panne]]"),INDIRECT(I$6&amp;"[[machine]:[machine]]"),Data[[Machine]:[Machine]])</f>
        <v>0</v>
      </c>
      <c r="J7" s="22">
        <f ca="1">SUMIFS(INDIRECT(J$6&amp;"[[NBR d''heures de panne]:[NBR d''heures de panne]]"),INDIRECT(J$6&amp;"[[machine]:[machine]]"),Data[[Machine]:[Machine]])</f>
        <v>0</v>
      </c>
      <c r="K7" s="22">
        <f ca="1">SUMIFS(INDIRECT(K$6&amp;"[[NBR d''heures de panne]:[NBR d''heures de panne]]"),INDIRECT(K$6&amp;"[[machine]:[machine]]"),Data[[Machine]:[Machine]])</f>
        <v>0</v>
      </c>
      <c r="L7" s="22">
        <f ca="1">SUMIFS(INDIRECT(L$6&amp;"[[NBR d''heures de panne]:[NBR d''heures de panne]]"),INDIRECT(L$6&amp;"[[machine]:[machine]]"),Data[[Machine]:[Machine]])</f>
        <v>0</v>
      </c>
      <c r="M7" s="22">
        <f ca="1">SUMIFS(INDIRECT(M$6&amp;"[[NBR d''heures de panne]:[NBR d''heures de panne]]"),INDIRECT(M$6&amp;"[[machine]:[machine]]"),Data[[Machine]:[Machine]])</f>
        <v>0</v>
      </c>
      <c r="N7" s="23">
        <f ca="1">SUM(Data[[#This Row],[janv]:[decembre]])</f>
        <v>16</v>
      </c>
      <c r="P7" s="17"/>
    </row>
    <row r="8" spans="1:16" hidden="1" x14ac:dyDescent="0.25">
      <c r="A8" s="16" t="s">
        <v>18</v>
      </c>
      <c r="B8" s="22">
        <f ca="1">SUMIFS(INDIRECT(B$6&amp;"[[NBR d''heures de panne]:[NBR d''heures de panne]]"),INDIRECT(B$6&amp;"[[machine]:[machine]]"),Data[[Machine]:[Machine]])</f>
        <v>0</v>
      </c>
      <c r="C8" s="22">
        <f ca="1">SUMIFS(INDIRECT(C$6&amp;"[[NBR d''heures de panne]:[NBR d''heures de panne]]"),INDIRECT(C$6&amp;"[[machine]:[machine]]"),Data[[Machine]:[Machine]])</f>
        <v>0</v>
      </c>
      <c r="D8" s="22">
        <f ca="1">SUMIFS(INDIRECT(D$6&amp;"[[NBR d''heures de panne]:[NBR d''heures de panne]]"),INDIRECT(D$6&amp;"[[machine]:[machine]]"),Data[[Machine]:[Machine]])</f>
        <v>0</v>
      </c>
      <c r="E8" s="22">
        <f ca="1">SUMIFS(INDIRECT(E$6&amp;"[[NBR d''heures de panne]:[NBR d''heures de panne]]"),INDIRECT(E$6&amp;"[[machine]:[machine]]"),Data[[Machine]:[Machine]])</f>
        <v>0</v>
      </c>
      <c r="F8" s="22">
        <f ca="1">SUMIFS(INDIRECT(F$6&amp;"[[NBR d''heures de panne]:[NBR d''heures de panne]]"),INDIRECT(F$6&amp;"[[machine]:[machine]]"),Data[[Machine]:[Machine]])</f>
        <v>0</v>
      </c>
      <c r="G8" s="22">
        <f ca="1">SUMIFS(INDIRECT(G$6&amp;"[[NBR d''heures de panne]:[NBR d''heures de panne]]"),INDIRECT(G$6&amp;"[[machine]:[machine]]"),Data[[Machine]:[Machine]])</f>
        <v>0</v>
      </c>
      <c r="H8" s="22">
        <f ca="1">SUMIFS(INDIRECT(H$6&amp;"[[NBR d''heures de panne]:[NBR d''heures de panne]]"),INDIRECT(H$6&amp;"[[machine]:[machine]]"),Data[[Machine]:[Machine]])</f>
        <v>0</v>
      </c>
      <c r="I8" s="22">
        <f ca="1">SUMIFS(INDIRECT(I$6&amp;"[[NBR d''heures de panne]:[NBR d''heures de panne]]"),INDIRECT(I$6&amp;"[[machine]:[machine]]"),Data[[Machine]:[Machine]])</f>
        <v>0</v>
      </c>
      <c r="J8" s="22">
        <f ca="1">SUMIFS(INDIRECT(J$6&amp;"[[NBR d''heures de panne]:[NBR d''heures de panne]]"),INDIRECT(J$6&amp;"[[machine]:[machine]]"),Data[[Machine]:[Machine]])</f>
        <v>0</v>
      </c>
      <c r="K8" s="22">
        <f ca="1">SUMIFS(INDIRECT(K$6&amp;"[[NBR d''heures de panne]:[NBR d''heures de panne]]"),INDIRECT(K$6&amp;"[[machine]:[machine]]"),Data[[Machine]:[Machine]])</f>
        <v>0</v>
      </c>
      <c r="L8" s="22">
        <f ca="1">SUMIFS(INDIRECT(L$6&amp;"[[NBR d''heures de panne]:[NBR d''heures de panne]]"),INDIRECT(L$6&amp;"[[machine]:[machine]]"),Data[[Machine]:[Machine]])</f>
        <v>0</v>
      </c>
      <c r="M8" s="22">
        <f ca="1">SUMIFS(INDIRECT(M$6&amp;"[[NBR d''heures de panne]:[NBR d''heures de panne]]"),INDIRECT(M$6&amp;"[[machine]:[machine]]"),Data[[Machine]:[Machine]])</f>
        <v>0</v>
      </c>
      <c r="N8" s="23">
        <f ca="1">SUM(Data[[#This Row],[janv]:[decembre]])</f>
        <v>0</v>
      </c>
      <c r="P8" s="17"/>
    </row>
    <row r="9" spans="1:16" hidden="1" x14ac:dyDescent="0.25">
      <c r="A9" s="16" t="s">
        <v>20</v>
      </c>
      <c r="B9" s="22">
        <f ca="1">SUMIFS(INDIRECT(B$6&amp;"[[NBR d''heures de panne]:[NBR d''heures de panne]]"),INDIRECT(B$6&amp;"[[machine]:[machine]]"),Data[[Machine]:[Machine]])</f>
        <v>10</v>
      </c>
      <c r="C9" s="22">
        <f ca="1">SUMIFS(INDIRECT(C$6&amp;"[[NBR d''heures de panne]:[NBR d''heures de panne]]"),INDIRECT(C$6&amp;"[[machine]:[machine]]"),Data[[Machine]:[Machine]])</f>
        <v>10</v>
      </c>
      <c r="D9" s="22">
        <f ca="1">SUMIFS(INDIRECT(D$6&amp;"[[NBR d''heures de panne]:[NBR d''heures de panne]]"),INDIRECT(D$6&amp;"[[machine]:[machine]]"),Data[[Machine]:[Machine]])</f>
        <v>10</v>
      </c>
      <c r="E9" s="22">
        <f ca="1">SUMIFS(INDIRECT(E$6&amp;"[[NBR d''heures de panne]:[NBR d''heures de panne]]"),INDIRECT(E$6&amp;"[[machine]:[machine]]"),Data[[Machine]:[Machine]])</f>
        <v>10</v>
      </c>
      <c r="F9" s="22">
        <f ca="1">SUMIFS(INDIRECT(F$6&amp;"[[NBR d''heures de panne]:[NBR d''heures de panne]]"),INDIRECT(F$6&amp;"[[machine]:[machine]]"),Data[[Machine]:[Machine]])</f>
        <v>10</v>
      </c>
      <c r="G9" s="22">
        <f ca="1">SUMIFS(INDIRECT(G$6&amp;"[[NBR d''heures de panne]:[NBR d''heures de panne]]"),INDIRECT(G$6&amp;"[[machine]:[machine]]"),Data[[Machine]:[Machine]])</f>
        <v>10</v>
      </c>
      <c r="H9" s="22">
        <f ca="1">SUMIFS(INDIRECT(H$6&amp;"[[NBR d''heures de panne]:[NBR d''heures de panne]]"),INDIRECT(H$6&amp;"[[machine]:[machine]]"),Data[[Machine]:[Machine]])</f>
        <v>10</v>
      </c>
      <c r="I9" s="22">
        <f ca="1">SUMIFS(INDIRECT(I$6&amp;"[[NBR d''heures de panne]:[NBR d''heures de panne]]"),INDIRECT(I$6&amp;"[[machine]:[machine]]"),Data[[Machine]:[Machine]])</f>
        <v>10</v>
      </c>
      <c r="J9" s="22">
        <f ca="1">SUMIFS(INDIRECT(J$6&amp;"[[NBR d''heures de panne]:[NBR d''heures de panne]]"),INDIRECT(J$6&amp;"[[machine]:[machine]]"),Data[[Machine]:[Machine]])</f>
        <v>10</v>
      </c>
      <c r="K9" s="22">
        <f ca="1">SUMIFS(INDIRECT(K$6&amp;"[[NBR d''heures de panne]:[NBR d''heures de panne]]"),INDIRECT(K$6&amp;"[[machine]:[machine]]"),Data[[Machine]:[Machine]])</f>
        <v>10</v>
      </c>
      <c r="L9" s="22">
        <f ca="1">SUMIFS(INDIRECT(L$6&amp;"[[NBR d''heures de panne]:[NBR d''heures de panne]]"),INDIRECT(L$6&amp;"[[machine]:[machine]]"),Data[[Machine]:[Machine]])</f>
        <v>10</v>
      </c>
      <c r="M9" s="22">
        <f ca="1">SUMIFS(INDIRECT(M$6&amp;"[[NBR d''heures de panne]:[NBR d''heures de panne]]"),INDIRECT(M$6&amp;"[[machine]:[machine]]"),Data[[Machine]:[Machine]])</f>
        <v>10</v>
      </c>
      <c r="N9" s="23">
        <f ca="1">SUM(Data[[#This Row],[janv]:[decembre]])</f>
        <v>120</v>
      </c>
      <c r="P9" s="17"/>
    </row>
    <row r="10" spans="1:16" hidden="1" x14ac:dyDescent="0.25">
      <c r="A10" s="16" t="s">
        <v>21</v>
      </c>
      <c r="B10" s="22">
        <f ca="1">SUMIFS(INDIRECT(B$6&amp;"[[NBR d''heures de panne]:[NBR d''heures de panne]]"),INDIRECT(B$6&amp;"[[machine]:[machine]]"),Data[[Machine]:[Machine]])</f>
        <v>0</v>
      </c>
      <c r="C10" s="22">
        <f ca="1">SUMIFS(INDIRECT(C$6&amp;"[[NBR d''heures de panne]:[NBR d''heures de panne]]"),INDIRECT(C$6&amp;"[[machine]:[machine]]"),Data[[Machine]:[Machine]])</f>
        <v>0</v>
      </c>
      <c r="D10" s="22">
        <f ca="1">SUMIFS(INDIRECT(D$6&amp;"[[NBR d''heures de panne]:[NBR d''heures de panne]]"),INDIRECT(D$6&amp;"[[machine]:[machine]]"),Data[[Machine]:[Machine]])</f>
        <v>0</v>
      </c>
      <c r="E10" s="22">
        <f ca="1">SUMIFS(INDIRECT(E$6&amp;"[[NBR d''heures de panne]:[NBR d''heures de panne]]"),INDIRECT(E$6&amp;"[[machine]:[machine]]"),Data[[Machine]:[Machine]])</f>
        <v>0</v>
      </c>
      <c r="F10" s="22">
        <f ca="1">SUMIFS(INDIRECT(F$6&amp;"[[NBR d''heures de panne]:[NBR d''heures de panne]]"),INDIRECT(F$6&amp;"[[machine]:[machine]]"),Data[[Machine]:[Machine]])</f>
        <v>0</v>
      </c>
      <c r="G10" s="22">
        <f ca="1">SUMIFS(INDIRECT(G$6&amp;"[[NBR d''heures de panne]:[NBR d''heures de panne]]"),INDIRECT(G$6&amp;"[[machine]:[machine]]"),Data[[Machine]:[Machine]])</f>
        <v>0</v>
      </c>
      <c r="H10" s="22">
        <f ca="1">SUMIFS(INDIRECT(H$6&amp;"[[NBR d''heures de panne]:[NBR d''heures de panne]]"),INDIRECT(H$6&amp;"[[machine]:[machine]]"),Data[[Machine]:[Machine]])</f>
        <v>0</v>
      </c>
      <c r="I10" s="22">
        <f ca="1">SUMIFS(INDIRECT(I$6&amp;"[[NBR d''heures de panne]:[NBR d''heures de panne]]"),INDIRECT(I$6&amp;"[[machine]:[machine]]"),Data[[Machine]:[Machine]])</f>
        <v>0</v>
      </c>
      <c r="J10" s="22">
        <f ca="1">SUMIFS(INDIRECT(J$6&amp;"[[NBR d''heures de panne]:[NBR d''heures de panne]]"),INDIRECT(J$6&amp;"[[machine]:[machine]]"),Data[[Machine]:[Machine]])</f>
        <v>0</v>
      </c>
      <c r="K10" s="22">
        <f ca="1">SUMIFS(INDIRECT(K$6&amp;"[[NBR d''heures de panne]:[NBR d''heures de panne]]"),INDIRECT(K$6&amp;"[[machine]:[machine]]"),Data[[Machine]:[Machine]])</f>
        <v>0</v>
      </c>
      <c r="L10" s="22">
        <f ca="1">SUMIFS(INDIRECT(L$6&amp;"[[NBR d''heures de panne]:[NBR d''heures de panne]]"),INDIRECT(L$6&amp;"[[machine]:[machine]]"),Data[[Machine]:[Machine]])</f>
        <v>0</v>
      </c>
      <c r="M10" s="22">
        <f ca="1">SUMIFS(INDIRECT(M$6&amp;"[[NBR d''heures de panne]:[NBR d''heures de panne]]"),INDIRECT(M$6&amp;"[[machine]:[machine]]"),Data[[Machine]:[Machine]])</f>
        <v>0</v>
      </c>
      <c r="N10" s="23">
        <f ca="1">SUM(Data[[#This Row],[janv]:[decembre]])</f>
        <v>0</v>
      </c>
      <c r="P10" s="17"/>
    </row>
    <row r="11" spans="1:16" hidden="1" x14ac:dyDescent="0.25">
      <c r="A11" s="16" t="s">
        <v>22</v>
      </c>
      <c r="B11" s="22">
        <f ca="1">SUMIFS(INDIRECT(B$6&amp;"[[NBR d''heures de panne]:[NBR d''heures de panne]]"),INDIRECT(B$6&amp;"[[machine]:[machine]]"),Data[[Machine]:[Machine]])</f>
        <v>0</v>
      </c>
      <c r="C11" s="22">
        <f ca="1">SUMIFS(INDIRECT(C$6&amp;"[[NBR d''heures de panne]:[NBR d''heures de panne]]"),INDIRECT(C$6&amp;"[[machine]:[machine]]"),Data[[Machine]:[Machine]])</f>
        <v>0</v>
      </c>
      <c r="D11" s="22">
        <f ca="1">SUMIFS(INDIRECT(D$6&amp;"[[NBR d''heures de panne]:[NBR d''heures de panne]]"),INDIRECT(D$6&amp;"[[machine]:[machine]]"),Data[[Machine]:[Machine]])</f>
        <v>0</v>
      </c>
      <c r="E11" s="22">
        <f ca="1">SUMIFS(INDIRECT(E$6&amp;"[[NBR d''heures de panne]:[NBR d''heures de panne]]"),INDIRECT(E$6&amp;"[[machine]:[machine]]"),Data[[Machine]:[Machine]])</f>
        <v>0</v>
      </c>
      <c r="F11" s="22">
        <f ca="1">SUMIFS(INDIRECT(F$6&amp;"[[NBR d''heures de panne]:[NBR d''heures de panne]]"),INDIRECT(F$6&amp;"[[machine]:[machine]]"),Data[[Machine]:[Machine]])</f>
        <v>0</v>
      </c>
      <c r="G11" s="22">
        <f ca="1">SUMIFS(INDIRECT(G$6&amp;"[[NBR d''heures de panne]:[NBR d''heures de panne]]"),INDIRECT(G$6&amp;"[[machine]:[machine]]"),Data[[Machine]:[Machine]])</f>
        <v>0</v>
      </c>
      <c r="H11" s="22">
        <f ca="1">SUMIFS(INDIRECT(H$6&amp;"[[NBR d''heures de panne]:[NBR d''heures de panne]]"),INDIRECT(H$6&amp;"[[machine]:[machine]]"),Data[[Machine]:[Machine]])</f>
        <v>0</v>
      </c>
      <c r="I11" s="22">
        <f ca="1">SUMIFS(INDIRECT(I$6&amp;"[[NBR d''heures de panne]:[NBR d''heures de panne]]"),INDIRECT(I$6&amp;"[[machine]:[machine]]"),Data[[Machine]:[Machine]])</f>
        <v>0</v>
      </c>
      <c r="J11" s="22">
        <f ca="1">SUMIFS(INDIRECT(J$6&amp;"[[NBR d''heures de panne]:[NBR d''heures de panne]]"),INDIRECT(J$6&amp;"[[machine]:[machine]]"),Data[[Machine]:[Machine]])</f>
        <v>0</v>
      </c>
      <c r="K11" s="22">
        <f ca="1">SUMIFS(INDIRECT(K$6&amp;"[[NBR d''heures de panne]:[NBR d''heures de panne]]"),INDIRECT(K$6&amp;"[[machine]:[machine]]"),Data[[Machine]:[Machine]])</f>
        <v>0</v>
      </c>
      <c r="L11" s="22">
        <f ca="1">SUMIFS(INDIRECT(L$6&amp;"[[NBR d''heures de panne]:[NBR d''heures de panne]]"),INDIRECT(L$6&amp;"[[machine]:[machine]]"),Data[[Machine]:[Machine]])</f>
        <v>0</v>
      </c>
      <c r="M11" s="22">
        <f ca="1">SUMIFS(INDIRECT(M$6&amp;"[[NBR d''heures de panne]:[NBR d''heures de panne]]"),INDIRECT(M$6&amp;"[[machine]:[machine]]"),Data[[Machine]:[Machine]])</f>
        <v>0</v>
      </c>
      <c r="N11" s="23">
        <f ca="1">SUM(Data[[#This Row],[janv]:[decembre]])</f>
        <v>0</v>
      </c>
      <c r="P11" s="17"/>
    </row>
    <row r="12" spans="1:16" hidden="1" x14ac:dyDescent="0.25">
      <c r="A12" s="16" t="s">
        <v>23</v>
      </c>
      <c r="B12" s="22">
        <f ca="1">SUMIFS(INDIRECT(B$6&amp;"[[NBR d''heures de panne]:[NBR d''heures de panne]]"),INDIRECT(B$6&amp;"[[machine]:[machine]]"),Data[[Machine]:[Machine]])</f>
        <v>0</v>
      </c>
      <c r="C12" s="22">
        <f ca="1">SUMIFS(INDIRECT(C$6&amp;"[[NBR d''heures de panne]:[NBR d''heures de panne]]"),INDIRECT(C$6&amp;"[[machine]:[machine]]"),Data[[Machine]:[Machine]])</f>
        <v>0</v>
      </c>
      <c r="D12" s="22">
        <f ca="1">SUMIFS(INDIRECT(D$6&amp;"[[NBR d''heures de panne]:[NBR d''heures de panne]]"),INDIRECT(D$6&amp;"[[machine]:[machine]]"),Data[[Machine]:[Machine]])</f>
        <v>0</v>
      </c>
      <c r="E12" s="22">
        <f ca="1">SUMIFS(INDIRECT(E$6&amp;"[[NBR d''heures de panne]:[NBR d''heures de panne]]"),INDIRECT(E$6&amp;"[[machine]:[machine]]"),Data[[Machine]:[Machine]])</f>
        <v>0</v>
      </c>
      <c r="F12" s="22">
        <f ca="1">SUMIFS(INDIRECT(F$6&amp;"[[NBR d''heures de panne]:[NBR d''heures de panne]]"),INDIRECT(F$6&amp;"[[machine]:[machine]]"),Data[[Machine]:[Machine]])</f>
        <v>0</v>
      </c>
      <c r="G12" s="22">
        <f ca="1">SUMIFS(INDIRECT(G$6&amp;"[[NBR d''heures de panne]:[NBR d''heures de panne]]"),INDIRECT(G$6&amp;"[[machine]:[machine]]"),Data[[Machine]:[Machine]])</f>
        <v>0</v>
      </c>
      <c r="H12" s="22">
        <f ca="1">SUMIFS(INDIRECT(H$6&amp;"[[NBR d''heures de panne]:[NBR d''heures de panne]]"),INDIRECT(H$6&amp;"[[machine]:[machine]]"),Data[[Machine]:[Machine]])</f>
        <v>0</v>
      </c>
      <c r="I12" s="22">
        <f ca="1">SUMIFS(INDIRECT(I$6&amp;"[[NBR d''heures de panne]:[NBR d''heures de panne]]"),INDIRECT(I$6&amp;"[[machine]:[machine]]"),Data[[Machine]:[Machine]])</f>
        <v>0</v>
      </c>
      <c r="J12" s="22">
        <f ca="1">SUMIFS(INDIRECT(J$6&amp;"[[NBR d''heures de panne]:[NBR d''heures de panne]]"),INDIRECT(J$6&amp;"[[machine]:[machine]]"),Data[[Machine]:[Machine]])</f>
        <v>0</v>
      </c>
      <c r="K12" s="22">
        <f ca="1">SUMIFS(INDIRECT(K$6&amp;"[[NBR d''heures de panne]:[NBR d''heures de panne]]"),INDIRECT(K$6&amp;"[[machine]:[machine]]"),Data[[Machine]:[Machine]])</f>
        <v>0</v>
      </c>
      <c r="L12" s="22">
        <f ca="1">SUMIFS(INDIRECT(L$6&amp;"[[NBR d''heures de panne]:[NBR d''heures de panne]]"),INDIRECT(L$6&amp;"[[machine]:[machine]]"),Data[[Machine]:[Machine]])</f>
        <v>0</v>
      </c>
      <c r="M12" s="22">
        <f ca="1">SUMIFS(INDIRECT(M$6&amp;"[[NBR d''heures de panne]:[NBR d''heures de panne]]"),INDIRECT(M$6&amp;"[[machine]:[machine]]"),Data[[Machine]:[Machine]])</f>
        <v>0</v>
      </c>
      <c r="N12" s="23">
        <f ca="1">SUM(Data[[#This Row],[janv]:[decembre]])</f>
        <v>0</v>
      </c>
      <c r="P12" s="17"/>
    </row>
    <row r="13" spans="1:16" hidden="1" x14ac:dyDescent="0.25">
      <c r="A13" s="16" t="s">
        <v>24</v>
      </c>
      <c r="B13" s="22">
        <f ca="1">SUMIFS(INDIRECT(B$6&amp;"[[NBR d''heures de panne]:[NBR d''heures de panne]]"),INDIRECT(B$6&amp;"[[machine]:[machine]]"),Data[[Machine]:[Machine]])</f>
        <v>0</v>
      </c>
      <c r="C13" s="22">
        <f ca="1">SUMIFS(INDIRECT(C$6&amp;"[[NBR d''heures de panne]:[NBR d''heures de panne]]"),INDIRECT(C$6&amp;"[[machine]:[machine]]"),Data[[Machine]:[Machine]])</f>
        <v>0</v>
      </c>
      <c r="D13" s="22">
        <f ca="1">SUMIFS(INDIRECT(D$6&amp;"[[NBR d''heures de panne]:[NBR d''heures de panne]]"),INDIRECT(D$6&amp;"[[machine]:[machine]]"),Data[[Machine]:[Machine]])</f>
        <v>0</v>
      </c>
      <c r="E13" s="22">
        <f ca="1">SUMIFS(INDIRECT(E$6&amp;"[[NBR d''heures de panne]:[NBR d''heures de panne]]"),INDIRECT(E$6&amp;"[[machine]:[machine]]"),Data[[Machine]:[Machine]])</f>
        <v>0</v>
      </c>
      <c r="F13" s="22">
        <f ca="1">SUMIFS(INDIRECT(F$6&amp;"[[NBR d''heures de panne]:[NBR d''heures de panne]]"),INDIRECT(F$6&amp;"[[machine]:[machine]]"),Data[[Machine]:[Machine]])</f>
        <v>0</v>
      </c>
      <c r="G13" s="22">
        <f ca="1">SUMIFS(INDIRECT(G$6&amp;"[[NBR d''heures de panne]:[NBR d''heures de panne]]"),INDIRECT(G$6&amp;"[[machine]:[machine]]"),Data[[Machine]:[Machine]])</f>
        <v>0</v>
      </c>
      <c r="H13" s="22">
        <f ca="1">SUMIFS(INDIRECT(H$6&amp;"[[NBR d''heures de panne]:[NBR d''heures de panne]]"),INDIRECT(H$6&amp;"[[machine]:[machine]]"),Data[[Machine]:[Machine]])</f>
        <v>0</v>
      </c>
      <c r="I13" s="22">
        <f ca="1">SUMIFS(INDIRECT(I$6&amp;"[[NBR d''heures de panne]:[NBR d''heures de panne]]"),INDIRECT(I$6&amp;"[[machine]:[machine]]"),Data[[Machine]:[Machine]])</f>
        <v>0</v>
      </c>
      <c r="J13" s="22">
        <f ca="1">SUMIFS(INDIRECT(J$6&amp;"[[NBR d''heures de panne]:[NBR d''heures de panne]]"),INDIRECT(J$6&amp;"[[machine]:[machine]]"),Data[[Machine]:[Machine]])</f>
        <v>0</v>
      </c>
      <c r="K13" s="22">
        <f ca="1">SUMIFS(INDIRECT(K$6&amp;"[[NBR d''heures de panne]:[NBR d''heures de panne]]"),INDIRECT(K$6&amp;"[[machine]:[machine]]"),Data[[Machine]:[Machine]])</f>
        <v>0</v>
      </c>
      <c r="L13" s="22">
        <f ca="1">SUMIFS(INDIRECT(L$6&amp;"[[NBR d''heures de panne]:[NBR d''heures de panne]]"),INDIRECT(L$6&amp;"[[machine]:[machine]]"),Data[[Machine]:[Machine]])</f>
        <v>0</v>
      </c>
      <c r="M13" s="22">
        <f ca="1">SUMIFS(INDIRECT(M$6&amp;"[[NBR d''heures de panne]:[NBR d''heures de panne]]"),INDIRECT(M$6&amp;"[[machine]:[machine]]"),Data[[Machine]:[Machine]])</f>
        <v>0</v>
      </c>
      <c r="N13" s="23">
        <f ca="1">SUM(Data[[#This Row],[janv]:[decembre]])</f>
        <v>0</v>
      </c>
      <c r="P13" s="17"/>
    </row>
    <row r="14" spans="1:16" hidden="1" x14ac:dyDescent="0.25">
      <c r="A14" s="16" t="s">
        <v>25</v>
      </c>
      <c r="B14" s="22">
        <f ca="1">SUMIFS(INDIRECT(B$6&amp;"[[NBR d''heures de panne]:[NBR d''heures de panne]]"),INDIRECT(B$6&amp;"[[machine]:[machine]]"),Data[[Machine]:[Machine]])</f>
        <v>0</v>
      </c>
      <c r="C14" s="22">
        <f ca="1">SUMIFS(INDIRECT(C$6&amp;"[[NBR d''heures de panne]:[NBR d''heures de panne]]"),INDIRECT(C$6&amp;"[[machine]:[machine]]"),Data[[Machine]:[Machine]])</f>
        <v>0</v>
      </c>
      <c r="D14" s="22">
        <f ca="1">SUMIFS(INDIRECT(D$6&amp;"[[NBR d''heures de panne]:[NBR d''heures de panne]]"),INDIRECT(D$6&amp;"[[machine]:[machine]]"),Data[[Machine]:[Machine]])</f>
        <v>0</v>
      </c>
      <c r="E14" s="22">
        <f ca="1">SUMIFS(INDIRECT(E$6&amp;"[[NBR d''heures de panne]:[NBR d''heures de panne]]"),INDIRECT(E$6&amp;"[[machine]:[machine]]"),Data[[Machine]:[Machine]])</f>
        <v>0</v>
      </c>
      <c r="F14" s="22">
        <f ca="1">SUMIFS(INDIRECT(F$6&amp;"[[NBR d''heures de panne]:[NBR d''heures de panne]]"),INDIRECT(F$6&amp;"[[machine]:[machine]]"),Data[[Machine]:[Machine]])</f>
        <v>0</v>
      </c>
      <c r="G14" s="22">
        <f ca="1">SUMIFS(INDIRECT(G$6&amp;"[[NBR d''heures de panne]:[NBR d''heures de panne]]"),INDIRECT(G$6&amp;"[[machine]:[machine]]"),Data[[Machine]:[Machine]])</f>
        <v>0</v>
      </c>
      <c r="H14" s="22">
        <f ca="1">SUMIFS(INDIRECT(H$6&amp;"[[NBR d''heures de panne]:[NBR d''heures de panne]]"),INDIRECT(H$6&amp;"[[machine]:[machine]]"),Data[[Machine]:[Machine]])</f>
        <v>0</v>
      </c>
      <c r="I14" s="22">
        <f ca="1">SUMIFS(INDIRECT(I$6&amp;"[[NBR d''heures de panne]:[NBR d''heures de panne]]"),INDIRECT(I$6&amp;"[[machine]:[machine]]"),Data[[Machine]:[Machine]])</f>
        <v>0</v>
      </c>
      <c r="J14" s="22">
        <f ca="1">SUMIFS(INDIRECT(J$6&amp;"[[NBR d''heures de panne]:[NBR d''heures de panne]]"),INDIRECT(J$6&amp;"[[machine]:[machine]]"),Data[[Machine]:[Machine]])</f>
        <v>0</v>
      </c>
      <c r="K14" s="22">
        <f ca="1">SUMIFS(INDIRECT(K$6&amp;"[[NBR d''heures de panne]:[NBR d''heures de panne]]"),INDIRECT(K$6&amp;"[[machine]:[machine]]"),Data[[Machine]:[Machine]])</f>
        <v>0</v>
      </c>
      <c r="L14" s="22">
        <f ca="1">SUMIFS(INDIRECT(L$6&amp;"[[NBR d''heures de panne]:[NBR d''heures de panne]]"),INDIRECT(L$6&amp;"[[machine]:[machine]]"),Data[[Machine]:[Machine]])</f>
        <v>0</v>
      </c>
      <c r="M14" s="22">
        <f ca="1">SUMIFS(INDIRECT(M$6&amp;"[[NBR d''heures de panne]:[NBR d''heures de panne]]"),INDIRECT(M$6&amp;"[[machine]:[machine]]"),Data[[Machine]:[Machine]])</f>
        <v>0</v>
      </c>
      <c r="N14" s="23">
        <f ca="1">SUM(Data[[#This Row],[janv]:[decembre]])</f>
        <v>0</v>
      </c>
      <c r="P14" s="17"/>
    </row>
    <row r="15" spans="1:16" hidden="1" x14ac:dyDescent="0.25">
      <c r="A15" s="16" t="s">
        <v>26</v>
      </c>
      <c r="B15" s="22">
        <f ca="1">SUMIFS(INDIRECT(B$6&amp;"[[NBR d''heures de panne]:[NBR d''heures de panne]]"),INDIRECT(B$6&amp;"[[machine]:[machine]]"),Data[[Machine]:[Machine]])</f>
        <v>0</v>
      </c>
      <c r="C15" s="22">
        <f ca="1">SUMIFS(INDIRECT(C$6&amp;"[[NBR d''heures de panne]:[NBR d''heures de panne]]"),INDIRECT(C$6&amp;"[[machine]:[machine]]"),Data[[Machine]:[Machine]])</f>
        <v>0</v>
      </c>
      <c r="D15" s="22">
        <f ca="1">SUMIFS(INDIRECT(D$6&amp;"[[NBR d''heures de panne]:[NBR d''heures de panne]]"),INDIRECT(D$6&amp;"[[machine]:[machine]]"),Data[[Machine]:[Machine]])</f>
        <v>0</v>
      </c>
      <c r="E15" s="22">
        <f ca="1">SUMIFS(INDIRECT(E$6&amp;"[[NBR d''heures de panne]:[NBR d''heures de panne]]"),INDIRECT(E$6&amp;"[[machine]:[machine]]"),Data[[Machine]:[Machine]])</f>
        <v>0</v>
      </c>
      <c r="F15" s="22">
        <f ca="1">SUMIFS(INDIRECT(F$6&amp;"[[NBR d''heures de panne]:[NBR d''heures de panne]]"),INDIRECT(F$6&amp;"[[machine]:[machine]]"),Data[[Machine]:[Machine]])</f>
        <v>0</v>
      </c>
      <c r="G15" s="22">
        <f ca="1">SUMIFS(INDIRECT(G$6&amp;"[[NBR d''heures de panne]:[NBR d''heures de panne]]"),INDIRECT(G$6&amp;"[[machine]:[machine]]"),Data[[Machine]:[Machine]])</f>
        <v>0</v>
      </c>
      <c r="H15" s="22">
        <f ca="1">SUMIFS(INDIRECT(H$6&amp;"[[NBR d''heures de panne]:[NBR d''heures de panne]]"),INDIRECT(H$6&amp;"[[machine]:[machine]]"),Data[[Machine]:[Machine]])</f>
        <v>0</v>
      </c>
      <c r="I15" s="22">
        <f ca="1">SUMIFS(INDIRECT(I$6&amp;"[[NBR d''heures de panne]:[NBR d''heures de panne]]"),INDIRECT(I$6&amp;"[[machine]:[machine]]"),Data[[Machine]:[Machine]])</f>
        <v>0</v>
      </c>
      <c r="J15" s="22">
        <f ca="1">SUMIFS(INDIRECT(J$6&amp;"[[NBR d''heures de panne]:[NBR d''heures de panne]]"),INDIRECT(J$6&amp;"[[machine]:[machine]]"),Data[[Machine]:[Machine]])</f>
        <v>0</v>
      </c>
      <c r="K15" s="22">
        <f ca="1">SUMIFS(INDIRECT(K$6&amp;"[[NBR d''heures de panne]:[NBR d''heures de panne]]"),INDIRECT(K$6&amp;"[[machine]:[machine]]"),Data[[Machine]:[Machine]])</f>
        <v>0</v>
      </c>
      <c r="L15" s="22">
        <f ca="1">SUMIFS(INDIRECT(L$6&amp;"[[NBR d''heures de panne]:[NBR d''heures de panne]]"),INDIRECT(L$6&amp;"[[machine]:[machine]]"),Data[[Machine]:[Machine]])</f>
        <v>0</v>
      </c>
      <c r="M15" s="22">
        <f ca="1">SUMIFS(INDIRECT(M$6&amp;"[[NBR d''heures de panne]:[NBR d''heures de panne]]"),INDIRECT(M$6&amp;"[[machine]:[machine]]"),Data[[Machine]:[Machine]])</f>
        <v>0</v>
      </c>
      <c r="N15" s="23">
        <f ca="1">SUM(Data[[#This Row],[janv]:[decembre]])</f>
        <v>0</v>
      </c>
      <c r="P15" s="17"/>
    </row>
    <row r="16" spans="1:16" hidden="1" x14ac:dyDescent="0.25">
      <c r="A16" s="16" t="s">
        <v>27</v>
      </c>
      <c r="B16" s="22">
        <f ca="1">SUMIFS(INDIRECT(B$6&amp;"[[NBR d''heures de panne]:[NBR d''heures de panne]]"),INDIRECT(B$6&amp;"[[machine]:[machine]]"),Data[[Machine]:[Machine]])</f>
        <v>0</v>
      </c>
      <c r="C16" s="22">
        <f ca="1">SUMIFS(INDIRECT(C$6&amp;"[[NBR d''heures de panne]:[NBR d''heures de panne]]"),INDIRECT(C$6&amp;"[[machine]:[machine]]"),Data[[Machine]:[Machine]])</f>
        <v>0</v>
      </c>
      <c r="D16" s="22">
        <f ca="1">SUMIFS(INDIRECT(D$6&amp;"[[NBR d''heures de panne]:[NBR d''heures de panne]]"),INDIRECT(D$6&amp;"[[machine]:[machine]]"),Data[[Machine]:[Machine]])</f>
        <v>0</v>
      </c>
      <c r="E16" s="22">
        <f ca="1">SUMIFS(INDIRECT(E$6&amp;"[[NBR d''heures de panne]:[NBR d''heures de panne]]"),INDIRECT(E$6&amp;"[[machine]:[machine]]"),Data[[Machine]:[Machine]])</f>
        <v>0</v>
      </c>
      <c r="F16" s="22">
        <f ca="1">SUMIFS(INDIRECT(F$6&amp;"[[NBR d''heures de panne]:[NBR d''heures de panne]]"),INDIRECT(F$6&amp;"[[machine]:[machine]]"),Data[[Machine]:[Machine]])</f>
        <v>0</v>
      </c>
      <c r="G16" s="22">
        <f ca="1">SUMIFS(INDIRECT(G$6&amp;"[[NBR d''heures de panne]:[NBR d''heures de panne]]"),INDIRECT(G$6&amp;"[[machine]:[machine]]"),Data[[Machine]:[Machine]])</f>
        <v>0</v>
      </c>
      <c r="H16" s="22">
        <f ca="1">SUMIFS(INDIRECT(H$6&amp;"[[NBR d''heures de panne]:[NBR d''heures de panne]]"),INDIRECT(H$6&amp;"[[machine]:[machine]]"),Data[[Machine]:[Machine]])</f>
        <v>0</v>
      </c>
      <c r="I16" s="22">
        <f ca="1">SUMIFS(INDIRECT(I$6&amp;"[[NBR d''heures de panne]:[NBR d''heures de panne]]"),INDIRECT(I$6&amp;"[[machine]:[machine]]"),Data[[Machine]:[Machine]])</f>
        <v>0</v>
      </c>
      <c r="J16" s="22">
        <f ca="1">SUMIFS(INDIRECT(J$6&amp;"[[NBR d''heures de panne]:[NBR d''heures de panne]]"),INDIRECT(J$6&amp;"[[machine]:[machine]]"),Data[[Machine]:[Machine]])</f>
        <v>0</v>
      </c>
      <c r="K16" s="22">
        <f ca="1">SUMIFS(INDIRECT(K$6&amp;"[[NBR d''heures de panne]:[NBR d''heures de panne]]"),INDIRECT(K$6&amp;"[[machine]:[machine]]"),Data[[Machine]:[Machine]])</f>
        <v>0</v>
      </c>
      <c r="L16" s="22">
        <f ca="1">SUMIFS(INDIRECT(L$6&amp;"[[NBR d''heures de panne]:[NBR d''heures de panne]]"),INDIRECT(L$6&amp;"[[machine]:[machine]]"),Data[[Machine]:[Machine]])</f>
        <v>5</v>
      </c>
      <c r="M16" s="22">
        <f ca="1">SUMIFS(INDIRECT(M$6&amp;"[[NBR d''heures de panne]:[NBR d''heures de panne]]"),INDIRECT(M$6&amp;"[[machine]:[machine]]"),Data[[Machine]:[Machine]])</f>
        <v>0</v>
      </c>
      <c r="N16" s="23">
        <f ca="1">SUM(Data[[#This Row],[janv]:[decembre]])</f>
        <v>5</v>
      </c>
      <c r="P16" s="17"/>
    </row>
    <row r="17" spans="1:16" hidden="1" x14ac:dyDescent="0.25">
      <c r="A17" s="16" t="s">
        <v>28</v>
      </c>
      <c r="B17" s="22">
        <f ca="1">SUMIFS(INDIRECT(B$6&amp;"[[NBR d''heures de panne]:[NBR d''heures de panne]]"),INDIRECT(B$6&amp;"[[machine]:[machine]]"),Data[[Machine]:[Machine]])</f>
        <v>0</v>
      </c>
      <c r="C17" s="22">
        <f ca="1">SUMIFS(INDIRECT(C$6&amp;"[[NBR d''heures de panne]:[NBR d''heures de panne]]"),INDIRECT(C$6&amp;"[[machine]:[machine]]"),Data[[Machine]:[Machine]])</f>
        <v>0</v>
      </c>
      <c r="D17" s="22">
        <f ca="1">SUMIFS(INDIRECT(D$6&amp;"[[NBR d''heures de panne]:[NBR d''heures de panne]]"),INDIRECT(D$6&amp;"[[machine]:[machine]]"),Data[[Machine]:[Machine]])</f>
        <v>0</v>
      </c>
      <c r="E17" s="22">
        <f ca="1">SUMIFS(INDIRECT(E$6&amp;"[[NBR d''heures de panne]:[NBR d''heures de panne]]"),INDIRECT(E$6&amp;"[[machine]:[machine]]"),Data[[Machine]:[Machine]])</f>
        <v>0</v>
      </c>
      <c r="F17" s="22">
        <f ca="1">SUMIFS(INDIRECT(F$6&amp;"[[NBR d''heures de panne]:[NBR d''heures de panne]]"),INDIRECT(F$6&amp;"[[machine]:[machine]]"),Data[[Machine]:[Machine]])</f>
        <v>0</v>
      </c>
      <c r="G17" s="22">
        <f ca="1">SUMIFS(INDIRECT(G$6&amp;"[[NBR d''heures de panne]:[NBR d''heures de panne]]"),INDIRECT(G$6&amp;"[[machine]:[machine]]"),Data[[Machine]:[Machine]])</f>
        <v>0</v>
      </c>
      <c r="H17" s="22">
        <f ca="1">SUMIFS(INDIRECT(H$6&amp;"[[NBR d''heures de panne]:[NBR d''heures de panne]]"),INDIRECT(H$6&amp;"[[machine]:[machine]]"),Data[[Machine]:[Machine]])</f>
        <v>0</v>
      </c>
      <c r="I17" s="22">
        <f ca="1">SUMIFS(INDIRECT(I$6&amp;"[[NBR d''heures de panne]:[NBR d''heures de panne]]"),INDIRECT(I$6&amp;"[[machine]:[machine]]"),Data[[Machine]:[Machine]])</f>
        <v>0</v>
      </c>
      <c r="J17" s="22">
        <f ca="1">SUMIFS(INDIRECT(J$6&amp;"[[NBR d''heures de panne]:[NBR d''heures de panne]]"),INDIRECT(J$6&amp;"[[machine]:[machine]]"),Data[[Machine]:[Machine]])</f>
        <v>0</v>
      </c>
      <c r="K17" s="22">
        <f ca="1">SUMIFS(INDIRECT(K$6&amp;"[[NBR d''heures de panne]:[NBR d''heures de panne]]"),INDIRECT(K$6&amp;"[[machine]:[machine]]"),Data[[Machine]:[Machine]])</f>
        <v>0</v>
      </c>
      <c r="L17" s="22">
        <f ca="1">SUMIFS(INDIRECT(L$6&amp;"[[NBR d''heures de panne]:[NBR d''heures de panne]]"),INDIRECT(L$6&amp;"[[machine]:[machine]]"),Data[[Machine]:[Machine]])</f>
        <v>0</v>
      </c>
      <c r="M17" s="22">
        <f ca="1">SUMIFS(INDIRECT(M$6&amp;"[[NBR d''heures de panne]:[NBR d''heures de panne]]"),INDIRECT(M$6&amp;"[[machine]:[machine]]"),Data[[Machine]:[Machine]])</f>
        <v>4</v>
      </c>
      <c r="N17" s="23">
        <f ca="1">SUM(Data[[#This Row],[janv]:[decembre]])</f>
        <v>4</v>
      </c>
      <c r="P17" s="17"/>
    </row>
    <row r="18" spans="1:16" hidden="1" x14ac:dyDescent="0.25">
      <c r="A18" s="16" t="s">
        <v>29</v>
      </c>
      <c r="B18" s="22">
        <f ca="1">SUMIFS(INDIRECT(B$6&amp;"[[NBR d''heures de panne]:[NBR d''heures de panne]]"),INDIRECT(B$6&amp;"[[machine]:[machine]]"),Data[[Machine]:[Machine]])</f>
        <v>0</v>
      </c>
      <c r="C18" s="22">
        <f ca="1">SUMIFS(INDIRECT(C$6&amp;"[[NBR d''heures de panne]:[NBR d''heures de panne]]"),INDIRECT(C$6&amp;"[[machine]:[machine]]"),Data[[Machine]:[Machine]])</f>
        <v>0</v>
      </c>
      <c r="D18" s="22">
        <f ca="1">SUMIFS(INDIRECT(D$6&amp;"[[NBR d''heures de panne]:[NBR d''heures de panne]]"),INDIRECT(D$6&amp;"[[machine]:[machine]]"),Data[[Machine]:[Machine]])</f>
        <v>0</v>
      </c>
      <c r="E18" s="22">
        <f ca="1">SUMIFS(INDIRECT(E$6&amp;"[[NBR d''heures de panne]:[NBR d''heures de panne]]"),INDIRECT(E$6&amp;"[[machine]:[machine]]"),Data[[Machine]:[Machine]])</f>
        <v>0</v>
      </c>
      <c r="F18" s="22">
        <f ca="1">SUMIFS(INDIRECT(F$6&amp;"[[NBR d''heures de panne]:[NBR d''heures de panne]]"),INDIRECT(F$6&amp;"[[machine]:[machine]]"),Data[[Machine]:[Machine]])</f>
        <v>0</v>
      </c>
      <c r="G18" s="22">
        <f ca="1">SUMIFS(INDIRECT(G$6&amp;"[[NBR d''heures de panne]:[NBR d''heures de panne]]"),INDIRECT(G$6&amp;"[[machine]:[machine]]"),Data[[Machine]:[Machine]])</f>
        <v>0</v>
      </c>
      <c r="H18" s="22">
        <f ca="1">SUMIFS(INDIRECT(H$6&amp;"[[NBR d''heures de panne]:[NBR d''heures de panne]]"),INDIRECT(H$6&amp;"[[machine]:[machine]]"),Data[[Machine]:[Machine]])</f>
        <v>0</v>
      </c>
      <c r="I18" s="22">
        <f ca="1">SUMIFS(INDIRECT(I$6&amp;"[[NBR d''heures de panne]:[NBR d''heures de panne]]"),INDIRECT(I$6&amp;"[[machine]:[machine]]"),Data[[Machine]:[Machine]])</f>
        <v>0</v>
      </c>
      <c r="J18" s="22">
        <f ca="1">SUMIFS(INDIRECT(J$6&amp;"[[NBR d''heures de panne]:[NBR d''heures de panne]]"),INDIRECT(J$6&amp;"[[machine]:[machine]]"),Data[[Machine]:[Machine]])</f>
        <v>0</v>
      </c>
      <c r="K18" s="22">
        <f ca="1">SUMIFS(INDIRECT(K$6&amp;"[[NBR d''heures de panne]:[NBR d''heures de panne]]"),INDIRECT(K$6&amp;"[[machine]:[machine]]"),Data[[Machine]:[Machine]])</f>
        <v>0</v>
      </c>
      <c r="L18" s="22">
        <f ca="1">SUMIFS(INDIRECT(L$6&amp;"[[NBR d''heures de panne]:[NBR d''heures de panne]]"),INDIRECT(L$6&amp;"[[machine]:[machine]]"),Data[[Machine]:[Machine]])</f>
        <v>0</v>
      </c>
      <c r="M18" s="22">
        <f ca="1">SUMIFS(INDIRECT(M$6&amp;"[[NBR d''heures de panne]:[NBR d''heures de panne]]"),INDIRECT(M$6&amp;"[[machine]:[machine]]"),Data[[Machine]:[Machine]])</f>
        <v>0</v>
      </c>
      <c r="N18" s="23">
        <f ca="1">SUM(Data[[#This Row],[janv]:[decembre]])</f>
        <v>0</v>
      </c>
      <c r="P18" s="17"/>
    </row>
    <row r="19" spans="1:16" x14ac:dyDescent="0.25">
      <c r="A19" s="16" t="s">
        <v>30</v>
      </c>
      <c r="B19" s="22">
        <f ca="1">SUMIFS(INDIRECT(B$6&amp;"[[NBR d''heures de panne]:[NBR d''heures de panne]]"),INDIRECT(B$6&amp;"[[machine]:[machine]]"),Data[[Machine]:[Machine]])</f>
        <v>3</v>
      </c>
      <c r="C19" s="22">
        <f ca="1">SUMIFS(INDIRECT(C$6&amp;"[[NBR d''heures de panne]:[NBR d''heures de panne]]"),INDIRECT(C$6&amp;"[[machine]:[machine]]"),Data[[Machine]:[Machine]])</f>
        <v>0</v>
      </c>
      <c r="D19" s="22">
        <f ca="1">SUMIFS(INDIRECT(D$6&amp;"[[NBR d''heures de panne]:[NBR d''heures de panne]]"),INDIRECT(D$6&amp;"[[machine]:[machine]]"),Data[[Machine]:[Machine]])</f>
        <v>0</v>
      </c>
      <c r="E19" s="22">
        <f ca="1">SUMIFS(INDIRECT(E$6&amp;"[[NBR d''heures de panne]:[NBR d''heures de panne]]"),INDIRECT(E$6&amp;"[[machine]:[machine]]"),Data[[Machine]:[Machine]])</f>
        <v>0</v>
      </c>
      <c r="F19" s="22">
        <f ca="1">SUMIFS(INDIRECT(F$6&amp;"[[NBR d''heures de panne]:[NBR d''heures de panne]]"),INDIRECT(F$6&amp;"[[machine]:[machine]]"),Data[[Machine]:[Machine]])</f>
        <v>0</v>
      </c>
      <c r="G19" s="22">
        <f ca="1">SUMIFS(INDIRECT(G$6&amp;"[[NBR d''heures de panne]:[NBR d''heures de panne]]"),INDIRECT(G$6&amp;"[[machine]:[machine]]"),Data[[Machine]:[Machine]])</f>
        <v>10</v>
      </c>
      <c r="H19" s="22">
        <f ca="1">SUMIFS(INDIRECT(H$6&amp;"[[NBR d''heures de panne]:[NBR d''heures de panne]]"),INDIRECT(H$6&amp;"[[machine]:[machine]]"),Data[[Machine]:[Machine]])</f>
        <v>0</v>
      </c>
      <c r="I19" s="22">
        <f ca="1">SUMIFS(INDIRECT(I$6&amp;"[[NBR d''heures de panne]:[NBR d''heures de panne]]"),INDIRECT(I$6&amp;"[[machine]:[machine]]"),Data[[Machine]:[Machine]])</f>
        <v>0</v>
      </c>
      <c r="J19" s="22">
        <f ca="1">SUMIFS(INDIRECT(J$6&amp;"[[NBR d''heures de panne]:[NBR d''heures de panne]]"),INDIRECT(J$6&amp;"[[machine]:[machine]]"),Data[[Machine]:[Machine]])</f>
        <v>0</v>
      </c>
      <c r="K19" s="22">
        <f ca="1">SUMIFS(INDIRECT(K$6&amp;"[[NBR d''heures de panne]:[NBR d''heures de panne]]"),INDIRECT(K$6&amp;"[[machine]:[machine]]"),Data[[Machine]:[Machine]])</f>
        <v>0</v>
      </c>
      <c r="L19" s="22">
        <f ca="1">SUMIFS(INDIRECT(L$6&amp;"[[NBR d''heures de panne]:[NBR d''heures de panne]]"),INDIRECT(L$6&amp;"[[machine]:[machine]]"),Data[[Machine]:[Machine]])</f>
        <v>0</v>
      </c>
      <c r="M19" s="22">
        <f ca="1">SUMIFS(INDIRECT(M$6&amp;"[[NBR d''heures de panne]:[NBR d''heures de panne]]"),INDIRECT(M$6&amp;"[[machine]:[machine]]"),Data[[Machine]:[Machine]])</f>
        <v>0</v>
      </c>
      <c r="N19" s="23">
        <f ca="1">SUM(Data[[#This Row],[janv]:[decembre]])</f>
        <v>13</v>
      </c>
      <c r="P19" s="17"/>
    </row>
    <row r="20" spans="1:16" hidden="1" x14ac:dyDescent="0.25">
      <c r="A20" s="16" t="s">
        <v>31</v>
      </c>
      <c r="B20" s="22">
        <f ca="1">SUMIFS(INDIRECT(B$6&amp;"[[NBR d''heures de panne]:[NBR d''heures de panne]]"),INDIRECT(B$6&amp;"[[machine]:[machine]]"),Data[[Machine]:[Machine]])</f>
        <v>0</v>
      </c>
      <c r="C20" s="22">
        <f ca="1">SUMIFS(INDIRECT(C$6&amp;"[[NBR d''heures de panne]:[NBR d''heures de panne]]"),INDIRECT(C$6&amp;"[[machine]:[machine]]"),Data[[Machine]:[Machine]])</f>
        <v>5</v>
      </c>
      <c r="D20" s="22">
        <f ca="1">SUMIFS(INDIRECT(D$6&amp;"[[NBR d''heures de panne]:[NBR d''heures de panne]]"),INDIRECT(D$6&amp;"[[machine]:[machine]]"),Data[[Machine]:[Machine]])</f>
        <v>0</v>
      </c>
      <c r="E20" s="22">
        <f ca="1">SUMIFS(INDIRECT(E$6&amp;"[[NBR d''heures de panne]:[NBR d''heures de panne]]"),INDIRECT(E$6&amp;"[[machine]:[machine]]"),Data[[Machine]:[Machine]])</f>
        <v>0</v>
      </c>
      <c r="F20" s="22">
        <f ca="1">SUMIFS(INDIRECT(F$6&amp;"[[NBR d''heures de panne]:[NBR d''heures de panne]]"),INDIRECT(F$6&amp;"[[machine]:[machine]]"),Data[[Machine]:[Machine]])</f>
        <v>45</v>
      </c>
      <c r="G20" s="22">
        <f ca="1">SUMIFS(INDIRECT(G$6&amp;"[[NBR d''heures de panne]:[NBR d''heures de panne]]"),INDIRECT(G$6&amp;"[[machine]:[machine]]"),Data[[Machine]:[Machine]])</f>
        <v>0</v>
      </c>
      <c r="H20" s="22">
        <f ca="1">SUMIFS(INDIRECT(H$6&amp;"[[NBR d''heures de panne]:[NBR d''heures de panne]]"),INDIRECT(H$6&amp;"[[machine]:[machine]]"),Data[[Machine]:[Machine]])</f>
        <v>0</v>
      </c>
      <c r="I20" s="22">
        <f ca="1">SUMIFS(INDIRECT(I$6&amp;"[[NBR d''heures de panne]:[NBR d''heures de panne]]"),INDIRECT(I$6&amp;"[[machine]:[machine]]"),Data[[Machine]:[Machine]])</f>
        <v>5</v>
      </c>
      <c r="J20" s="22">
        <f ca="1">SUMIFS(INDIRECT(J$6&amp;"[[NBR d''heures de panne]:[NBR d''heures de panne]]"),INDIRECT(J$6&amp;"[[machine]:[machine]]"),Data[[Machine]:[Machine]])</f>
        <v>0</v>
      </c>
      <c r="K20" s="22">
        <f ca="1">SUMIFS(INDIRECT(K$6&amp;"[[NBR d''heures de panne]:[NBR d''heures de panne]]"),INDIRECT(K$6&amp;"[[machine]:[machine]]"),Data[[Machine]:[Machine]])</f>
        <v>4</v>
      </c>
      <c r="L20" s="22">
        <f ca="1">SUMIFS(INDIRECT(L$6&amp;"[[NBR d''heures de panne]:[NBR d''heures de panne]]"),INDIRECT(L$6&amp;"[[machine]:[machine]]"),Data[[Machine]:[Machine]])</f>
        <v>0</v>
      </c>
      <c r="M20" s="22">
        <f ca="1">SUMIFS(INDIRECT(M$6&amp;"[[NBR d''heures de panne]:[NBR d''heures de panne]]"),INDIRECT(M$6&amp;"[[machine]:[machine]]"),Data[[Machine]:[Machine]])</f>
        <v>0</v>
      </c>
      <c r="N20" s="23">
        <f ca="1">SUM(Data[[#This Row],[janv]:[decembre]])</f>
        <v>59</v>
      </c>
      <c r="P20" s="17"/>
    </row>
    <row r="21" spans="1:16" hidden="1" x14ac:dyDescent="0.25">
      <c r="A21" s="16" t="s">
        <v>32</v>
      </c>
      <c r="B21" s="22">
        <f ca="1">SUMIFS(INDIRECT(B$6&amp;"[[NBR d''heures de panne]:[NBR d''heures de panne]]"),INDIRECT(B$6&amp;"[[machine]:[machine]]"),Data[[Machine]:[Machine]])</f>
        <v>20</v>
      </c>
      <c r="C21" s="22">
        <f ca="1">SUMIFS(INDIRECT(C$6&amp;"[[NBR d''heures de panne]:[NBR d''heures de panne]]"),INDIRECT(C$6&amp;"[[machine]:[machine]]"),Data[[Machine]:[Machine]])</f>
        <v>15</v>
      </c>
      <c r="D21" s="22">
        <f ca="1">SUMIFS(INDIRECT(D$6&amp;"[[NBR d''heures de panne]:[NBR d''heures de panne]]"),INDIRECT(D$6&amp;"[[machine]:[machine]]"),Data[[Machine]:[Machine]])</f>
        <v>15</v>
      </c>
      <c r="E21" s="22">
        <f ca="1">SUMIFS(INDIRECT(E$6&amp;"[[NBR d''heures de panne]:[NBR d''heures de panne]]"),INDIRECT(E$6&amp;"[[machine]:[machine]]"),Data[[Machine]:[Machine]])</f>
        <v>20</v>
      </c>
      <c r="F21" s="22">
        <f ca="1">SUMIFS(INDIRECT(F$6&amp;"[[NBR d''heures de panne]:[NBR d''heures de panne]]"),INDIRECT(F$6&amp;"[[machine]:[machine]]"),Data[[Machine]:[Machine]])</f>
        <v>15</v>
      </c>
      <c r="G21" s="22">
        <f ca="1">SUMIFS(INDIRECT(G$6&amp;"[[NBR d''heures de panne]:[NBR d''heures de panne]]"),INDIRECT(G$6&amp;"[[machine]:[machine]]"),Data[[Machine]:[Machine]])</f>
        <v>15</v>
      </c>
      <c r="H21" s="22">
        <f ca="1">SUMIFS(INDIRECT(H$6&amp;"[[NBR d''heures de panne]:[NBR d''heures de panne]]"),INDIRECT(H$6&amp;"[[machine]:[machine]]"),Data[[Machine]:[Machine]])</f>
        <v>16</v>
      </c>
      <c r="I21" s="22">
        <f ca="1">SUMIFS(INDIRECT(I$6&amp;"[[NBR d''heures de panne]:[NBR d''heures de panne]]"),INDIRECT(I$6&amp;"[[machine]:[machine]]"),Data[[Machine]:[Machine]])</f>
        <v>15</v>
      </c>
      <c r="J21" s="22">
        <f ca="1">SUMIFS(INDIRECT(J$6&amp;"[[NBR d''heures de panne]:[NBR d''heures de panne]]"),INDIRECT(J$6&amp;"[[machine]:[machine]]"),Data[[Machine]:[Machine]])</f>
        <v>15</v>
      </c>
      <c r="K21" s="22">
        <f ca="1">SUMIFS(INDIRECT(K$6&amp;"[[NBR d''heures de panne]:[NBR d''heures de panne]]"),INDIRECT(K$6&amp;"[[machine]:[machine]]"),Data[[Machine]:[Machine]])</f>
        <v>15</v>
      </c>
      <c r="L21" s="22">
        <f ca="1">SUMIFS(INDIRECT(L$6&amp;"[[NBR d''heures de panne]:[NBR d''heures de panne]]"),INDIRECT(L$6&amp;"[[machine]:[machine]]"),Data[[Machine]:[Machine]])</f>
        <v>15</v>
      </c>
      <c r="M21" s="22">
        <f ca="1">SUMIFS(INDIRECT(M$6&amp;"[[NBR d''heures de panne]:[NBR d''heures de panne]]"),INDIRECT(M$6&amp;"[[machine]:[machine]]"),Data[[Machine]:[Machine]])</f>
        <v>15</v>
      </c>
      <c r="N21" s="23">
        <f ca="1">SUM(Data[[#This Row],[janv]:[decembre]])</f>
        <v>191</v>
      </c>
      <c r="P21" s="17"/>
    </row>
    <row r="22" spans="1:16" hidden="1" x14ac:dyDescent="0.25">
      <c r="A22" s="16" t="s">
        <v>33</v>
      </c>
      <c r="B22" s="22">
        <f ca="1">SUMIFS(INDIRECT(B$6&amp;"[[NBR d''heures de panne]:[NBR d''heures de panne]]"),INDIRECT(B$6&amp;"[[machine]:[machine]]"),Data[[Machine]:[Machine]])</f>
        <v>0</v>
      </c>
      <c r="C22" s="22">
        <f ca="1">SUMIFS(INDIRECT(C$6&amp;"[[NBR d''heures de panne]:[NBR d''heures de panne]]"),INDIRECT(C$6&amp;"[[machine]:[machine]]"),Data[[Machine]:[Machine]])</f>
        <v>0</v>
      </c>
      <c r="D22" s="22">
        <f ca="1">SUMIFS(INDIRECT(D$6&amp;"[[NBR d''heures de panne]:[NBR d''heures de panne]]"),INDIRECT(D$6&amp;"[[machine]:[machine]]"),Data[[Machine]:[Machine]])</f>
        <v>0</v>
      </c>
      <c r="E22" s="22">
        <f ca="1">SUMIFS(INDIRECT(E$6&amp;"[[NBR d''heures de panne]:[NBR d''heures de panne]]"),INDIRECT(E$6&amp;"[[machine]:[machine]]"),Data[[Machine]:[Machine]])</f>
        <v>0</v>
      </c>
      <c r="F22" s="22">
        <f ca="1">SUMIFS(INDIRECT(F$6&amp;"[[NBR d''heures de panne]:[NBR d''heures de panne]]"),INDIRECT(F$6&amp;"[[machine]:[machine]]"),Data[[Machine]:[Machine]])</f>
        <v>0</v>
      </c>
      <c r="G22" s="22">
        <f ca="1">SUMIFS(INDIRECT(G$6&amp;"[[NBR d''heures de panne]:[NBR d''heures de panne]]"),INDIRECT(G$6&amp;"[[machine]:[machine]]"),Data[[Machine]:[Machine]])</f>
        <v>0</v>
      </c>
      <c r="H22" s="22">
        <f ca="1">SUMIFS(INDIRECT(H$6&amp;"[[NBR d''heures de panne]:[NBR d''heures de panne]]"),INDIRECT(H$6&amp;"[[machine]:[machine]]"),Data[[Machine]:[Machine]])</f>
        <v>0</v>
      </c>
      <c r="I22" s="22">
        <f ca="1">SUMIFS(INDIRECT(I$6&amp;"[[NBR d''heures de panne]:[NBR d''heures de panne]]"),INDIRECT(I$6&amp;"[[machine]:[machine]]"),Data[[Machine]:[Machine]])</f>
        <v>0</v>
      </c>
      <c r="J22" s="22">
        <f ca="1">SUMIFS(INDIRECT(J$6&amp;"[[NBR d''heures de panne]:[NBR d''heures de panne]]"),INDIRECT(J$6&amp;"[[machine]:[machine]]"),Data[[Machine]:[Machine]])</f>
        <v>0</v>
      </c>
      <c r="K22" s="22">
        <f ca="1">SUMIFS(INDIRECT(K$6&amp;"[[NBR d''heures de panne]:[NBR d''heures de panne]]"),INDIRECT(K$6&amp;"[[machine]:[machine]]"),Data[[Machine]:[Machine]])</f>
        <v>0</v>
      </c>
      <c r="L22" s="22">
        <f ca="1">SUMIFS(INDIRECT(L$6&amp;"[[NBR d''heures de panne]:[NBR d''heures de panne]]"),INDIRECT(L$6&amp;"[[machine]:[machine]]"),Data[[Machine]:[Machine]])</f>
        <v>0</v>
      </c>
      <c r="M22" s="22">
        <f ca="1">SUMIFS(INDIRECT(M$6&amp;"[[NBR d''heures de panne]:[NBR d''heures de panne]]"),INDIRECT(M$6&amp;"[[machine]:[machine]]"),Data[[Machine]:[Machine]])</f>
        <v>0</v>
      </c>
      <c r="N22" s="23">
        <f ca="1">SUM(Data[[#This Row],[janv]:[decembre]])</f>
        <v>0</v>
      </c>
      <c r="P22" s="17"/>
    </row>
    <row r="23" spans="1:16" x14ac:dyDescent="0.25">
      <c r="F23" s="17"/>
      <c r="G23" s="17"/>
      <c r="H23" s="17"/>
      <c r="I23" s="17"/>
      <c r="J23" s="17"/>
      <c r="K23" s="17"/>
      <c r="L23" s="17"/>
      <c r="M23" s="17"/>
      <c r="N23" s="17"/>
      <c r="O23" s="23"/>
      <c r="P23" s="17"/>
    </row>
    <row r="24" spans="1:16" x14ac:dyDescent="0.25">
      <c r="F24" s="17"/>
      <c r="G24" s="17"/>
      <c r="H24" s="17"/>
      <c r="I24" s="17"/>
      <c r="J24" s="17"/>
      <c r="K24" s="17"/>
      <c r="L24" s="17"/>
      <c r="M24" s="17"/>
      <c r="N24" s="17"/>
      <c r="O24" s="23"/>
      <c r="P24" s="17"/>
    </row>
    <row r="25" spans="1:16" x14ac:dyDescent="0.25">
      <c r="F25" s="17"/>
      <c r="G25" s="17"/>
      <c r="H25" s="17"/>
      <c r="I25" s="17"/>
      <c r="J25" s="17"/>
      <c r="K25" s="17"/>
      <c r="L25" s="17"/>
      <c r="M25" s="17"/>
      <c r="N25" s="17"/>
      <c r="O25" s="23"/>
      <c r="P25" s="17"/>
    </row>
    <row r="26" spans="1:16" x14ac:dyDescent="0.25">
      <c r="F26" s="17"/>
      <c r="G26" s="17"/>
      <c r="H26" s="17"/>
      <c r="I26" s="17"/>
      <c r="J26" s="17"/>
      <c r="K26" s="17"/>
      <c r="L26" s="17"/>
      <c r="M26" s="17"/>
      <c r="N26" s="17"/>
      <c r="O26" s="23"/>
      <c r="P26" s="17"/>
    </row>
    <row r="27" spans="1:16" x14ac:dyDescent="0.25"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</row>
    <row r="28" spans="1:16" x14ac:dyDescent="0.25"/>
    <row r="29" spans="1:16" ht="15.75" thickBot="1" x14ac:dyDescent="0.3"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</row>
    <row r="30" spans="1:16" ht="15.75" thickBot="1" x14ac:dyDescent="0.3">
      <c r="A30" s="24" t="s">
        <v>45</v>
      </c>
      <c r="B30" s="25">
        <f>SUM(JANV!C38)</f>
        <v>90.77212806026364</v>
      </c>
      <c r="C30" s="26">
        <f>SUM(FEV!C38)</f>
        <v>79.729729729729726</v>
      </c>
      <c r="D30" s="26">
        <f>SUM(MARS!C38)</f>
        <v>80</v>
      </c>
      <c r="E30" s="26">
        <f>SUM(AVRIL!C38)</f>
        <v>25</v>
      </c>
      <c r="F30" s="26">
        <f>SUM(MAI!C38)</f>
        <v>22.222222222222225</v>
      </c>
      <c r="G30" s="26">
        <f>SUM(JUIN!C38)</f>
        <v>36.363636363636367</v>
      </c>
      <c r="H30" s="26">
        <f>SUM(JUILLET!C38)</f>
        <v>16.12903225806452</v>
      </c>
      <c r="I30" s="26">
        <f>SUM(AOUT!C38)</f>
        <v>33.333333333333329</v>
      </c>
      <c r="J30" s="26">
        <f>SUM(SEPTEMBRE!C38)</f>
        <v>28.571428571428569</v>
      </c>
      <c r="K30" s="26">
        <f>SUM(OCTOBRE!C38)</f>
        <v>40.816326530612251</v>
      </c>
      <c r="L30" s="26">
        <f>SUM(NOVEMBRE!C38)</f>
        <v>50</v>
      </c>
      <c r="M30" s="27">
        <f>SUM(DECEMBRE!C38)</f>
        <v>40.816326530612251</v>
      </c>
      <c r="N30" s="19"/>
      <c r="O30" s="19"/>
    </row>
    <row r="31" spans="1:16" x14ac:dyDescent="0.25">
      <c r="B31" s="20"/>
    </row>
    <row r="32" spans="1:16" x14ac:dyDescent="0.25"/>
    <row r="33" spans="3:15" x14ac:dyDescent="0.25">
      <c r="C33" s="21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</row>
    <row r="34" spans="3:15" x14ac:dyDescent="0.25"/>
    <row r="35" spans="3:15" x14ac:dyDescent="0.25"/>
    <row r="36" spans="3:15" x14ac:dyDescent="0.25"/>
    <row r="37" spans="3:15" x14ac:dyDescent="0.25"/>
    <row r="38" spans="3:15" x14ac:dyDescent="0.25"/>
    <row r="39" spans="3:15" x14ac:dyDescent="0.25"/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12</vt:i4>
      </vt:variant>
    </vt:vector>
  </HeadingPairs>
  <TitlesOfParts>
    <vt:vector size="26" baseType="lpstr">
      <vt:lpstr>JANV</vt:lpstr>
      <vt:lpstr>FEV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Synthese</vt:lpstr>
      <vt:lpstr>DATA</vt:lpstr>
      <vt:lpstr>AOUT!Zone_d_impression</vt:lpstr>
      <vt:lpstr>AVRIL!Zone_d_impression</vt:lpstr>
      <vt:lpstr>DECEMBRE!Zone_d_impression</vt:lpstr>
      <vt:lpstr>FEV!Zone_d_impression</vt:lpstr>
      <vt:lpstr>JANV!Zone_d_impression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Chris_W10</cp:lastModifiedBy>
  <cp:lastPrinted>2021-09-17T06:31:24Z</cp:lastPrinted>
  <dcterms:created xsi:type="dcterms:W3CDTF">2019-10-23T08:34:36Z</dcterms:created>
  <dcterms:modified xsi:type="dcterms:W3CDTF">2021-09-17T10:23:10Z</dcterms:modified>
</cp:coreProperties>
</file>