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0B301CE-CD0C-4495-AED7-6989BFBE7B0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" sheetId="1" r:id="rId1"/>
  </sheets>
  <calcPr calcId="191029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7" i="1" l="1" a="1"/>
  <c r="U27" i="1" s="1"/>
  <c r="V27" i="1" a="1"/>
  <c r="V27" i="1" s="1"/>
  <c r="W27" i="1" a="1"/>
  <c r="W27" i="1" s="1"/>
  <c r="X27" i="1" a="1"/>
  <c r="X27" i="1" s="1"/>
  <c r="U28" i="1" a="1"/>
  <c r="U28" i="1" s="1"/>
  <c r="V28" i="1" a="1"/>
  <c r="V28" i="1" s="1"/>
  <c r="W28" i="1" a="1"/>
  <c r="W28" i="1" s="1"/>
  <c r="X28" i="1" a="1"/>
  <c r="X28" i="1" s="1"/>
  <c r="U29" i="1" a="1"/>
  <c r="U29" i="1" s="1"/>
  <c r="V29" i="1" a="1"/>
  <c r="V29" i="1" s="1"/>
  <c r="W29" i="1" a="1"/>
  <c r="W29" i="1" s="1"/>
  <c r="X29" i="1" a="1"/>
  <c r="X29" i="1" s="1"/>
  <c r="U30" i="1" a="1"/>
  <c r="U30" i="1" s="1"/>
  <c r="V30" i="1" a="1"/>
  <c r="V30" i="1" s="1"/>
  <c r="W30" i="1" a="1"/>
  <c r="W30" i="1" s="1"/>
  <c r="X30" i="1" a="1"/>
  <c r="X30" i="1" s="1"/>
  <c r="U31" i="1" a="1"/>
  <c r="U31" i="1" s="1"/>
  <c r="V31" i="1" a="1"/>
  <c r="V31" i="1" s="1"/>
  <c r="W31" i="1" a="1"/>
  <c r="W31" i="1" s="1"/>
  <c r="X31" i="1" a="1"/>
  <c r="X31" i="1" s="1"/>
  <c r="U32" i="1" a="1"/>
  <c r="U32" i="1" s="1"/>
  <c r="V32" i="1" a="1"/>
  <c r="V32" i="1" s="1"/>
  <c r="W32" i="1" a="1"/>
  <c r="W32" i="1" s="1"/>
  <c r="X32" i="1" a="1"/>
  <c r="X32" i="1" s="1"/>
  <c r="U33" i="1" a="1"/>
  <c r="U33" i="1" s="1"/>
  <c r="V33" i="1" a="1"/>
  <c r="V33" i="1" s="1"/>
  <c r="W33" i="1" a="1"/>
  <c r="W33" i="1" s="1"/>
  <c r="X33" i="1" a="1"/>
  <c r="X33" i="1" s="1"/>
  <c r="U34" i="1" a="1"/>
  <c r="U34" i="1" s="1"/>
  <c r="V34" i="1" a="1"/>
  <c r="V34" i="1" s="1"/>
  <c r="W34" i="1" a="1"/>
  <c r="W34" i="1" s="1"/>
  <c r="X34" i="1" a="1"/>
  <c r="X34" i="1" s="1"/>
  <c r="T28" i="1" a="1"/>
  <c r="T28" i="1" s="1"/>
  <c r="Y28" i="1" s="1"/>
  <c r="T29" i="1" a="1"/>
  <c r="T29" i="1" s="1"/>
  <c r="T30" i="1" a="1"/>
  <c r="T30" i="1" s="1"/>
  <c r="Y30" i="1" s="1"/>
  <c r="T31" i="1" a="1"/>
  <c r="T31" i="1" s="1"/>
  <c r="T32" i="1" a="1"/>
  <c r="T32" i="1" s="1"/>
  <c r="Y32" i="1" s="1"/>
  <c r="T33" i="1" a="1"/>
  <c r="T33" i="1" s="1"/>
  <c r="T34" i="1" a="1"/>
  <c r="T34" i="1" s="1"/>
  <c r="Y34" i="1" s="1"/>
  <c r="T27" i="1" a="1"/>
  <c r="T27" i="1" s="1"/>
  <c r="Y27" i="1" s="1"/>
  <c r="A98" i="1"/>
  <c r="A99" i="1"/>
  <c r="A100" i="1"/>
  <c r="A101" i="1"/>
  <c r="A102" i="1"/>
  <c r="A103" i="1"/>
  <c r="A104" i="1"/>
  <c r="A105" i="1"/>
  <c r="B98" i="1"/>
  <c r="B99" i="1"/>
  <c r="B100" i="1"/>
  <c r="B101" i="1"/>
  <c r="B102" i="1"/>
  <c r="B103" i="1"/>
  <c r="B104" i="1"/>
  <c r="B105" i="1"/>
  <c r="A90" i="1"/>
  <c r="A91" i="1"/>
  <c r="A92" i="1"/>
  <c r="A93" i="1"/>
  <c r="A94" i="1"/>
  <c r="A95" i="1"/>
  <c r="A96" i="1"/>
  <c r="A97" i="1"/>
  <c r="B90" i="1"/>
  <c r="B91" i="1"/>
  <c r="B92" i="1"/>
  <c r="B93" i="1"/>
  <c r="B94" i="1"/>
  <c r="B95" i="1"/>
  <c r="B96" i="1"/>
  <c r="B97" i="1"/>
  <c r="A82" i="1"/>
  <c r="A83" i="1"/>
  <c r="A84" i="1"/>
  <c r="A85" i="1"/>
  <c r="A86" i="1"/>
  <c r="A87" i="1"/>
  <c r="A88" i="1"/>
  <c r="A89" i="1"/>
  <c r="B82" i="1"/>
  <c r="B83" i="1"/>
  <c r="B84" i="1"/>
  <c r="B85" i="1"/>
  <c r="B86" i="1"/>
  <c r="B87" i="1"/>
  <c r="B88" i="1"/>
  <c r="B89" i="1"/>
  <c r="A74" i="1"/>
  <c r="A75" i="1"/>
  <c r="A76" i="1"/>
  <c r="A77" i="1"/>
  <c r="A78" i="1"/>
  <c r="A79" i="1"/>
  <c r="A80" i="1"/>
  <c r="A81" i="1"/>
  <c r="B74" i="1"/>
  <c r="B75" i="1"/>
  <c r="B76" i="1"/>
  <c r="B77" i="1"/>
  <c r="B78" i="1"/>
  <c r="B79" i="1"/>
  <c r="B80" i="1"/>
  <c r="B81" i="1"/>
  <c r="E6" i="1"/>
  <c r="F6" i="1"/>
  <c r="G6" i="1"/>
  <c r="H6" i="1"/>
  <c r="I6" i="1"/>
  <c r="J6" i="1"/>
  <c r="K6" i="1"/>
  <c r="L6" i="1"/>
  <c r="M6" i="1"/>
  <c r="E5" i="1"/>
  <c r="F5" i="1"/>
  <c r="G5" i="1"/>
  <c r="H5" i="1"/>
  <c r="I5" i="1"/>
  <c r="J5" i="1"/>
  <c r="K5" i="1"/>
  <c r="L5" i="1"/>
  <c r="M5" i="1"/>
  <c r="D5" i="1"/>
  <c r="D6" i="1"/>
  <c r="F7" i="1"/>
  <c r="G7" i="1" s="1"/>
  <c r="H7" i="1" s="1"/>
  <c r="I7" i="1" s="1"/>
  <c r="J7" i="1" s="1"/>
  <c r="K7" i="1" s="1"/>
  <c r="L7" i="1" s="1"/>
  <c r="M7" i="1" s="1"/>
  <c r="E7" i="1"/>
  <c r="A67" i="1"/>
  <c r="A68" i="1"/>
  <c r="A69" i="1"/>
  <c r="A70" i="1"/>
  <c r="A71" i="1"/>
  <c r="A72" i="1"/>
  <c r="A73" i="1"/>
  <c r="B67" i="1"/>
  <c r="B68" i="1"/>
  <c r="B69" i="1"/>
  <c r="B70" i="1"/>
  <c r="B71" i="1"/>
  <c r="B72" i="1"/>
  <c r="B73" i="1"/>
  <c r="A66" i="1"/>
  <c r="B66" i="1"/>
  <c r="A58" i="1"/>
  <c r="A59" i="1"/>
  <c r="A60" i="1"/>
  <c r="A61" i="1"/>
  <c r="A62" i="1"/>
  <c r="A63" i="1"/>
  <c r="A64" i="1"/>
  <c r="A65" i="1"/>
  <c r="B58" i="1"/>
  <c r="B59" i="1"/>
  <c r="B60" i="1"/>
  <c r="B61" i="1"/>
  <c r="B62" i="1"/>
  <c r="B63" i="1"/>
  <c r="B64" i="1"/>
  <c r="B65" i="1"/>
  <c r="A50" i="1"/>
  <c r="A51" i="1"/>
  <c r="A52" i="1"/>
  <c r="A53" i="1"/>
  <c r="A54" i="1"/>
  <c r="A55" i="1"/>
  <c r="A56" i="1"/>
  <c r="A57" i="1"/>
  <c r="B50" i="1"/>
  <c r="B51" i="1"/>
  <c r="B52" i="1"/>
  <c r="B53" i="1"/>
  <c r="B54" i="1"/>
  <c r="B55" i="1"/>
  <c r="B56" i="1"/>
  <c r="B57" i="1"/>
  <c r="A42" i="1"/>
  <c r="A43" i="1"/>
  <c r="A44" i="1"/>
  <c r="A45" i="1"/>
  <c r="A46" i="1"/>
  <c r="A47" i="1"/>
  <c r="A48" i="1"/>
  <c r="A49" i="1"/>
  <c r="B42" i="1"/>
  <c r="B43" i="1"/>
  <c r="B44" i="1"/>
  <c r="B45" i="1"/>
  <c r="B46" i="1"/>
  <c r="B47" i="1"/>
  <c r="B48" i="1"/>
  <c r="B49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  <c r="A41" i="1"/>
  <c r="B41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B26" i="1"/>
  <c r="A26" i="1"/>
  <c r="M18" i="1"/>
  <c r="L18" i="1"/>
  <c r="K18" i="1"/>
  <c r="J18" i="1"/>
  <c r="I18" i="1"/>
  <c r="H18" i="1"/>
  <c r="G18" i="1"/>
  <c r="F18" i="1"/>
  <c r="E18" i="1"/>
  <c r="D18" i="1"/>
  <c r="D20" i="1" s="1"/>
  <c r="M17" i="1"/>
  <c r="L17" i="1"/>
  <c r="K17" i="1"/>
  <c r="J17" i="1"/>
  <c r="I17" i="1"/>
  <c r="H17" i="1"/>
  <c r="G17" i="1"/>
  <c r="F17" i="1"/>
  <c r="E17" i="1"/>
  <c r="D17" i="1"/>
  <c r="C16" i="1"/>
  <c r="Y29" i="1" l="1"/>
  <c r="Y33" i="1"/>
  <c r="Y31" i="1"/>
  <c r="X35" i="1"/>
  <c r="U35" i="1"/>
  <c r="W35" i="1"/>
  <c r="V35" i="1"/>
  <c r="T35" i="1"/>
  <c r="J20" i="1"/>
  <c r="J21" i="1" s="1"/>
  <c r="F20" i="1"/>
  <c r="F21" i="1" s="1"/>
  <c r="K20" i="1"/>
  <c r="K21" i="1" s="1"/>
  <c r="I20" i="1"/>
  <c r="I21" i="1" s="1"/>
  <c r="D21" i="1"/>
  <c r="L20" i="1"/>
  <c r="L21" i="1" s="1"/>
  <c r="E20" i="1"/>
  <c r="E21" i="1" s="1"/>
  <c r="M20" i="1"/>
  <c r="M21" i="1" s="1"/>
  <c r="G20" i="1"/>
  <c r="G21" i="1" s="1"/>
  <c r="H20" i="1"/>
  <c r="H2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<sst xmlns="http://schemas.openxmlformats.org/spreadsheetml/2006/main" count="492" uniqueCount="40">
  <si>
    <t>Site</t>
  </si>
  <si>
    <t>Nom</t>
  </si>
  <si>
    <t>Prénom</t>
  </si>
  <si>
    <t>Télétravail</t>
  </si>
  <si>
    <t>Site A</t>
  </si>
  <si>
    <t>Site B</t>
  </si>
  <si>
    <t>AA</t>
  </si>
  <si>
    <t>BB</t>
  </si>
  <si>
    <t>CC</t>
  </si>
  <si>
    <t>DD</t>
  </si>
  <si>
    <t>EE</t>
  </si>
  <si>
    <t>FF</t>
  </si>
  <si>
    <t>GG</t>
  </si>
  <si>
    <t>HH</t>
  </si>
  <si>
    <t>Absent</t>
  </si>
  <si>
    <t>Effectif total</t>
  </si>
  <si>
    <t>Total</t>
  </si>
  <si>
    <t>% télétravail</t>
  </si>
  <si>
    <t>Total Site A</t>
  </si>
  <si>
    <t>Total Site B</t>
  </si>
  <si>
    <t>André</t>
  </si>
  <si>
    <t>Bernard</t>
  </si>
  <si>
    <t>Carl</t>
  </si>
  <si>
    <t>Damien</t>
  </si>
  <si>
    <t>Eloïse</t>
  </si>
  <si>
    <t>Fanny</t>
  </si>
  <si>
    <t>Gaëlle</t>
  </si>
  <si>
    <t>Héléna</t>
  </si>
  <si>
    <t>N° semaine :</t>
  </si>
  <si>
    <t>Semaine</t>
  </si>
  <si>
    <t>Date</t>
  </si>
  <si>
    <t>Poste</t>
  </si>
  <si>
    <t>Jour</t>
  </si>
  <si>
    <t>lundi</t>
  </si>
  <si>
    <t>mardi</t>
  </si>
  <si>
    <t>mercredi</t>
  </si>
  <si>
    <t>jeudi</t>
  </si>
  <si>
    <t>vendredi</t>
  </si>
  <si>
    <t>Total général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</si>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</sst>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9" formatCode="_-* #,##0\ _€_-;\-* #,##0\ _€_-;_-* &quot;-&quot;\ _€_-;_-@_-"/>
    <numFmt numFmtId="170" formatCode="0__;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</fills>
  <borders count="19">
    <border>
      <left/>
      <right/>
      <top/>
      <bottom/>
      <diagonal/>
    </border>
    <border>
      <left style="medium">
        <color theme="7" tint="-0.249977111117893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thin">
        <color theme="7" tint="-0.249977111117893"/>
      </left>
      <right style="thin">
        <color theme="7" tint="-0.249977111117893"/>
      </right>
      <top style="thin">
        <color theme="7" tint="-0.249977111117893"/>
      </top>
      <bottom style="thin">
        <color theme="7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 tint="-0.249977111117893"/>
      </left>
      <right style="thin">
        <color theme="7" tint="-0.249977111117893"/>
      </right>
      <top/>
      <bottom style="thin">
        <color theme="7" tint="-0.249977111117893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 style="medium">
        <color theme="7" tint="-0.249977111117893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medium">
        <color theme="7" tint="-0.249977111117893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/>
      <diagonal/>
    </border>
    <border>
      <left style="medium">
        <color theme="7" tint="-0.249977111117893"/>
      </left>
      <right/>
      <top style="thin">
        <color theme="7" tint="0.39997558519241921"/>
      </top>
      <bottom/>
      <diagonal/>
    </border>
    <border>
      <left/>
      <right style="medium">
        <color theme="7" tint="-0.249977111117893"/>
      </right>
      <top style="thin">
        <color theme="7" tint="0.39997558519241921"/>
      </top>
      <bottom/>
      <diagonal/>
    </border>
    <border>
      <left style="medium">
        <color theme="7" tint="-0.249977111117893"/>
      </left>
      <right/>
      <top style="medium">
        <color theme="7" tint="-0.249977111117893"/>
      </top>
      <bottom/>
      <diagonal/>
    </border>
    <border>
      <left/>
      <right/>
      <top style="medium">
        <color theme="7" tint="-0.249977111117893"/>
      </top>
      <bottom/>
      <diagonal/>
    </border>
    <border>
      <left/>
      <right style="medium">
        <color theme="7" tint="-0.249977111117893"/>
      </right>
      <top style="medium">
        <color theme="7" tint="-0.249977111117893"/>
      </top>
      <bottom/>
      <diagonal/>
    </border>
    <border>
      <left style="medium">
        <color theme="7" tint="-0.249977111117893"/>
      </left>
      <right/>
      <top style="medium">
        <color theme="7" tint="-0.249977111117893"/>
      </top>
      <bottom style="double">
        <color theme="0"/>
      </bottom>
      <diagonal/>
    </border>
    <border>
      <left/>
      <right/>
      <top style="medium">
        <color theme="7" tint="-0.249977111117893"/>
      </top>
      <bottom style="double">
        <color theme="0"/>
      </bottom>
      <diagonal/>
    </border>
    <border>
      <left/>
      <right style="medium">
        <color theme="7" tint="-0.249977111117893"/>
      </right>
      <top style="medium">
        <color theme="7" tint="-0.249977111117893"/>
      </top>
      <bottom style="double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/>
    <xf numFmtId="10" fontId="0" fillId="0" borderId="2" xfId="1" applyNumberFormat="1" applyFont="1" applyBorder="1"/>
    <xf numFmtId="0" fontId="0" fillId="3" borderId="0" xfId="0" applyFill="1"/>
    <xf numFmtId="0" fontId="0" fillId="0" borderId="3" xfId="0" applyBorder="1"/>
    <xf numFmtId="0" fontId="5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/>
    </xf>
    <xf numFmtId="16" fontId="0" fillId="0" borderId="0" xfId="0" applyNumberFormat="1"/>
    <xf numFmtId="0" fontId="0" fillId="0" borderId="0" xfId="0" pivotButton="1"/>
    <xf numFmtId="0" fontId="2" fillId="4" borderId="9" xfId="0" applyFont="1" applyFill="1" applyBorder="1" applyAlignment="1">
      <alignment horizontal="left"/>
    </xf>
    <xf numFmtId="0" fontId="2" fillId="4" borderId="10" xfId="0" applyFont="1" applyFill="1" applyBorder="1" applyAlignment="1">
      <alignment horizontal="center"/>
    </xf>
    <xf numFmtId="16" fontId="2" fillId="4" borderId="11" xfId="0" applyNumberFormat="1" applyFont="1" applyFill="1" applyBorder="1" applyAlignment="1">
      <alignment horizontal="center"/>
    </xf>
    <xf numFmtId="16" fontId="2" fillId="4" borderId="10" xfId="0" applyNumberFormat="1" applyFont="1" applyFill="1" applyBorder="1" applyAlignment="1">
      <alignment horizontal="center"/>
    </xf>
    <xf numFmtId="16" fontId="2" fillId="4" borderId="12" xfId="0" applyNumberFormat="1" applyFont="1" applyFill="1" applyBorder="1" applyAlignment="1">
      <alignment horizontal="center"/>
    </xf>
    <xf numFmtId="0" fontId="0" fillId="5" borderId="9" xfId="0" applyFont="1" applyFill="1" applyBorder="1" applyAlignment="1">
      <alignment horizontal="left" vertical="center"/>
    </xf>
    <xf numFmtId="49" fontId="4" fillId="5" borderId="10" xfId="0" applyNumberFormat="1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5" borderId="11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5" borderId="12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left" indent="1"/>
    </xf>
    <xf numFmtId="0" fontId="2" fillId="2" borderId="17" xfId="0" applyFont="1" applyFill="1" applyBorder="1" applyAlignment="1">
      <alignment horizontal="left" indent="1"/>
    </xf>
    <xf numFmtId="0" fontId="2" fillId="2" borderId="18" xfId="0" applyFont="1" applyFill="1" applyBorder="1" applyAlignment="1">
      <alignment horizontal="left" indent="1"/>
    </xf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right"/>
    </xf>
    <xf numFmtId="49" fontId="0" fillId="0" borderId="3" xfId="0" applyNumberFormat="1" applyBorder="1"/>
    <xf numFmtId="169" fontId="0" fillId="0" borderId="0" xfId="0" applyNumberFormat="1"/>
    <xf numFmtId="170" fontId="0" fillId="0" borderId="3" xfId="0" applyNumberFormat="1" applyBorder="1"/>
    <xf numFmtId="49" fontId="3" fillId="0" borderId="3" xfId="0" applyNumberFormat="1" applyFont="1" applyFill="1" applyBorder="1"/>
    <xf numFmtId="170" fontId="3" fillId="0" borderId="3" xfId="0" applyNumberFormat="1" applyFont="1" applyBorder="1"/>
    <xf numFmtId="0" fontId="0" fillId="0" borderId="3" xfId="0" applyBorder="1" applyAlignment="1">
      <alignment horizontal="center"/>
    </xf>
    <xf numFmtId="0" fontId="3" fillId="0" borderId="3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53"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4" tint="0.39994506668294322"/>
        </patternFill>
      </fill>
    </dxf>
    <dxf>
      <border>
        <top style="thin">
          <color rgb="FF00B0F0"/>
        </top>
        <vertical/>
        <horizontal/>
      </border>
    </dxf>
    <dxf>
      <border>
        <top style="thin">
          <color rgb="FF00B0F0"/>
        </top>
        <vertical/>
        <horizontal/>
      </border>
    </dxf>
    <dxf>
      <border>
        <top style="thin">
          <color rgb="FF00B0F0"/>
        </top>
        <vertical/>
        <horizontal/>
      </border>
    </dxf>
    <dxf>
      <border>
        <top style="thin">
          <color rgb="FF00B0F0"/>
        </top>
        <vertical/>
        <horizontal/>
      </border>
    </dxf>
    <dxf>
      <numFmt numFmtId="167" formatCode=";;;"/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border>
        <top style="thin">
          <color rgb="FF00B0F0"/>
        </top>
        <vertical/>
        <horizontal/>
      </border>
    </dxf>
    <dxf>
      <numFmt numFmtId="167" formatCode=";;;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border>
        <top style="thin">
          <color rgb="FF00B0F0"/>
        </top>
        <vertical/>
        <horizontal/>
      </border>
    </dxf>
    <dxf>
      <numFmt numFmtId="167" formatCode=";;;"/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border>
        <top style="thin">
          <color rgb="FF00B0F0"/>
        </top>
        <vertical/>
        <horizontal/>
      </border>
    </dxf>
    <dxf>
      <numFmt numFmtId="167" formatCode=";;;"/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border>
        <top style="thin">
          <color rgb="FF00B0F0"/>
        </top>
        <vertical/>
        <horizontal/>
      </border>
    </dxf>
    <dxf>
      <numFmt numFmtId="167" formatCode=";;;"/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79998168889431442"/>
        </patternFill>
      </fill>
    </dxf>
    <dxf>
      <border>
        <top style="thin">
          <color rgb="FF00B0F0"/>
        </top>
        <vertical/>
        <horizontal/>
      </border>
    </dxf>
    <dxf>
      <numFmt numFmtId="167" formatCode=";;;"/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4" tint="0.39994506668294322"/>
        </patternFill>
      </fill>
    </dxf>
    <dxf>
      <border>
        <top style="thin">
          <color rgb="FF00B0F0"/>
        </top>
        <vertical/>
        <horizontal/>
      </border>
    </dxf>
    <dxf>
      <numFmt numFmtId="167" formatCode=";;;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4" tint="0.39994506668294322"/>
        </patternFill>
      </fill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409575</xdr:colOff>
      <xdr:row>14</xdr:row>
      <xdr:rowOff>104775</xdr:rowOff>
    </xdr:from>
    <xdr:to>
      <xdr:col>18</xdr:col>
      <xdr:colOff>685800</xdr:colOff>
      <xdr:row>25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CC298CF-0DBB-477E-AB67-D9F2D3DB81E4}"/>
            </a:ext>
          </a:extLst>
        </xdr:cNvPr>
        <xdr:cNvCxnSpPr/>
      </xdr:nvCxnSpPr>
      <xdr:spPr>
        <a:xfrm flipH="1" flipV="1">
          <a:off x="9991725" y="2828925"/>
          <a:ext cx="3838575" cy="1990725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152400</xdr:colOff>
      <xdr:row>28</xdr:row>
      <xdr:rowOff>47625</xdr:rowOff>
    </xdr:from>
    <xdr:to>
      <xdr:col>7</xdr:col>
      <xdr:colOff>685800</xdr:colOff>
      <xdr:row>28</xdr:row>
      <xdr:rowOff>47625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37CD5DB-9CA7-4F98-9E1B-7D683879DF56}"/>
            </a:ext>
          </a:extLst>
        </xdr:cNvPr>
        <xdr:cNvCxnSpPr/>
      </xdr:nvCxnSpPr>
      <xdr:spPr>
        <a:xfrm flipH="1">
          <a:off x="5486400" y="5438775"/>
          <a:ext cx="5334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46.694797800927" createdVersion="7" refreshedVersion="7" minRefreshableVersion="3" recordCount="80" xr:uid="{93F70B25-1679-4E5F-A400-036CB5030A40}">
  <cacheSource type="worksheet">
    <worksheetSource name="Planning"/>
  </cacheSource>
  <cacheFields count="7">
    <cacheField name="Semaine" numFmtId="0">
      <sharedItems containsSemiMixedTypes="0" containsString="0" containsNumber="1" containsInteger="1" minValue="40" maxValue="41"/>
    </cacheField>
    <cacheField name="Jour" numFmtId="0">
      <sharedItems count="5">
        <s v="lundi"/>
        <s v="mardi"/>
        <s v="mercredi"/>
        <s v="jeudi"/>
        <s v="vendredi"/>
      </sharedItems>
    </cacheField>
    <cacheField name="Date" numFmtId="16">
      <sharedItems containsSemiMixedTypes="0" containsNonDate="0" containsDate="1" containsString="0" minDate="2021-10-04T00:00:00" maxDate="2021-10-16T00:00:00"/>
    </cacheField>
    <cacheField name="Site" numFmtId="0">
      <sharedItems/>
    </cacheField>
    <cacheField name="Nom" numFmtId="0">
      <sharedItems count="8">
        <s v="AA"/>
        <s v="BB"/>
        <s v="CC"/>
        <s v="DD"/>
        <s v="EE"/>
        <s v="FF"/>
        <s v="GG"/>
        <s v="HH"/>
      </sharedItems>
    </cacheField>
    <cacheField name="Prénom" numFmtId="0">
      <sharedItems count="8">
        <s v="André"/>
        <s v="Bernard"/>
        <s v="Carl"/>
        <s v="Damien"/>
        <s v="Eloïse"/>
        <s v="Fanny"/>
        <s v="Gaëlle"/>
        <s v="Héléna"/>
      </sharedItems>
    </cacheField>
    <cacheField name="Poste" numFmtId="0">
      <sharedItems count="3">
        <s v="Absent"/>
        <s v="Site"/>
        <s v="Télétravai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0">
  <r>
    <n v="40"/>
    <x v="0"/>
    <d v="2021-10-04T00:00:00"/>
    <s v="Site A"/>
    <x v="0"/>
    <x v="0"/>
    <x v="0"/>
  </r>
  <r>
    <n v="40"/>
    <x v="0"/>
    <d v="2021-10-04T00:00:00"/>
    <s v="Site A"/>
    <x v="1"/>
    <x v="1"/>
    <x v="1"/>
  </r>
  <r>
    <n v="40"/>
    <x v="0"/>
    <d v="2021-10-04T00:00:00"/>
    <s v="Site A"/>
    <x v="2"/>
    <x v="2"/>
    <x v="1"/>
  </r>
  <r>
    <n v="40"/>
    <x v="0"/>
    <d v="2021-10-04T00:00:00"/>
    <s v="Site A"/>
    <x v="3"/>
    <x v="3"/>
    <x v="1"/>
  </r>
  <r>
    <n v="40"/>
    <x v="0"/>
    <d v="2021-10-04T00:00:00"/>
    <s v="Site B"/>
    <x v="4"/>
    <x v="4"/>
    <x v="2"/>
  </r>
  <r>
    <n v="40"/>
    <x v="0"/>
    <d v="2021-10-04T00:00:00"/>
    <s v="Site B"/>
    <x v="5"/>
    <x v="5"/>
    <x v="1"/>
  </r>
  <r>
    <n v="40"/>
    <x v="0"/>
    <d v="2021-10-04T00:00:00"/>
    <s v="Site B"/>
    <x v="6"/>
    <x v="6"/>
    <x v="1"/>
  </r>
  <r>
    <n v="40"/>
    <x v="0"/>
    <d v="2021-10-04T00:00:00"/>
    <s v="Site B"/>
    <x v="7"/>
    <x v="7"/>
    <x v="2"/>
  </r>
  <r>
    <n v="40"/>
    <x v="1"/>
    <d v="2021-10-05T00:00:00"/>
    <s v="Site A"/>
    <x v="0"/>
    <x v="0"/>
    <x v="1"/>
  </r>
  <r>
    <n v="40"/>
    <x v="1"/>
    <d v="2021-10-05T00:00:00"/>
    <s v="Site A"/>
    <x v="1"/>
    <x v="1"/>
    <x v="1"/>
  </r>
  <r>
    <n v="40"/>
    <x v="1"/>
    <d v="2021-10-05T00:00:00"/>
    <s v="Site A"/>
    <x v="2"/>
    <x v="2"/>
    <x v="1"/>
  </r>
  <r>
    <n v="40"/>
    <x v="1"/>
    <d v="2021-10-05T00:00:00"/>
    <s v="Site A"/>
    <x v="3"/>
    <x v="3"/>
    <x v="1"/>
  </r>
  <r>
    <n v="40"/>
    <x v="1"/>
    <d v="2021-10-05T00:00:00"/>
    <s v="Site B"/>
    <x v="4"/>
    <x v="4"/>
    <x v="1"/>
  </r>
  <r>
    <n v="40"/>
    <x v="1"/>
    <d v="2021-10-05T00:00:00"/>
    <s v="Site B"/>
    <x v="5"/>
    <x v="5"/>
    <x v="2"/>
  </r>
  <r>
    <n v="40"/>
    <x v="1"/>
    <d v="2021-10-05T00:00:00"/>
    <s v="Site B"/>
    <x v="6"/>
    <x v="6"/>
    <x v="1"/>
  </r>
  <r>
    <n v="40"/>
    <x v="1"/>
    <d v="2021-10-05T00:00:00"/>
    <s v="Site B"/>
    <x v="7"/>
    <x v="7"/>
    <x v="1"/>
  </r>
  <r>
    <n v="40"/>
    <x v="2"/>
    <d v="2021-10-06T00:00:00"/>
    <s v="Site A"/>
    <x v="0"/>
    <x v="0"/>
    <x v="2"/>
  </r>
  <r>
    <n v="40"/>
    <x v="2"/>
    <d v="2021-10-06T00:00:00"/>
    <s v="Site A"/>
    <x v="1"/>
    <x v="1"/>
    <x v="1"/>
  </r>
  <r>
    <n v="40"/>
    <x v="2"/>
    <d v="2021-10-06T00:00:00"/>
    <s v="Site A"/>
    <x v="2"/>
    <x v="2"/>
    <x v="1"/>
  </r>
  <r>
    <n v="40"/>
    <x v="2"/>
    <d v="2021-10-06T00:00:00"/>
    <s v="Site A"/>
    <x v="3"/>
    <x v="3"/>
    <x v="1"/>
  </r>
  <r>
    <n v="40"/>
    <x v="2"/>
    <d v="2021-10-06T00:00:00"/>
    <s v="Site B"/>
    <x v="4"/>
    <x v="4"/>
    <x v="1"/>
  </r>
  <r>
    <n v="40"/>
    <x v="2"/>
    <d v="2021-10-06T00:00:00"/>
    <s v="Site B"/>
    <x v="5"/>
    <x v="5"/>
    <x v="1"/>
  </r>
  <r>
    <n v="40"/>
    <x v="2"/>
    <d v="2021-10-06T00:00:00"/>
    <s v="Site B"/>
    <x v="6"/>
    <x v="6"/>
    <x v="2"/>
  </r>
  <r>
    <n v="40"/>
    <x v="2"/>
    <d v="2021-10-06T00:00:00"/>
    <s v="Site B"/>
    <x v="7"/>
    <x v="7"/>
    <x v="1"/>
  </r>
  <r>
    <n v="40"/>
    <x v="2"/>
    <d v="2021-10-06T00:00:00"/>
    <s v="Site A"/>
    <x v="0"/>
    <x v="0"/>
    <x v="0"/>
  </r>
  <r>
    <n v="40"/>
    <x v="3"/>
    <d v="2021-10-07T00:00:00"/>
    <s v="Site A"/>
    <x v="1"/>
    <x v="1"/>
    <x v="1"/>
  </r>
  <r>
    <n v="40"/>
    <x v="3"/>
    <d v="2021-10-07T00:00:00"/>
    <s v="Site A"/>
    <x v="2"/>
    <x v="2"/>
    <x v="1"/>
  </r>
  <r>
    <n v="40"/>
    <x v="3"/>
    <d v="2021-10-07T00:00:00"/>
    <s v="Site A"/>
    <x v="3"/>
    <x v="3"/>
    <x v="2"/>
  </r>
  <r>
    <n v="40"/>
    <x v="3"/>
    <d v="2021-10-07T00:00:00"/>
    <s v="Site B"/>
    <x v="4"/>
    <x v="4"/>
    <x v="1"/>
  </r>
  <r>
    <n v="40"/>
    <x v="3"/>
    <d v="2021-10-07T00:00:00"/>
    <s v="Site B"/>
    <x v="5"/>
    <x v="5"/>
    <x v="1"/>
  </r>
  <r>
    <n v="40"/>
    <x v="3"/>
    <d v="2021-10-07T00:00:00"/>
    <s v="Site B"/>
    <x v="6"/>
    <x v="6"/>
    <x v="1"/>
  </r>
  <r>
    <n v="40"/>
    <x v="3"/>
    <d v="2021-10-07T00:00:00"/>
    <s v="Site B"/>
    <x v="7"/>
    <x v="7"/>
    <x v="0"/>
  </r>
  <r>
    <n v="40"/>
    <x v="3"/>
    <d v="2021-10-07T00:00:00"/>
    <s v="Site A"/>
    <x v="0"/>
    <x v="0"/>
    <x v="0"/>
  </r>
  <r>
    <n v="40"/>
    <x v="4"/>
    <d v="2021-10-08T00:00:00"/>
    <s v="Site A"/>
    <x v="1"/>
    <x v="1"/>
    <x v="2"/>
  </r>
  <r>
    <n v="40"/>
    <x v="4"/>
    <d v="2021-10-08T00:00:00"/>
    <s v="Site A"/>
    <x v="2"/>
    <x v="2"/>
    <x v="2"/>
  </r>
  <r>
    <n v="40"/>
    <x v="4"/>
    <d v="2021-10-08T00:00:00"/>
    <s v="Site A"/>
    <x v="3"/>
    <x v="3"/>
    <x v="0"/>
  </r>
  <r>
    <n v="40"/>
    <x v="4"/>
    <d v="2021-10-08T00:00:00"/>
    <s v="Site B"/>
    <x v="4"/>
    <x v="4"/>
    <x v="1"/>
  </r>
  <r>
    <n v="40"/>
    <x v="4"/>
    <d v="2021-10-08T00:00:00"/>
    <s v="Site B"/>
    <x v="5"/>
    <x v="5"/>
    <x v="1"/>
  </r>
  <r>
    <n v="40"/>
    <x v="4"/>
    <d v="2021-10-08T00:00:00"/>
    <s v="Site B"/>
    <x v="6"/>
    <x v="6"/>
    <x v="1"/>
  </r>
  <r>
    <n v="40"/>
    <x v="4"/>
    <d v="2021-10-08T00:00:00"/>
    <s v="Site B"/>
    <x v="7"/>
    <x v="7"/>
    <x v="1"/>
  </r>
  <r>
    <n v="41"/>
    <x v="0"/>
    <d v="2021-10-11T00:00:00"/>
    <s v="Site A"/>
    <x v="0"/>
    <x v="0"/>
    <x v="0"/>
  </r>
  <r>
    <n v="41"/>
    <x v="0"/>
    <d v="2021-10-11T00:00:00"/>
    <s v="Site A"/>
    <x v="1"/>
    <x v="1"/>
    <x v="1"/>
  </r>
  <r>
    <n v="41"/>
    <x v="0"/>
    <d v="2021-10-11T00:00:00"/>
    <s v="Site A"/>
    <x v="2"/>
    <x v="2"/>
    <x v="1"/>
  </r>
  <r>
    <n v="41"/>
    <x v="0"/>
    <d v="2021-10-11T00:00:00"/>
    <s v="Site A"/>
    <x v="3"/>
    <x v="3"/>
    <x v="1"/>
  </r>
  <r>
    <n v="41"/>
    <x v="0"/>
    <d v="2021-10-11T00:00:00"/>
    <s v="Site B"/>
    <x v="4"/>
    <x v="4"/>
    <x v="2"/>
  </r>
  <r>
    <n v="41"/>
    <x v="0"/>
    <d v="2021-10-11T00:00:00"/>
    <s v="Site B"/>
    <x v="5"/>
    <x v="5"/>
    <x v="1"/>
  </r>
  <r>
    <n v="41"/>
    <x v="0"/>
    <d v="2021-10-11T00:00:00"/>
    <s v="Site B"/>
    <x v="6"/>
    <x v="6"/>
    <x v="1"/>
  </r>
  <r>
    <n v="41"/>
    <x v="0"/>
    <d v="2021-10-11T00:00:00"/>
    <s v="Site B"/>
    <x v="7"/>
    <x v="7"/>
    <x v="2"/>
  </r>
  <r>
    <n v="41"/>
    <x v="1"/>
    <d v="2021-10-12T00:00:00"/>
    <s v="Site A"/>
    <x v="0"/>
    <x v="0"/>
    <x v="1"/>
  </r>
  <r>
    <n v="41"/>
    <x v="1"/>
    <d v="2021-10-12T00:00:00"/>
    <s v="Site A"/>
    <x v="1"/>
    <x v="1"/>
    <x v="1"/>
  </r>
  <r>
    <n v="41"/>
    <x v="1"/>
    <d v="2021-10-12T00:00:00"/>
    <s v="Site A"/>
    <x v="2"/>
    <x v="2"/>
    <x v="1"/>
  </r>
  <r>
    <n v="41"/>
    <x v="1"/>
    <d v="2021-10-12T00:00:00"/>
    <s v="Site A"/>
    <x v="3"/>
    <x v="3"/>
    <x v="1"/>
  </r>
  <r>
    <n v="41"/>
    <x v="1"/>
    <d v="2021-10-12T00:00:00"/>
    <s v="Site B"/>
    <x v="4"/>
    <x v="4"/>
    <x v="1"/>
  </r>
  <r>
    <n v="41"/>
    <x v="1"/>
    <d v="2021-10-12T00:00:00"/>
    <s v="Site B"/>
    <x v="5"/>
    <x v="5"/>
    <x v="2"/>
  </r>
  <r>
    <n v="41"/>
    <x v="1"/>
    <d v="2021-10-12T00:00:00"/>
    <s v="Site B"/>
    <x v="6"/>
    <x v="6"/>
    <x v="1"/>
  </r>
  <r>
    <n v="41"/>
    <x v="1"/>
    <d v="2021-10-12T00:00:00"/>
    <s v="Site B"/>
    <x v="7"/>
    <x v="7"/>
    <x v="1"/>
  </r>
  <r>
    <n v="41"/>
    <x v="2"/>
    <d v="2021-10-13T00:00:00"/>
    <s v="Site A"/>
    <x v="0"/>
    <x v="0"/>
    <x v="2"/>
  </r>
  <r>
    <n v="41"/>
    <x v="2"/>
    <d v="2021-10-13T00:00:00"/>
    <s v="Site A"/>
    <x v="1"/>
    <x v="1"/>
    <x v="1"/>
  </r>
  <r>
    <n v="41"/>
    <x v="2"/>
    <d v="2021-10-13T00:00:00"/>
    <s v="Site A"/>
    <x v="2"/>
    <x v="2"/>
    <x v="1"/>
  </r>
  <r>
    <n v="41"/>
    <x v="2"/>
    <d v="2021-10-13T00:00:00"/>
    <s v="Site A"/>
    <x v="3"/>
    <x v="3"/>
    <x v="1"/>
  </r>
  <r>
    <n v="41"/>
    <x v="2"/>
    <d v="2021-10-13T00:00:00"/>
    <s v="Site B"/>
    <x v="4"/>
    <x v="4"/>
    <x v="1"/>
  </r>
  <r>
    <n v="41"/>
    <x v="2"/>
    <d v="2021-10-13T00:00:00"/>
    <s v="Site B"/>
    <x v="5"/>
    <x v="5"/>
    <x v="1"/>
  </r>
  <r>
    <n v="41"/>
    <x v="2"/>
    <d v="2021-10-13T00:00:00"/>
    <s v="Site B"/>
    <x v="6"/>
    <x v="6"/>
    <x v="2"/>
  </r>
  <r>
    <n v="41"/>
    <x v="2"/>
    <d v="2021-10-13T00:00:00"/>
    <s v="Site B"/>
    <x v="7"/>
    <x v="7"/>
    <x v="1"/>
  </r>
  <r>
    <n v="41"/>
    <x v="3"/>
    <d v="2021-10-14T00:00:00"/>
    <s v="Site A"/>
    <x v="0"/>
    <x v="0"/>
    <x v="0"/>
  </r>
  <r>
    <n v="41"/>
    <x v="3"/>
    <d v="2021-10-14T00:00:00"/>
    <s v="Site A"/>
    <x v="1"/>
    <x v="1"/>
    <x v="1"/>
  </r>
  <r>
    <n v="41"/>
    <x v="3"/>
    <d v="2021-10-14T00:00:00"/>
    <s v="Site A"/>
    <x v="2"/>
    <x v="2"/>
    <x v="1"/>
  </r>
  <r>
    <n v="41"/>
    <x v="3"/>
    <d v="2021-10-14T00:00:00"/>
    <s v="Site A"/>
    <x v="3"/>
    <x v="3"/>
    <x v="2"/>
  </r>
  <r>
    <n v="41"/>
    <x v="3"/>
    <d v="2021-10-14T00:00:00"/>
    <s v="Site B"/>
    <x v="4"/>
    <x v="4"/>
    <x v="1"/>
  </r>
  <r>
    <n v="41"/>
    <x v="3"/>
    <d v="2021-10-14T00:00:00"/>
    <s v="Site B"/>
    <x v="5"/>
    <x v="5"/>
    <x v="1"/>
  </r>
  <r>
    <n v="41"/>
    <x v="3"/>
    <d v="2021-10-14T00:00:00"/>
    <s v="Site B"/>
    <x v="6"/>
    <x v="6"/>
    <x v="1"/>
  </r>
  <r>
    <n v="41"/>
    <x v="3"/>
    <d v="2021-10-14T00:00:00"/>
    <s v="Site B"/>
    <x v="7"/>
    <x v="7"/>
    <x v="0"/>
  </r>
  <r>
    <n v="41"/>
    <x v="4"/>
    <d v="2021-10-15T00:00:00"/>
    <s v="Site A"/>
    <x v="0"/>
    <x v="0"/>
    <x v="0"/>
  </r>
  <r>
    <n v="41"/>
    <x v="4"/>
    <d v="2021-10-15T00:00:00"/>
    <s v="Site A"/>
    <x v="1"/>
    <x v="1"/>
    <x v="2"/>
  </r>
  <r>
    <n v="41"/>
    <x v="4"/>
    <d v="2021-10-15T00:00:00"/>
    <s v="Site A"/>
    <x v="2"/>
    <x v="2"/>
    <x v="2"/>
  </r>
  <r>
    <n v="41"/>
    <x v="4"/>
    <d v="2021-10-15T00:00:00"/>
    <s v="Site A"/>
    <x v="3"/>
    <x v="3"/>
    <x v="0"/>
  </r>
  <r>
    <n v="41"/>
    <x v="4"/>
    <d v="2021-10-15T00:00:00"/>
    <s v="Site B"/>
    <x v="4"/>
    <x v="4"/>
    <x v="1"/>
  </r>
  <r>
    <n v="41"/>
    <x v="4"/>
    <d v="2021-10-15T00:00:00"/>
    <s v="Site B"/>
    <x v="5"/>
    <x v="5"/>
    <x v="1"/>
  </r>
  <r>
    <n v="41"/>
    <x v="4"/>
    <d v="2021-10-15T00:00:00"/>
    <s v="Site B"/>
    <x v="6"/>
    <x v="6"/>
    <x v="1"/>
  </r>
  <r>
    <n v="41"/>
    <x v="4"/>
    <d v="2021-10-15T00:00:00"/>
    <s v="Site B"/>
    <x v="7"/>
    <x v="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E5790F-2171-4675-B60C-F71F4037B52D}" name="Tableau croisé dynamique1" cacheId="11" applyNumberFormats="0" applyBorderFormats="0" applyFontFormats="0" applyPatternFormats="0" applyAlignmentFormats="0" applyWidthHeightFormats="1" dataCaption="Valeurs" updatedVersion="7" minRefreshableVersion="3" visualTotals="0" showDrill="0" useAutoFormatting="1" itemPrintTitles="1" createdVersion="7" indent="0" compact="0" outline="1" outlineData="1" compactData="0">
  <location ref="I25:P35" firstHeaderRow="1" firstDataRow="2" firstDataCol="2" rowPageCount="1" colPageCount="1"/>
  <pivotFields count="7">
    <pivotField compact="0" showAll="0" defaultSubtotal="0"/>
    <pivotField axis="axisCol" compact="0" showAll="0" defaultSubtotal="0">
      <items count="5">
        <item x="0"/>
        <item x="1"/>
        <item x="2"/>
        <item x="3"/>
        <item x="4"/>
      </items>
    </pivotField>
    <pivotField compact="0" numFmtId="16" showAll="0" defaultSubtotal="0"/>
    <pivotField compact="0" showAll="0" defaultSubtotal="0"/>
    <pivotField axis="axisRow" dataField="1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Row" compact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axis="axisPage" compact="0" showAll="0" defaultSubtotal="0">
      <items count="3">
        <item x="0"/>
        <item x="1"/>
        <item x="2"/>
      </items>
    </pivotField>
  </pivotFields>
  <rowFields count="2">
    <field x="4"/>
    <field x="5"/>
  </rowFields>
  <rowItems count="9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6" item="2" hier="-1"/>
  </pageFields>
  <dataFields count="1">
    <dataField name="Nombre de Nom" fld="4" subtotal="count" baseField="5" baseItem="2" numFmtId="169"/>
  </dataFields>
  <pivotTableStyleInfo name="PivotStyleMedium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402474-89B1-43E8-B220-E1FA9156A1FC}" name="Planning" displayName="Planning" ref="A25:G105" totalsRowShown="0">
  <autoFilter ref="A25:G105" xr:uid="{7A402474-89B1-43E8-B220-E1FA9156A1FC}"/>
  <tableColumns count="7">
    <tableColumn id="1" xr3:uid="{5DE252D9-43F4-4666-96AA-028F3F1455B7}" name="Semaine">
      <calculatedColumnFormula>_xlfn.ISOWEEKNUM(C26)</calculatedColumnFormula>
    </tableColumn>
    <tableColumn id="2" xr3:uid="{454A0CB6-515A-4CD4-BEBC-1CDC3E229724}" name="Jour">
      <calculatedColumnFormula>TEXT(C26,"jjjj")</calculatedColumnFormula>
    </tableColumn>
    <tableColumn id="3" xr3:uid="{04B56950-E6C2-475A-AC03-FF942EE0EC1F}" name="Date" dataDxfId="52"/>
    <tableColumn id="4" xr3:uid="{2682C5F2-B1A8-4B5B-A3AB-F823232BB30E}" name="Site"/>
    <tableColumn id="5" xr3:uid="{22831463-C059-42F1-B142-57A9617ACE60}" name="Nom"/>
    <tableColumn id="6" xr3:uid="{9C278376-CECD-4D5B-9285-30F2EA3B4D0D}" name="Prénom"/>
    <tableColumn id="7" xr3:uid="{23C15ADA-08C6-4829-B928-5E45558725DF}" name="Poste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Y105"/>
  <sheetViews>
    <sheetView tabSelected="1" topLeftCell="C1" workbookViewId="0">
      <selection activeCell="M42" sqref="M42"/>
    </sheetView>
  </sheetViews>
  <sheetFormatPr baseColWidth="10" defaultRowHeight="15" x14ac:dyDescent="0.25"/>
  <cols>
    <col min="9" max="9" width="12.5703125" bestFit="1" customWidth="1"/>
    <col min="10" max="10" width="12.7109375" bestFit="1" customWidth="1"/>
    <col min="11" max="12" width="9" bestFit="1" customWidth="1"/>
    <col min="13" max="13" width="10.42578125" bestFit="1" customWidth="1"/>
    <col min="14" max="15" width="9" bestFit="1" customWidth="1"/>
    <col min="16" max="16" width="12.5703125" bestFit="1" customWidth="1"/>
  </cols>
  <sheetData>
    <row r="4" spans="1:13" ht="15.75" thickBot="1" x14ac:dyDescent="0.3"/>
    <row r="5" spans="1:13" ht="15.75" thickBot="1" x14ac:dyDescent="0.3">
      <c r="B5" s="40"/>
      <c r="C5" s="41" t="s">
        <v>28</v>
      </c>
      <c r="D5" s="37">
        <f>_xlfn.ISOWEEKNUM(D7)</f>
        <v>40</v>
      </c>
      <c r="E5" s="38">
        <f t="shared" ref="E5:M5" si="0">_xlfn.ISOWEEKNUM(E7)</f>
        <v>40</v>
      </c>
      <c r="F5" s="38">
        <f t="shared" si="0"/>
        <v>40</v>
      </c>
      <c r="G5" s="38">
        <f t="shared" si="0"/>
        <v>40</v>
      </c>
      <c r="H5" s="38">
        <f t="shared" si="0"/>
        <v>40</v>
      </c>
      <c r="I5" s="38">
        <f t="shared" si="0"/>
        <v>41</v>
      </c>
      <c r="J5" s="38">
        <f t="shared" si="0"/>
        <v>41</v>
      </c>
      <c r="K5" s="38">
        <f t="shared" si="0"/>
        <v>41</v>
      </c>
      <c r="L5" s="38">
        <f t="shared" si="0"/>
        <v>41</v>
      </c>
      <c r="M5" s="39">
        <f t="shared" si="0"/>
        <v>41</v>
      </c>
    </row>
    <row r="6" spans="1:13" ht="16.5" thickTop="1" thickBot="1" x14ac:dyDescent="0.3">
      <c r="A6" s="1"/>
      <c r="B6" s="2"/>
      <c r="C6" s="2"/>
      <c r="D6" s="3" t="str">
        <f>TEXT(D7,"jjjj")</f>
        <v>lundi</v>
      </c>
      <c r="E6" s="3" t="str">
        <f t="shared" ref="E6:M6" si="1">TEXT(E7,"jjjj")</f>
        <v>mardi</v>
      </c>
      <c r="F6" s="3" t="str">
        <f t="shared" si="1"/>
        <v>mercredi</v>
      </c>
      <c r="G6" s="3" t="str">
        <f t="shared" si="1"/>
        <v>jeudi</v>
      </c>
      <c r="H6" s="3" t="str">
        <f t="shared" si="1"/>
        <v>vendredi</v>
      </c>
      <c r="I6" s="3" t="str">
        <f t="shared" si="1"/>
        <v>lundi</v>
      </c>
      <c r="J6" s="3" t="str">
        <f t="shared" si="1"/>
        <v>mardi</v>
      </c>
      <c r="K6" s="3" t="str">
        <f t="shared" si="1"/>
        <v>mercredi</v>
      </c>
      <c r="L6" s="3" t="str">
        <f t="shared" si="1"/>
        <v>jeudi</v>
      </c>
      <c r="M6" s="3" t="str">
        <f t="shared" si="1"/>
        <v>vendredi</v>
      </c>
    </row>
    <row r="7" spans="1:13" ht="16.5" thickTop="1" thickBot="1" x14ac:dyDescent="0.3">
      <c r="A7" s="14" t="s">
        <v>0</v>
      </c>
      <c r="B7" s="15" t="s">
        <v>1</v>
      </c>
      <c r="C7" s="15" t="s">
        <v>2</v>
      </c>
      <c r="D7" s="16">
        <v>44473</v>
      </c>
      <c r="E7" s="17">
        <f>D7+IF(WEEKDAY(D7,2)=5,3,1)</f>
        <v>44474</v>
      </c>
      <c r="F7" s="17">
        <f t="shared" ref="F7:M7" si="2">E7+IF(WEEKDAY(E7,2)=5,3,1)</f>
        <v>44475</v>
      </c>
      <c r="G7" s="17">
        <f t="shared" si="2"/>
        <v>44476</v>
      </c>
      <c r="H7" s="17">
        <f t="shared" si="2"/>
        <v>44477</v>
      </c>
      <c r="I7" s="16">
        <f t="shared" si="2"/>
        <v>44480</v>
      </c>
      <c r="J7" s="17">
        <f t="shared" si="2"/>
        <v>44481</v>
      </c>
      <c r="K7" s="17">
        <f t="shared" si="2"/>
        <v>44482</v>
      </c>
      <c r="L7" s="17">
        <f t="shared" si="2"/>
        <v>44483</v>
      </c>
      <c r="M7" s="18">
        <f t="shared" si="2"/>
        <v>44484</v>
      </c>
    </row>
    <row r="8" spans="1:13" x14ac:dyDescent="0.25">
      <c r="A8" s="19" t="s">
        <v>4</v>
      </c>
      <c r="B8" s="20" t="s">
        <v>6</v>
      </c>
      <c r="C8" s="20" t="s">
        <v>20</v>
      </c>
      <c r="D8" s="21" t="s">
        <v>14</v>
      </c>
      <c r="E8" s="22" t="s">
        <v>0</v>
      </c>
      <c r="F8" s="22" t="s">
        <v>3</v>
      </c>
      <c r="G8" s="22" t="s">
        <v>14</v>
      </c>
      <c r="H8" s="22" t="s">
        <v>14</v>
      </c>
      <c r="I8" s="21" t="s">
        <v>14</v>
      </c>
      <c r="J8" s="22" t="s">
        <v>0</v>
      </c>
      <c r="K8" s="22" t="s">
        <v>3</v>
      </c>
      <c r="L8" s="22" t="s">
        <v>14</v>
      </c>
      <c r="M8" s="23" t="s">
        <v>14</v>
      </c>
    </row>
    <row r="9" spans="1:13" x14ac:dyDescent="0.25">
      <c r="A9" s="24" t="s">
        <v>4</v>
      </c>
      <c r="B9" s="25" t="s">
        <v>7</v>
      </c>
      <c r="C9" s="25" t="s">
        <v>21</v>
      </c>
      <c r="D9" s="26" t="s">
        <v>0</v>
      </c>
      <c r="E9" s="27" t="s">
        <v>0</v>
      </c>
      <c r="F9" s="27" t="s">
        <v>0</v>
      </c>
      <c r="G9" s="27" t="s">
        <v>0</v>
      </c>
      <c r="H9" s="27" t="s">
        <v>3</v>
      </c>
      <c r="I9" s="26" t="s">
        <v>0</v>
      </c>
      <c r="J9" s="27" t="s">
        <v>0</v>
      </c>
      <c r="K9" s="27" t="s">
        <v>0</v>
      </c>
      <c r="L9" s="27" t="s">
        <v>0</v>
      </c>
      <c r="M9" s="28" t="s">
        <v>3</v>
      </c>
    </row>
    <row r="10" spans="1:13" x14ac:dyDescent="0.25">
      <c r="A10" s="19" t="s">
        <v>4</v>
      </c>
      <c r="B10" s="20" t="s">
        <v>8</v>
      </c>
      <c r="C10" s="20" t="s">
        <v>22</v>
      </c>
      <c r="D10" s="29" t="s">
        <v>0</v>
      </c>
      <c r="E10" s="30" t="s">
        <v>0</v>
      </c>
      <c r="F10" s="30" t="s">
        <v>0</v>
      </c>
      <c r="G10" s="30" t="s">
        <v>0</v>
      </c>
      <c r="H10" s="30" t="s">
        <v>3</v>
      </c>
      <c r="I10" s="29" t="s">
        <v>0</v>
      </c>
      <c r="J10" s="30" t="s">
        <v>0</v>
      </c>
      <c r="K10" s="30" t="s">
        <v>0</v>
      </c>
      <c r="L10" s="30" t="s">
        <v>0</v>
      </c>
      <c r="M10" s="31" t="s">
        <v>3</v>
      </c>
    </row>
    <row r="11" spans="1:13" x14ac:dyDescent="0.25">
      <c r="A11" s="24" t="s">
        <v>4</v>
      </c>
      <c r="B11" s="25" t="s">
        <v>9</v>
      </c>
      <c r="C11" s="25" t="s">
        <v>23</v>
      </c>
      <c r="D11" s="26" t="s">
        <v>0</v>
      </c>
      <c r="E11" s="27" t="s">
        <v>0</v>
      </c>
      <c r="F11" s="27" t="s">
        <v>0</v>
      </c>
      <c r="G11" s="27" t="s">
        <v>3</v>
      </c>
      <c r="H11" s="27" t="s">
        <v>14</v>
      </c>
      <c r="I11" s="26" t="s">
        <v>0</v>
      </c>
      <c r="J11" s="27" t="s">
        <v>0</v>
      </c>
      <c r="K11" s="27" t="s">
        <v>0</v>
      </c>
      <c r="L11" s="27" t="s">
        <v>3</v>
      </c>
      <c r="M11" s="28" t="s">
        <v>14</v>
      </c>
    </row>
    <row r="12" spans="1:13" x14ac:dyDescent="0.25">
      <c r="A12" s="19" t="s">
        <v>5</v>
      </c>
      <c r="B12" s="20" t="s">
        <v>10</v>
      </c>
      <c r="C12" s="20" t="s">
        <v>24</v>
      </c>
      <c r="D12" s="29" t="s">
        <v>3</v>
      </c>
      <c r="E12" s="30" t="s">
        <v>0</v>
      </c>
      <c r="F12" s="30" t="s">
        <v>0</v>
      </c>
      <c r="G12" s="30" t="s">
        <v>0</v>
      </c>
      <c r="H12" s="30" t="s">
        <v>0</v>
      </c>
      <c r="I12" s="29" t="s">
        <v>3</v>
      </c>
      <c r="J12" s="30" t="s">
        <v>0</v>
      </c>
      <c r="K12" s="30" t="s">
        <v>0</v>
      </c>
      <c r="L12" s="30" t="s">
        <v>0</v>
      </c>
      <c r="M12" s="31" t="s">
        <v>0</v>
      </c>
    </row>
    <row r="13" spans="1:13" x14ac:dyDescent="0.25">
      <c r="A13" s="24" t="s">
        <v>5</v>
      </c>
      <c r="B13" s="25" t="s">
        <v>11</v>
      </c>
      <c r="C13" s="25" t="s">
        <v>25</v>
      </c>
      <c r="D13" s="26" t="s">
        <v>0</v>
      </c>
      <c r="E13" s="27" t="s">
        <v>3</v>
      </c>
      <c r="F13" s="27" t="s">
        <v>0</v>
      </c>
      <c r="G13" s="27" t="s">
        <v>0</v>
      </c>
      <c r="H13" s="27" t="s">
        <v>0</v>
      </c>
      <c r="I13" s="26" t="s">
        <v>0</v>
      </c>
      <c r="J13" s="27" t="s">
        <v>3</v>
      </c>
      <c r="K13" s="27" t="s">
        <v>0</v>
      </c>
      <c r="L13" s="27" t="s">
        <v>0</v>
      </c>
      <c r="M13" s="28" t="s">
        <v>0</v>
      </c>
    </row>
    <row r="14" spans="1:13" x14ac:dyDescent="0.25">
      <c r="A14" s="19" t="s">
        <v>5</v>
      </c>
      <c r="B14" s="20" t="s">
        <v>12</v>
      </c>
      <c r="C14" s="20" t="s">
        <v>26</v>
      </c>
      <c r="D14" s="29" t="s">
        <v>0</v>
      </c>
      <c r="E14" s="30" t="s">
        <v>0</v>
      </c>
      <c r="F14" s="30" t="s">
        <v>3</v>
      </c>
      <c r="G14" s="30" t="s">
        <v>0</v>
      </c>
      <c r="H14" s="30" t="s">
        <v>0</v>
      </c>
      <c r="I14" s="29" t="s">
        <v>0</v>
      </c>
      <c r="J14" s="30" t="s">
        <v>0</v>
      </c>
      <c r="K14" s="30" t="s">
        <v>3</v>
      </c>
      <c r="L14" s="30" t="s">
        <v>0</v>
      </c>
      <c r="M14" s="31" t="s">
        <v>0</v>
      </c>
    </row>
    <row r="15" spans="1:13" x14ac:dyDescent="0.25">
      <c r="A15" s="32" t="s">
        <v>5</v>
      </c>
      <c r="B15" s="33" t="s">
        <v>13</v>
      </c>
      <c r="C15" s="33" t="s">
        <v>27</v>
      </c>
      <c r="D15" s="34" t="s">
        <v>3</v>
      </c>
      <c r="E15" s="35" t="s">
        <v>0</v>
      </c>
      <c r="F15" s="35" t="s">
        <v>0</v>
      </c>
      <c r="G15" s="35" t="s">
        <v>14</v>
      </c>
      <c r="H15" s="35" t="s">
        <v>0</v>
      </c>
      <c r="I15" s="34" t="s">
        <v>3</v>
      </c>
      <c r="J15" s="35" t="s">
        <v>0</v>
      </c>
      <c r="K15" s="35" t="s">
        <v>0</v>
      </c>
      <c r="L15" s="35" t="s">
        <v>14</v>
      </c>
      <c r="M15" s="36" t="s">
        <v>0</v>
      </c>
    </row>
    <row r="16" spans="1:13" x14ac:dyDescent="0.25">
      <c r="A16" s="11" t="s">
        <v>15</v>
      </c>
      <c r="B16" s="11"/>
      <c r="C16" s="7">
        <f>COUNTIF(Planning!$A$8:$A$15,"*"&amp;"Site"&amp;"*")</f>
        <v>8</v>
      </c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25" x14ac:dyDescent="0.25">
      <c r="B17" s="8" t="s">
        <v>18</v>
      </c>
      <c r="C17" s="8"/>
      <c r="D17" s="4">
        <f>COUNTIFS(Planning!$A$8:$A$15,"Site A",Planning!$D$8:$D$15,"*"&amp;"Télétravail"&amp;"*")</f>
        <v>0</v>
      </c>
      <c r="E17" s="4">
        <f>COUNTIFS(Planning!$A$8:$A$15,"Site A",Planning!$E$8:$E$15,"*"&amp;"Télétravail"&amp;"*")</f>
        <v>0</v>
      </c>
      <c r="F17" s="4">
        <f>COUNTIFS(Planning!$A$8:$A$15,"Site A",Planning!$F$8:$F$15,"*"&amp;"Télétravail"&amp;"*")</f>
        <v>1</v>
      </c>
      <c r="G17" s="4">
        <f>COUNTIFS(Planning!$A$8:$A$15,"Site A",Planning!$G$8:$G$15,"*"&amp;"Télétravail"&amp;"*")</f>
        <v>1</v>
      </c>
      <c r="H17" s="4">
        <f>COUNTIFS(Planning!$A$8:$A$15,"Site A",Planning!$H$8:$H$15,"*"&amp;"Télétravail"&amp;"*")</f>
        <v>2</v>
      </c>
      <c r="I17" s="4">
        <f>COUNTIFS(Planning!$A$8:$A$15,"Site A",Planning!$I$8:$I$15,"*"&amp;"Télétravail"&amp;"*")</f>
        <v>0</v>
      </c>
      <c r="J17" s="4">
        <f>COUNTIFS(Planning!$A$8:$A$15,"Site A",Planning!$J$8:$J$15,"*"&amp;"Télétravail"&amp;"*")</f>
        <v>0</v>
      </c>
      <c r="K17" s="4">
        <f>COUNTIFS(Planning!$A$8:$A$15,"Site A",Planning!$K$8:$K$15,"*"&amp;"Télétravail"&amp;"*")</f>
        <v>1</v>
      </c>
      <c r="L17" s="4">
        <f>COUNTIFS(Planning!$A$8:$A$15,"Site A",Planning!$L$8:$L$15,"*"&amp;"Télétravail"&amp;"*")</f>
        <v>1</v>
      </c>
      <c r="M17" s="4">
        <f>COUNTIFS(Planning!$A$8:$A$15,"Site A",Planning!$M$8:$M$15,"*"&amp;"Télétravail"&amp;"*")</f>
        <v>2</v>
      </c>
    </row>
    <row r="18" spans="1:25" x14ac:dyDescent="0.25">
      <c r="B18" s="9" t="s">
        <v>19</v>
      </c>
      <c r="C18" s="9"/>
      <c r="D18" s="4">
        <f>COUNTIFS(Planning!$A$8:$A$15,"Site B",Planning!$D$8:$D$15,"*"&amp;"Télétravail"&amp;"*")</f>
        <v>2</v>
      </c>
      <c r="E18" s="4">
        <f>COUNTIFS(Planning!$A$8:$A$15,"Site B",Planning!$E$8:$E$15,"*"&amp;"Télétravail"&amp;"*")</f>
        <v>1</v>
      </c>
      <c r="F18" s="4">
        <f>COUNTIFS(Planning!$A$8:$A$15,"Site B",Planning!$F$8:$F$15,"*"&amp;"Télétravail"&amp;"*")</f>
        <v>1</v>
      </c>
      <c r="G18" s="4">
        <f>COUNTIFS(Planning!$A$8:$A$15,"Site B",Planning!$G$8:$G$15,"*"&amp;"Télétravail"&amp;"*")</f>
        <v>0</v>
      </c>
      <c r="H18" s="4">
        <f>COUNTIFS(Planning!$A$8:$A$15,"Site B",Planning!$H$8:$H$15,"*"&amp;"Télétravail"&amp;"*")</f>
        <v>0</v>
      </c>
      <c r="I18" s="4">
        <f>COUNTIFS(Planning!$A$8:$A$15,"Site B",Planning!$I$8:$I$15,"*"&amp;"Télétravail"&amp;"*")</f>
        <v>2</v>
      </c>
      <c r="J18" s="4">
        <f>COUNTIFS(Planning!$A$8:$A$15,"Site B",Planning!$J$8:$J$15,"*"&amp;"Télétravail"&amp;"*")</f>
        <v>1</v>
      </c>
      <c r="K18" s="4">
        <f>COUNTIFS(Planning!$A$8:$A$15,"Site B",Planning!$K$8:$K$15,"*"&amp;"Télétravail"&amp;"*")</f>
        <v>1</v>
      </c>
      <c r="L18" s="4">
        <f>COUNTIFS(Planning!$A$8:$A$15,"Site B",Planning!$L$8:$L$15,"*"&amp;"Télétravail"&amp;"*")</f>
        <v>0</v>
      </c>
      <c r="M18" s="4">
        <f>COUNTIFS(Planning!$A$8:$A$15,"Site B",Planning!$M$8:$M$15,"*"&amp;"Télétravail"&amp;"*")</f>
        <v>0</v>
      </c>
    </row>
    <row r="19" spans="1:25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25" x14ac:dyDescent="0.25">
      <c r="B20" s="10" t="s">
        <v>16</v>
      </c>
      <c r="C20" s="10"/>
      <c r="D20" s="4">
        <f t="shared" ref="D20:M20" si="3">D18+D17</f>
        <v>2</v>
      </c>
      <c r="E20" s="4">
        <f t="shared" si="3"/>
        <v>1</v>
      </c>
      <c r="F20" s="4">
        <f t="shared" si="3"/>
        <v>2</v>
      </c>
      <c r="G20" s="4">
        <f t="shared" si="3"/>
        <v>1</v>
      </c>
      <c r="H20" s="4">
        <f t="shared" si="3"/>
        <v>2</v>
      </c>
      <c r="I20" s="4">
        <f t="shared" si="3"/>
        <v>2</v>
      </c>
      <c r="J20" s="4">
        <f t="shared" si="3"/>
        <v>1</v>
      </c>
      <c r="K20" s="4">
        <f t="shared" si="3"/>
        <v>2</v>
      </c>
      <c r="L20" s="4">
        <f t="shared" si="3"/>
        <v>1</v>
      </c>
      <c r="M20" s="4">
        <f t="shared" si="3"/>
        <v>2</v>
      </c>
    </row>
    <row r="21" spans="1:25" x14ac:dyDescent="0.25">
      <c r="B21" s="10" t="s">
        <v>17</v>
      </c>
      <c r="C21" s="10"/>
      <c r="D21" s="5">
        <f t="shared" ref="D21:M21" si="4">D$20/$C$16</f>
        <v>0.25</v>
      </c>
      <c r="E21" s="5">
        <f t="shared" si="4"/>
        <v>0.125</v>
      </c>
      <c r="F21" s="5">
        <f t="shared" si="4"/>
        <v>0.25</v>
      </c>
      <c r="G21" s="5">
        <f t="shared" si="4"/>
        <v>0.125</v>
      </c>
      <c r="H21" s="5">
        <f t="shared" si="4"/>
        <v>0.25</v>
      </c>
      <c r="I21" s="5">
        <f t="shared" si="4"/>
        <v>0.25</v>
      </c>
      <c r="J21" s="5">
        <f t="shared" si="4"/>
        <v>0.125</v>
      </c>
      <c r="K21" s="5">
        <f t="shared" si="4"/>
        <v>0.25</v>
      </c>
      <c r="L21" s="5">
        <f t="shared" si="4"/>
        <v>0.125</v>
      </c>
      <c r="M21" s="5">
        <f t="shared" si="4"/>
        <v>0.25</v>
      </c>
    </row>
    <row r="23" spans="1:25" x14ac:dyDescent="0.25">
      <c r="I23" s="13" t="s">
        <v>31</v>
      </c>
      <c r="J23" t="s">
        <v>3</v>
      </c>
    </row>
    <row r="25" spans="1:25" x14ac:dyDescent="0.25">
      <c r="A25" t="s">
        <v>29</v>
      </c>
      <c r="B25" t="s">
        <v>32</v>
      </c>
      <c r="C25" t="s">
        <v>30</v>
      </c>
      <c r="D25" t="s">
        <v>0</v>
      </c>
      <c r="E25" t="s">
        <v>1</v>
      </c>
      <c r="F25" t="s">
        <v>2</v>
      </c>
      <c r="G25" t="s">
        <v>31</v>
      </c>
      <c r="I25" s="13" t="s">
        <v>39</v>
      </c>
      <c r="K25" s="13" t="s">
        <v>32</v>
      </c>
    </row>
    <row r="26" spans="1:25" x14ac:dyDescent="0.25">
      <c r="A26">
        <f>_xlfn.ISOWEEKNUM(C26)</f>
        <v>40</v>
      </c>
      <c r="B26" t="str">
        <f>TEXT(C26,"jjjj")</f>
        <v>lundi</v>
      </c>
      <c r="C26" s="12">
        <v>44473</v>
      </c>
      <c r="D26" t="s">
        <v>4</v>
      </c>
      <c r="E26" t="s">
        <v>6</v>
      </c>
      <c r="F26" t="s">
        <v>20</v>
      </c>
      <c r="G26" t="s">
        <v>14</v>
      </c>
      <c r="I26" s="13" t="s">
        <v>1</v>
      </c>
      <c r="J26" s="13" t="s">
        <v>2</v>
      </c>
      <c r="K26" t="s">
        <v>33</v>
      </c>
      <c r="L26" t="s">
        <v>34</v>
      </c>
      <c r="M26" t="s">
        <v>35</v>
      </c>
      <c r="N26" t="s">
        <v>36</v>
      </c>
      <c r="O26" t="s">
        <v>37</v>
      </c>
      <c r="P26" t="s">
        <v>38</v>
      </c>
      <c r="T26" s="47" t="s">
        <v>33</v>
      </c>
      <c r="U26" s="47" t="s">
        <v>34</v>
      </c>
      <c r="V26" s="47" t="s">
        <v>35</v>
      </c>
      <c r="W26" s="47" t="s">
        <v>36</v>
      </c>
      <c r="X26" s="47" t="s">
        <v>37</v>
      </c>
      <c r="Y26" s="48" t="s">
        <v>16</v>
      </c>
    </row>
    <row r="27" spans="1:25" x14ac:dyDescent="0.25">
      <c r="A27">
        <f t="shared" ref="A27:A33" si="5">_xlfn.ISOWEEKNUM(C27)</f>
        <v>40</v>
      </c>
      <c r="B27" t="str">
        <f t="shared" ref="B27:B41" si="6">TEXT(C27,"jjjj")</f>
        <v>lundi</v>
      </c>
      <c r="C27" s="12">
        <v>44473</v>
      </c>
      <c r="D27" t="s">
        <v>4</v>
      </c>
      <c r="E27" t="s">
        <v>7</v>
      </c>
      <c r="F27" t="s">
        <v>21</v>
      </c>
      <c r="G27" t="s">
        <v>0</v>
      </c>
      <c r="I27" t="s">
        <v>6</v>
      </c>
      <c r="J27" t="s">
        <v>20</v>
      </c>
      <c r="K27" s="43"/>
      <c r="L27" s="43"/>
      <c r="M27" s="43">
        <v>2</v>
      </c>
      <c r="N27" s="43"/>
      <c r="O27" s="43"/>
      <c r="P27" s="43">
        <v>2</v>
      </c>
      <c r="R27" s="42" t="s">
        <v>6</v>
      </c>
      <c r="S27" s="42" t="s">
        <v>20</v>
      </c>
      <c r="T27" s="44" cm="1">
        <f t="array" aca="1" ref="T27" ca="1">SUMPRODUCT(($B$8:$B$15=$R27)*($C$8:$C$15=$S27)*(OFFSET($D$6,,,1,COUNTA(7:7)-3)=T$26)*(OFFSET($D$8,,,8,COUNTA(7:7)-3)="Télétravail"))</f>
        <v>0</v>
      </c>
      <c r="U27" s="44" cm="1">
        <f t="array" aca="1" ref="U27" ca="1">SUMPRODUCT(($B$8:$B$15=$R27)*($C$8:$C$15=$S27)*(OFFSET($D$6,,,1,COUNTA(7:7)-3)=U$26)*(OFFSET($D$8,,,8,COUNTA(7:7)-3)="Télétravail"))</f>
        <v>0</v>
      </c>
      <c r="V27" s="44" cm="1">
        <f t="array" aca="1" ref="V27" ca="1">SUMPRODUCT(($B$8:$B$15=$R27)*($C$8:$C$15=$S27)*(OFFSET($D$6,,,1,COUNTA(7:7)-3)=V$26)*(OFFSET($D$8,,,8,COUNTA(7:7)-3)="Télétravail"))</f>
        <v>2</v>
      </c>
      <c r="W27" s="44" cm="1">
        <f t="array" aca="1" ref="W27" ca="1">SUMPRODUCT(($B$8:$B$15=$R27)*($C$8:$C$15=$S27)*(OFFSET($D$6,,,1,COUNTA(7:7)-3)=W$26)*(OFFSET($D$8,,,8,COUNTA(7:7)-3)="Télétravail"))</f>
        <v>0</v>
      </c>
      <c r="X27" s="44" cm="1">
        <f t="array" aca="1" ref="X27" ca="1">SUMPRODUCT(($B$8:$B$15=$R27)*($C$8:$C$15=$S27)*(OFFSET($D$6,,,1,COUNTA(7:7)-3)=X$26)*(OFFSET($D$8,,,8,COUNTA(7:7)-3)="Télétravail"))</f>
        <v>0</v>
      </c>
      <c r="Y27" s="44">
        <f ca="1">SUM(T27:X27)</f>
        <v>2</v>
      </c>
    </row>
    <row r="28" spans="1:25" x14ac:dyDescent="0.25">
      <c r="A28">
        <f t="shared" si="5"/>
        <v>40</v>
      </c>
      <c r="B28" t="str">
        <f t="shared" si="6"/>
        <v>lundi</v>
      </c>
      <c r="C28" s="12">
        <v>44473</v>
      </c>
      <c r="D28" t="s">
        <v>4</v>
      </c>
      <c r="E28" t="s">
        <v>8</v>
      </c>
      <c r="F28" t="s">
        <v>22</v>
      </c>
      <c r="G28" t="s">
        <v>0</v>
      </c>
      <c r="I28" t="s">
        <v>7</v>
      </c>
      <c r="J28" t="s">
        <v>21</v>
      </c>
      <c r="K28" s="43"/>
      <c r="L28" s="43"/>
      <c r="M28" s="43"/>
      <c r="N28" s="43"/>
      <c r="O28" s="43">
        <v>2</v>
      </c>
      <c r="P28" s="43">
        <v>2</v>
      </c>
      <c r="R28" s="42" t="s">
        <v>7</v>
      </c>
      <c r="S28" s="42" t="s">
        <v>21</v>
      </c>
      <c r="T28" s="44" cm="1">
        <f t="array" aca="1" ref="T28" ca="1">SUMPRODUCT(($B$8:$B$15=$R28)*($C$8:$C$15=$S28)*(OFFSET($D$6,,,1,COUNTA(8:8)-3)=T$26)*(OFFSET($D$8,,,8,COUNTA(8:8)-3)="Télétravail"))</f>
        <v>0</v>
      </c>
      <c r="U28" s="44" cm="1">
        <f t="array" aca="1" ref="U28" ca="1">SUMPRODUCT(($B$8:$B$15=$R28)*($C$8:$C$15=$S28)*(OFFSET($D$6,,,1,COUNTA(8:8)-3)=U$26)*(OFFSET($D$8,,,8,COUNTA(8:8)-3)="Télétravail"))</f>
        <v>0</v>
      </c>
      <c r="V28" s="44" cm="1">
        <f t="array" aca="1" ref="V28" ca="1">SUMPRODUCT(($B$8:$B$15=$R28)*($C$8:$C$15=$S28)*(OFFSET($D$6,,,1,COUNTA(8:8)-3)=V$26)*(OFFSET($D$8,,,8,COUNTA(8:8)-3)="Télétravail"))</f>
        <v>0</v>
      </c>
      <c r="W28" s="44" cm="1">
        <f t="array" aca="1" ref="W28" ca="1">SUMPRODUCT(($B$8:$B$15=$R28)*($C$8:$C$15=$S28)*(OFFSET($D$6,,,1,COUNTA(8:8)-3)=W$26)*(OFFSET($D$8,,,8,COUNTA(8:8)-3)="Télétravail"))</f>
        <v>0</v>
      </c>
      <c r="X28" s="44" cm="1">
        <f t="array" aca="1" ref="X28" ca="1">SUMPRODUCT(($B$8:$B$15=$R28)*($C$8:$C$15=$S28)*(OFFSET($D$6,,,1,COUNTA(8:8)-3)=X$26)*(OFFSET($D$8,,,8,COUNTA(8:8)-3)="Télétravail"))</f>
        <v>2</v>
      </c>
      <c r="Y28" s="44">
        <f ca="1">SUM(T28:X28)</f>
        <v>2</v>
      </c>
    </row>
    <row r="29" spans="1:25" x14ac:dyDescent="0.25">
      <c r="A29">
        <f t="shared" si="5"/>
        <v>40</v>
      </c>
      <c r="B29" t="str">
        <f t="shared" si="6"/>
        <v>lundi</v>
      </c>
      <c r="C29" s="12">
        <v>44473</v>
      </c>
      <c r="D29" t="s">
        <v>4</v>
      </c>
      <c r="E29" t="s">
        <v>9</v>
      </c>
      <c r="F29" t="s">
        <v>23</v>
      </c>
      <c r="G29" t="s">
        <v>0</v>
      </c>
      <c r="I29" t="s">
        <v>8</v>
      </c>
      <c r="J29" t="s">
        <v>22</v>
      </c>
      <c r="K29" s="43"/>
      <c r="L29" s="43"/>
      <c r="M29" s="43"/>
      <c r="N29" s="43"/>
      <c r="O29" s="43">
        <v>2</v>
      </c>
      <c r="P29" s="43">
        <v>2</v>
      </c>
      <c r="R29" s="42" t="s">
        <v>8</v>
      </c>
      <c r="S29" s="42" t="s">
        <v>22</v>
      </c>
      <c r="T29" s="44" cm="1">
        <f t="array" aca="1" ref="T29" ca="1">SUMPRODUCT(($B$8:$B$15=$R29)*($C$8:$C$15=$S29)*(OFFSET($D$6,,,1,COUNTA(9:9)-3)=T$26)*(OFFSET($D$8,,,8,COUNTA(9:9)-3)="Télétravail"))</f>
        <v>0</v>
      </c>
      <c r="U29" s="44" cm="1">
        <f t="array" aca="1" ref="U29" ca="1">SUMPRODUCT(($B$8:$B$15=$R29)*($C$8:$C$15=$S29)*(OFFSET($D$6,,,1,COUNTA(9:9)-3)=U$26)*(OFFSET($D$8,,,8,COUNTA(9:9)-3)="Télétravail"))</f>
        <v>0</v>
      </c>
      <c r="V29" s="44" cm="1">
        <f t="array" aca="1" ref="V29" ca="1">SUMPRODUCT(($B$8:$B$15=$R29)*($C$8:$C$15=$S29)*(OFFSET($D$6,,,1,COUNTA(9:9)-3)=V$26)*(OFFSET($D$8,,,8,COUNTA(9:9)-3)="Télétravail"))</f>
        <v>0</v>
      </c>
      <c r="W29" s="44" cm="1">
        <f t="array" aca="1" ref="W29" ca="1">SUMPRODUCT(($B$8:$B$15=$R29)*($C$8:$C$15=$S29)*(OFFSET($D$6,,,1,COUNTA(9:9)-3)=W$26)*(OFFSET($D$8,,,8,COUNTA(9:9)-3)="Télétravail"))</f>
        <v>0</v>
      </c>
      <c r="X29" s="44" cm="1">
        <f t="array" aca="1" ref="X29" ca="1">SUMPRODUCT(($B$8:$B$15=$R29)*($C$8:$C$15=$S29)*(OFFSET($D$6,,,1,COUNTA(9:9)-3)=X$26)*(OFFSET($D$8,,,8,COUNTA(9:9)-3)="Télétravail"))</f>
        <v>2</v>
      </c>
      <c r="Y29" s="44">
        <f ca="1">SUM(T29:X29)</f>
        <v>2</v>
      </c>
    </row>
    <row r="30" spans="1:25" x14ac:dyDescent="0.25">
      <c r="A30">
        <f t="shared" si="5"/>
        <v>40</v>
      </c>
      <c r="B30" t="str">
        <f t="shared" si="6"/>
        <v>lundi</v>
      </c>
      <c r="C30" s="12">
        <v>44473</v>
      </c>
      <c r="D30" t="s">
        <v>5</v>
      </c>
      <c r="E30" t="s">
        <v>10</v>
      </c>
      <c r="F30" t="s">
        <v>24</v>
      </c>
      <c r="G30" t="s">
        <v>3</v>
      </c>
      <c r="I30" t="s">
        <v>9</v>
      </c>
      <c r="J30" t="s">
        <v>23</v>
      </c>
      <c r="K30" s="43"/>
      <c r="L30" s="43"/>
      <c r="M30" s="43"/>
      <c r="N30" s="43">
        <v>2</v>
      </c>
      <c r="O30" s="43"/>
      <c r="P30" s="43">
        <v>2</v>
      </c>
      <c r="R30" s="42" t="s">
        <v>9</v>
      </c>
      <c r="S30" s="42" t="s">
        <v>23</v>
      </c>
      <c r="T30" s="44" cm="1">
        <f t="array" aca="1" ref="T30" ca="1">SUMPRODUCT(($B$8:$B$15=$R30)*($C$8:$C$15=$S30)*(OFFSET($D$6,,,1,COUNTA(10:10)-3)=T$26)*(OFFSET($D$8,,,8,COUNTA(10:10)-3)="Télétravail"))</f>
        <v>0</v>
      </c>
      <c r="U30" s="44" cm="1">
        <f t="array" aca="1" ref="U30" ca="1">SUMPRODUCT(($B$8:$B$15=$R30)*($C$8:$C$15=$S30)*(OFFSET($D$6,,,1,COUNTA(10:10)-3)=U$26)*(OFFSET($D$8,,,8,COUNTA(10:10)-3)="Télétravail"))</f>
        <v>0</v>
      </c>
      <c r="V30" s="44" cm="1">
        <f t="array" aca="1" ref="V30" ca="1">SUMPRODUCT(($B$8:$B$15=$R30)*($C$8:$C$15=$S30)*(OFFSET($D$6,,,1,COUNTA(10:10)-3)=V$26)*(OFFSET($D$8,,,8,COUNTA(10:10)-3)="Télétravail"))</f>
        <v>0</v>
      </c>
      <c r="W30" s="44" cm="1">
        <f t="array" aca="1" ref="W30" ca="1">SUMPRODUCT(($B$8:$B$15=$R30)*($C$8:$C$15=$S30)*(OFFSET($D$6,,,1,COUNTA(10:10)-3)=W$26)*(OFFSET($D$8,,,8,COUNTA(10:10)-3)="Télétravail"))</f>
        <v>2</v>
      </c>
      <c r="X30" s="44" cm="1">
        <f t="array" aca="1" ref="X30" ca="1">SUMPRODUCT(($B$8:$B$15=$R30)*($C$8:$C$15=$S30)*(OFFSET($D$6,,,1,COUNTA(10:10)-3)=X$26)*(OFFSET($D$8,,,8,COUNTA(10:10)-3)="Télétravail"))</f>
        <v>0</v>
      </c>
      <c r="Y30" s="44">
        <f ca="1">SUM(T30:X30)</f>
        <v>2</v>
      </c>
    </row>
    <row r="31" spans="1:25" x14ac:dyDescent="0.25">
      <c r="A31">
        <f t="shared" si="5"/>
        <v>40</v>
      </c>
      <c r="B31" t="str">
        <f t="shared" si="6"/>
        <v>lundi</v>
      </c>
      <c r="C31" s="12">
        <v>44473</v>
      </c>
      <c r="D31" t="s">
        <v>5</v>
      </c>
      <c r="E31" t="s">
        <v>11</v>
      </c>
      <c r="F31" t="s">
        <v>25</v>
      </c>
      <c r="G31" t="s">
        <v>0</v>
      </c>
      <c r="I31" t="s">
        <v>10</v>
      </c>
      <c r="J31" t="s">
        <v>24</v>
      </c>
      <c r="K31" s="43">
        <v>2</v>
      </c>
      <c r="L31" s="43"/>
      <c r="M31" s="43"/>
      <c r="N31" s="43"/>
      <c r="O31" s="43"/>
      <c r="P31" s="43">
        <v>2</v>
      </c>
      <c r="R31" s="42" t="s">
        <v>10</v>
      </c>
      <c r="S31" s="42" t="s">
        <v>24</v>
      </c>
      <c r="T31" s="44" cm="1">
        <f t="array" aca="1" ref="T31" ca="1">SUMPRODUCT(($B$8:$B$15=$R31)*($C$8:$C$15=$S31)*(OFFSET($D$6,,,1,COUNTA(11:11)-3)=T$26)*(OFFSET($D$8,,,8,COUNTA(11:11)-3)="Télétravail"))</f>
        <v>2</v>
      </c>
      <c r="U31" s="44" cm="1">
        <f t="array" aca="1" ref="U31" ca="1">SUMPRODUCT(($B$8:$B$15=$R31)*($C$8:$C$15=$S31)*(OFFSET($D$6,,,1,COUNTA(11:11)-3)=U$26)*(OFFSET($D$8,,,8,COUNTA(11:11)-3)="Télétravail"))</f>
        <v>0</v>
      </c>
      <c r="V31" s="44" cm="1">
        <f t="array" aca="1" ref="V31" ca="1">SUMPRODUCT(($B$8:$B$15=$R31)*($C$8:$C$15=$S31)*(OFFSET($D$6,,,1,COUNTA(11:11)-3)=V$26)*(OFFSET($D$8,,,8,COUNTA(11:11)-3)="Télétravail"))</f>
        <v>0</v>
      </c>
      <c r="W31" s="44" cm="1">
        <f t="array" aca="1" ref="W31" ca="1">SUMPRODUCT(($B$8:$B$15=$R31)*($C$8:$C$15=$S31)*(OFFSET($D$6,,,1,COUNTA(11:11)-3)=W$26)*(OFFSET($D$8,,,8,COUNTA(11:11)-3)="Télétravail"))</f>
        <v>0</v>
      </c>
      <c r="X31" s="44" cm="1">
        <f t="array" aca="1" ref="X31" ca="1">SUMPRODUCT(($B$8:$B$15=$R31)*($C$8:$C$15=$S31)*(OFFSET($D$6,,,1,COUNTA(11:11)-3)=X$26)*(OFFSET($D$8,,,8,COUNTA(11:11)-3)="Télétravail"))</f>
        <v>0</v>
      </c>
      <c r="Y31" s="44">
        <f ca="1">SUM(T31:X31)</f>
        <v>2</v>
      </c>
    </row>
    <row r="32" spans="1:25" x14ac:dyDescent="0.25">
      <c r="A32">
        <f t="shared" si="5"/>
        <v>40</v>
      </c>
      <c r="B32" t="str">
        <f t="shared" si="6"/>
        <v>lundi</v>
      </c>
      <c r="C32" s="12">
        <v>44473</v>
      </c>
      <c r="D32" t="s">
        <v>5</v>
      </c>
      <c r="E32" t="s">
        <v>12</v>
      </c>
      <c r="F32" t="s">
        <v>26</v>
      </c>
      <c r="G32" t="s">
        <v>0</v>
      </c>
      <c r="I32" t="s">
        <v>11</v>
      </c>
      <c r="J32" t="s">
        <v>25</v>
      </c>
      <c r="K32" s="43"/>
      <c r="L32" s="43">
        <v>2</v>
      </c>
      <c r="M32" s="43"/>
      <c r="N32" s="43"/>
      <c r="O32" s="43"/>
      <c r="P32" s="43">
        <v>2</v>
      </c>
      <c r="R32" s="42" t="s">
        <v>11</v>
      </c>
      <c r="S32" s="42" t="s">
        <v>25</v>
      </c>
      <c r="T32" s="44" cm="1">
        <f t="array" aca="1" ref="T32" ca="1">SUMPRODUCT(($B$8:$B$15=$R32)*($C$8:$C$15=$S32)*(OFFSET($D$6,,,1,COUNTA(12:12)-3)=T$26)*(OFFSET($D$8,,,8,COUNTA(12:12)-3)="Télétravail"))</f>
        <v>0</v>
      </c>
      <c r="U32" s="44" cm="1">
        <f t="array" aca="1" ref="U32" ca="1">SUMPRODUCT(($B$8:$B$15=$R32)*($C$8:$C$15=$S32)*(OFFSET($D$6,,,1,COUNTA(12:12)-3)=U$26)*(OFFSET($D$8,,,8,COUNTA(12:12)-3)="Télétravail"))</f>
        <v>2</v>
      </c>
      <c r="V32" s="44" cm="1">
        <f t="array" aca="1" ref="V32" ca="1">SUMPRODUCT(($B$8:$B$15=$R32)*($C$8:$C$15=$S32)*(OFFSET($D$6,,,1,COUNTA(12:12)-3)=V$26)*(OFFSET($D$8,,,8,COUNTA(12:12)-3)="Télétravail"))</f>
        <v>0</v>
      </c>
      <c r="W32" s="44" cm="1">
        <f t="array" aca="1" ref="W32" ca="1">SUMPRODUCT(($B$8:$B$15=$R32)*($C$8:$C$15=$S32)*(OFFSET($D$6,,,1,COUNTA(12:12)-3)=W$26)*(OFFSET($D$8,,,8,COUNTA(12:12)-3)="Télétravail"))</f>
        <v>0</v>
      </c>
      <c r="X32" s="44" cm="1">
        <f t="array" aca="1" ref="X32" ca="1">SUMPRODUCT(($B$8:$B$15=$R32)*($C$8:$C$15=$S32)*(OFFSET($D$6,,,1,COUNTA(12:12)-3)=X$26)*(OFFSET($D$8,,,8,COUNTA(12:12)-3)="Télétravail"))</f>
        <v>0</v>
      </c>
      <c r="Y32" s="44">
        <f ca="1">SUM(T32:X32)</f>
        <v>2</v>
      </c>
    </row>
    <row r="33" spans="1:25" x14ac:dyDescent="0.25">
      <c r="A33">
        <f t="shared" si="5"/>
        <v>40</v>
      </c>
      <c r="B33" t="str">
        <f t="shared" si="6"/>
        <v>lundi</v>
      </c>
      <c r="C33" s="12">
        <v>44473</v>
      </c>
      <c r="D33" t="s">
        <v>5</v>
      </c>
      <c r="E33" t="s">
        <v>13</v>
      </c>
      <c r="F33" t="s">
        <v>27</v>
      </c>
      <c r="G33" t="s">
        <v>3</v>
      </c>
      <c r="I33" t="s">
        <v>12</v>
      </c>
      <c r="J33" t="s">
        <v>26</v>
      </c>
      <c r="K33" s="43"/>
      <c r="L33" s="43"/>
      <c r="M33" s="43">
        <v>2</v>
      </c>
      <c r="N33" s="43"/>
      <c r="O33" s="43"/>
      <c r="P33" s="43">
        <v>2</v>
      </c>
      <c r="R33" s="42" t="s">
        <v>12</v>
      </c>
      <c r="S33" s="42" t="s">
        <v>26</v>
      </c>
      <c r="T33" s="44" cm="1">
        <f t="array" aca="1" ref="T33" ca="1">SUMPRODUCT(($B$8:$B$15=$R33)*($C$8:$C$15=$S33)*(OFFSET($D$6,,,1,COUNTA(13:13)-3)=T$26)*(OFFSET($D$8,,,8,COUNTA(13:13)-3)="Télétravail"))</f>
        <v>0</v>
      </c>
      <c r="U33" s="44" cm="1">
        <f t="array" aca="1" ref="U33" ca="1">SUMPRODUCT(($B$8:$B$15=$R33)*($C$8:$C$15=$S33)*(OFFSET($D$6,,,1,COUNTA(13:13)-3)=U$26)*(OFFSET($D$8,,,8,COUNTA(13:13)-3)="Télétravail"))</f>
        <v>0</v>
      </c>
      <c r="V33" s="44" cm="1">
        <f t="array" aca="1" ref="V33" ca="1">SUMPRODUCT(($B$8:$B$15=$R33)*($C$8:$C$15=$S33)*(OFFSET($D$6,,,1,COUNTA(13:13)-3)=V$26)*(OFFSET($D$8,,,8,COUNTA(13:13)-3)="Télétravail"))</f>
        <v>2</v>
      </c>
      <c r="W33" s="44" cm="1">
        <f t="array" aca="1" ref="W33" ca="1">SUMPRODUCT(($B$8:$B$15=$R33)*($C$8:$C$15=$S33)*(OFFSET($D$6,,,1,COUNTA(13:13)-3)=W$26)*(OFFSET($D$8,,,8,COUNTA(13:13)-3)="Télétravail"))</f>
        <v>0</v>
      </c>
      <c r="X33" s="44" cm="1">
        <f t="array" aca="1" ref="X33" ca="1">SUMPRODUCT(($B$8:$B$15=$R33)*($C$8:$C$15=$S33)*(OFFSET($D$6,,,1,COUNTA(13:13)-3)=X$26)*(OFFSET($D$8,,,8,COUNTA(13:13)-3)="Télétravail"))</f>
        <v>0</v>
      </c>
      <c r="Y33" s="44">
        <f ca="1">SUM(T33:X33)</f>
        <v>2</v>
      </c>
    </row>
    <row r="34" spans="1:25" x14ac:dyDescent="0.25">
      <c r="A34">
        <f t="shared" ref="A34:A41" si="7">_xlfn.ISOWEEKNUM(C34)</f>
        <v>40</v>
      </c>
      <c r="B34" t="str">
        <f t="shared" si="6"/>
        <v>mardi</v>
      </c>
      <c r="C34" s="12">
        <v>44474</v>
      </c>
      <c r="D34" t="s">
        <v>4</v>
      </c>
      <c r="E34" t="s">
        <v>6</v>
      </c>
      <c r="F34" t="s">
        <v>20</v>
      </c>
      <c r="G34" t="s">
        <v>0</v>
      </c>
      <c r="I34" t="s">
        <v>13</v>
      </c>
      <c r="J34" t="s">
        <v>27</v>
      </c>
      <c r="K34" s="43">
        <v>2</v>
      </c>
      <c r="L34" s="43"/>
      <c r="M34" s="43"/>
      <c r="N34" s="43"/>
      <c r="O34" s="43"/>
      <c r="P34" s="43">
        <v>2</v>
      </c>
      <c r="R34" s="42" t="s">
        <v>13</v>
      </c>
      <c r="S34" s="42" t="s">
        <v>27</v>
      </c>
      <c r="T34" s="44" cm="1">
        <f t="array" aca="1" ref="T34" ca="1">SUMPRODUCT(($B$8:$B$15=$R34)*($C$8:$C$15=$S34)*(OFFSET($D$6,,,1,COUNTA(14:14)-3)=T$26)*(OFFSET($D$8,,,8,COUNTA(14:14)-3)="Télétravail"))</f>
        <v>2</v>
      </c>
      <c r="U34" s="44" cm="1">
        <f t="array" aca="1" ref="U34" ca="1">SUMPRODUCT(($B$8:$B$15=$R34)*($C$8:$C$15=$S34)*(OFFSET($D$6,,,1,COUNTA(14:14)-3)=U$26)*(OFFSET($D$8,,,8,COUNTA(14:14)-3)="Télétravail"))</f>
        <v>0</v>
      </c>
      <c r="V34" s="44" cm="1">
        <f t="array" aca="1" ref="V34" ca="1">SUMPRODUCT(($B$8:$B$15=$R34)*($C$8:$C$15=$S34)*(OFFSET($D$6,,,1,COUNTA(14:14)-3)=V$26)*(OFFSET($D$8,,,8,COUNTA(14:14)-3)="Télétravail"))</f>
        <v>0</v>
      </c>
      <c r="W34" s="44" cm="1">
        <f t="array" aca="1" ref="W34" ca="1">SUMPRODUCT(($B$8:$B$15=$R34)*($C$8:$C$15=$S34)*(OFFSET($D$6,,,1,COUNTA(14:14)-3)=W$26)*(OFFSET($D$8,,,8,COUNTA(14:14)-3)="Télétravail"))</f>
        <v>0</v>
      </c>
      <c r="X34" s="44" cm="1">
        <f t="array" aca="1" ref="X34" ca="1">SUMPRODUCT(($B$8:$B$15=$R34)*($C$8:$C$15=$S34)*(OFFSET($D$6,,,1,COUNTA(14:14)-3)=X$26)*(OFFSET($D$8,,,8,COUNTA(14:14)-3)="Télétravail"))</f>
        <v>0</v>
      </c>
      <c r="Y34" s="44">
        <f ca="1">SUM(T34:X34)</f>
        <v>2</v>
      </c>
    </row>
    <row r="35" spans="1:25" x14ac:dyDescent="0.25">
      <c r="A35">
        <f t="shared" si="7"/>
        <v>40</v>
      </c>
      <c r="B35" t="str">
        <f t="shared" si="6"/>
        <v>mardi</v>
      </c>
      <c r="C35" s="12">
        <v>44474</v>
      </c>
      <c r="D35" t="s">
        <v>4</v>
      </c>
      <c r="E35" t="s">
        <v>7</v>
      </c>
      <c r="F35" t="s">
        <v>21</v>
      </c>
      <c r="G35" t="s">
        <v>0</v>
      </c>
      <c r="I35" t="s">
        <v>38</v>
      </c>
      <c r="K35" s="43">
        <v>4</v>
      </c>
      <c r="L35" s="43">
        <v>2</v>
      </c>
      <c r="M35" s="43">
        <v>4</v>
      </c>
      <c r="N35" s="43">
        <v>2</v>
      </c>
      <c r="O35" s="43">
        <v>4</v>
      </c>
      <c r="P35" s="43">
        <v>16</v>
      </c>
      <c r="S35" s="45" t="s">
        <v>16</v>
      </c>
      <c r="T35" s="46">
        <f ca="1">SUM(T27:T34)</f>
        <v>4</v>
      </c>
      <c r="U35" s="46">
        <f ca="1">SUM(U27:U34)</f>
        <v>2</v>
      </c>
      <c r="V35" s="46">
        <f ca="1">SUM(V27:V34)</f>
        <v>4</v>
      </c>
      <c r="W35" s="46">
        <f ca="1">SUM(W27:W34)</f>
        <v>2</v>
      </c>
      <c r="X35" s="46">
        <f ca="1">SUM(X27:X34)</f>
        <v>4</v>
      </c>
    </row>
    <row r="36" spans="1:25" x14ac:dyDescent="0.25">
      <c r="A36">
        <f t="shared" si="7"/>
        <v>40</v>
      </c>
      <c r="B36" t="str">
        <f t="shared" si="6"/>
        <v>mardi</v>
      </c>
      <c r="C36" s="12">
        <v>44474</v>
      </c>
      <c r="D36" t="s">
        <v>4</v>
      </c>
      <c r="E36" t="s">
        <v>8</v>
      </c>
      <c r="F36" t="s">
        <v>22</v>
      </c>
      <c r="G36" t="s">
        <v>0</v>
      </c>
    </row>
    <row r="37" spans="1:25" x14ac:dyDescent="0.25">
      <c r="A37">
        <f t="shared" si="7"/>
        <v>40</v>
      </c>
      <c r="B37" t="str">
        <f t="shared" si="6"/>
        <v>mardi</v>
      </c>
      <c r="C37" s="12">
        <v>44474</v>
      </c>
      <c r="D37" t="s">
        <v>4</v>
      </c>
      <c r="E37" t="s">
        <v>9</v>
      </c>
      <c r="F37" t="s">
        <v>23</v>
      </c>
      <c r="G37" t="s">
        <v>0</v>
      </c>
    </row>
    <row r="38" spans="1:25" x14ac:dyDescent="0.25">
      <c r="A38">
        <f t="shared" si="7"/>
        <v>40</v>
      </c>
      <c r="B38" t="str">
        <f t="shared" si="6"/>
        <v>mardi</v>
      </c>
      <c r="C38" s="12">
        <v>44474</v>
      </c>
      <c r="D38" t="s">
        <v>5</v>
      </c>
      <c r="E38" t="s">
        <v>10</v>
      </c>
      <c r="F38" t="s">
        <v>24</v>
      </c>
      <c r="G38" t="s">
        <v>0</v>
      </c>
    </row>
    <row r="39" spans="1:25" x14ac:dyDescent="0.25">
      <c r="A39">
        <f t="shared" si="7"/>
        <v>40</v>
      </c>
      <c r="B39" t="str">
        <f t="shared" si="6"/>
        <v>mardi</v>
      </c>
      <c r="C39" s="12">
        <v>44474</v>
      </c>
      <c r="D39" t="s">
        <v>5</v>
      </c>
      <c r="E39" t="s">
        <v>11</v>
      </c>
      <c r="F39" t="s">
        <v>25</v>
      </c>
      <c r="G39" t="s">
        <v>3</v>
      </c>
    </row>
    <row r="40" spans="1:25" x14ac:dyDescent="0.25">
      <c r="A40">
        <f t="shared" si="7"/>
        <v>40</v>
      </c>
      <c r="B40" t="str">
        <f t="shared" si="6"/>
        <v>mardi</v>
      </c>
      <c r="C40" s="12">
        <v>44474</v>
      </c>
      <c r="D40" t="s">
        <v>5</v>
      </c>
      <c r="E40" t="s">
        <v>12</v>
      </c>
      <c r="F40" t="s">
        <v>26</v>
      </c>
      <c r="G40" t="s">
        <v>0</v>
      </c>
    </row>
    <row r="41" spans="1:25" x14ac:dyDescent="0.25">
      <c r="A41">
        <f t="shared" si="7"/>
        <v>40</v>
      </c>
      <c r="B41" t="str">
        <f t="shared" si="6"/>
        <v>mardi</v>
      </c>
      <c r="C41" s="12">
        <v>44474</v>
      </c>
      <c r="D41" t="s">
        <v>5</v>
      </c>
      <c r="E41" t="s">
        <v>13</v>
      </c>
      <c r="F41" t="s">
        <v>27</v>
      </c>
      <c r="G41" t="s">
        <v>0</v>
      </c>
    </row>
    <row r="42" spans="1:25" x14ac:dyDescent="0.25">
      <c r="A42">
        <f t="shared" ref="A42:A49" si="8">_xlfn.ISOWEEKNUM(C42)</f>
        <v>40</v>
      </c>
      <c r="B42" t="str">
        <f t="shared" ref="B42:B49" si="9">TEXT(C42,"jjjj")</f>
        <v>mercredi</v>
      </c>
      <c r="C42" s="12">
        <v>44475</v>
      </c>
      <c r="D42" t="s">
        <v>4</v>
      </c>
      <c r="E42" t="s">
        <v>6</v>
      </c>
      <c r="F42" t="s">
        <v>20</v>
      </c>
      <c r="G42" t="s">
        <v>3</v>
      </c>
    </row>
    <row r="43" spans="1:25" x14ac:dyDescent="0.25">
      <c r="A43">
        <f t="shared" si="8"/>
        <v>40</v>
      </c>
      <c r="B43" t="str">
        <f t="shared" si="9"/>
        <v>mercredi</v>
      </c>
      <c r="C43" s="12">
        <v>44475</v>
      </c>
      <c r="D43" t="s">
        <v>4</v>
      </c>
      <c r="E43" t="s">
        <v>7</v>
      </c>
      <c r="F43" t="s">
        <v>21</v>
      </c>
      <c r="G43" t="s">
        <v>0</v>
      </c>
    </row>
    <row r="44" spans="1:25" x14ac:dyDescent="0.25">
      <c r="A44">
        <f t="shared" si="8"/>
        <v>40</v>
      </c>
      <c r="B44" t="str">
        <f t="shared" si="9"/>
        <v>mercredi</v>
      </c>
      <c r="C44" s="12">
        <v>44475</v>
      </c>
      <c r="D44" t="s">
        <v>4</v>
      </c>
      <c r="E44" t="s">
        <v>8</v>
      </c>
      <c r="F44" t="s">
        <v>22</v>
      </c>
      <c r="G44" t="s">
        <v>0</v>
      </c>
    </row>
    <row r="45" spans="1:25" x14ac:dyDescent="0.25">
      <c r="A45">
        <f t="shared" si="8"/>
        <v>40</v>
      </c>
      <c r="B45" t="str">
        <f t="shared" si="9"/>
        <v>mercredi</v>
      </c>
      <c r="C45" s="12">
        <v>44475</v>
      </c>
      <c r="D45" t="s">
        <v>4</v>
      </c>
      <c r="E45" t="s">
        <v>9</v>
      </c>
      <c r="F45" t="s">
        <v>23</v>
      </c>
      <c r="G45" t="s">
        <v>0</v>
      </c>
    </row>
    <row r="46" spans="1:25" x14ac:dyDescent="0.25">
      <c r="A46">
        <f t="shared" si="8"/>
        <v>40</v>
      </c>
      <c r="B46" t="str">
        <f t="shared" si="9"/>
        <v>mercredi</v>
      </c>
      <c r="C46" s="12">
        <v>44475</v>
      </c>
      <c r="D46" t="s">
        <v>5</v>
      </c>
      <c r="E46" t="s">
        <v>10</v>
      </c>
      <c r="F46" t="s">
        <v>24</v>
      </c>
      <c r="G46" t="s">
        <v>0</v>
      </c>
    </row>
    <row r="47" spans="1:25" x14ac:dyDescent="0.25">
      <c r="A47">
        <f t="shared" si="8"/>
        <v>40</v>
      </c>
      <c r="B47" t="str">
        <f t="shared" si="9"/>
        <v>mercredi</v>
      </c>
      <c r="C47" s="12">
        <v>44475</v>
      </c>
      <c r="D47" t="s">
        <v>5</v>
      </c>
      <c r="E47" t="s">
        <v>11</v>
      </c>
      <c r="F47" t="s">
        <v>25</v>
      </c>
      <c r="G47" t="s">
        <v>0</v>
      </c>
    </row>
    <row r="48" spans="1:25" x14ac:dyDescent="0.25">
      <c r="A48">
        <f t="shared" si="8"/>
        <v>40</v>
      </c>
      <c r="B48" t="str">
        <f t="shared" si="9"/>
        <v>mercredi</v>
      </c>
      <c r="C48" s="12">
        <v>44475</v>
      </c>
      <c r="D48" t="s">
        <v>5</v>
      </c>
      <c r="E48" t="s">
        <v>12</v>
      </c>
      <c r="F48" t="s">
        <v>26</v>
      </c>
      <c r="G48" t="s">
        <v>3</v>
      </c>
    </row>
    <row r="49" spans="1:7" x14ac:dyDescent="0.25">
      <c r="A49">
        <f t="shared" si="8"/>
        <v>40</v>
      </c>
      <c r="B49" t="str">
        <f t="shared" si="9"/>
        <v>mercredi</v>
      </c>
      <c r="C49" s="12">
        <v>44475</v>
      </c>
      <c r="D49" t="s">
        <v>5</v>
      </c>
      <c r="E49" t="s">
        <v>13</v>
      </c>
      <c r="F49" t="s">
        <v>27</v>
      </c>
      <c r="G49" t="s">
        <v>0</v>
      </c>
    </row>
    <row r="50" spans="1:7" x14ac:dyDescent="0.25">
      <c r="A50">
        <f t="shared" ref="A50:A57" si="10">_xlfn.ISOWEEKNUM(C50)</f>
        <v>40</v>
      </c>
      <c r="B50" t="str">
        <f t="shared" ref="B50:B57" si="11">TEXT(C50,"jjjj")</f>
        <v>mercredi</v>
      </c>
      <c r="C50" s="12">
        <v>44475</v>
      </c>
      <c r="D50" t="s">
        <v>4</v>
      </c>
      <c r="E50" t="s">
        <v>6</v>
      </c>
      <c r="F50" t="s">
        <v>20</v>
      </c>
      <c r="G50" t="s">
        <v>14</v>
      </c>
    </row>
    <row r="51" spans="1:7" x14ac:dyDescent="0.25">
      <c r="A51">
        <f t="shared" si="10"/>
        <v>40</v>
      </c>
      <c r="B51" t="str">
        <f t="shared" si="11"/>
        <v>jeudi</v>
      </c>
      <c r="C51" s="12">
        <v>44476</v>
      </c>
      <c r="D51" t="s">
        <v>4</v>
      </c>
      <c r="E51" t="s">
        <v>7</v>
      </c>
      <c r="F51" t="s">
        <v>21</v>
      </c>
      <c r="G51" t="s">
        <v>0</v>
      </c>
    </row>
    <row r="52" spans="1:7" x14ac:dyDescent="0.25">
      <c r="A52">
        <f t="shared" si="10"/>
        <v>40</v>
      </c>
      <c r="B52" t="str">
        <f t="shared" si="11"/>
        <v>jeudi</v>
      </c>
      <c r="C52" s="12">
        <v>44476</v>
      </c>
      <c r="D52" t="s">
        <v>4</v>
      </c>
      <c r="E52" t="s">
        <v>8</v>
      </c>
      <c r="F52" t="s">
        <v>22</v>
      </c>
      <c r="G52" t="s">
        <v>0</v>
      </c>
    </row>
    <row r="53" spans="1:7" x14ac:dyDescent="0.25">
      <c r="A53">
        <f t="shared" si="10"/>
        <v>40</v>
      </c>
      <c r="B53" t="str">
        <f t="shared" si="11"/>
        <v>jeudi</v>
      </c>
      <c r="C53" s="12">
        <v>44476</v>
      </c>
      <c r="D53" t="s">
        <v>4</v>
      </c>
      <c r="E53" t="s">
        <v>9</v>
      </c>
      <c r="F53" t="s">
        <v>23</v>
      </c>
      <c r="G53" t="s">
        <v>3</v>
      </c>
    </row>
    <row r="54" spans="1:7" x14ac:dyDescent="0.25">
      <c r="A54">
        <f t="shared" si="10"/>
        <v>40</v>
      </c>
      <c r="B54" t="str">
        <f t="shared" si="11"/>
        <v>jeudi</v>
      </c>
      <c r="C54" s="12">
        <v>44476</v>
      </c>
      <c r="D54" t="s">
        <v>5</v>
      </c>
      <c r="E54" t="s">
        <v>10</v>
      </c>
      <c r="F54" t="s">
        <v>24</v>
      </c>
      <c r="G54" t="s">
        <v>0</v>
      </c>
    </row>
    <row r="55" spans="1:7" x14ac:dyDescent="0.25">
      <c r="A55">
        <f t="shared" si="10"/>
        <v>40</v>
      </c>
      <c r="B55" t="str">
        <f t="shared" si="11"/>
        <v>jeudi</v>
      </c>
      <c r="C55" s="12">
        <v>44476</v>
      </c>
      <c r="D55" t="s">
        <v>5</v>
      </c>
      <c r="E55" t="s">
        <v>11</v>
      </c>
      <c r="F55" t="s">
        <v>25</v>
      </c>
      <c r="G55" t="s">
        <v>0</v>
      </c>
    </row>
    <row r="56" spans="1:7" x14ac:dyDescent="0.25">
      <c r="A56">
        <f t="shared" si="10"/>
        <v>40</v>
      </c>
      <c r="B56" t="str">
        <f t="shared" si="11"/>
        <v>jeudi</v>
      </c>
      <c r="C56" s="12">
        <v>44476</v>
      </c>
      <c r="D56" t="s">
        <v>5</v>
      </c>
      <c r="E56" t="s">
        <v>12</v>
      </c>
      <c r="F56" t="s">
        <v>26</v>
      </c>
      <c r="G56" t="s">
        <v>0</v>
      </c>
    </row>
    <row r="57" spans="1:7" x14ac:dyDescent="0.25">
      <c r="A57">
        <f t="shared" si="10"/>
        <v>40</v>
      </c>
      <c r="B57" t="str">
        <f t="shared" si="11"/>
        <v>jeudi</v>
      </c>
      <c r="C57" s="12">
        <v>44476</v>
      </c>
      <c r="D57" t="s">
        <v>5</v>
      </c>
      <c r="E57" t="s">
        <v>13</v>
      </c>
      <c r="F57" t="s">
        <v>27</v>
      </c>
      <c r="G57" t="s">
        <v>14</v>
      </c>
    </row>
    <row r="58" spans="1:7" x14ac:dyDescent="0.25">
      <c r="A58">
        <f t="shared" ref="A58:A65" si="12">_xlfn.ISOWEEKNUM(C58)</f>
        <v>40</v>
      </c>
      <c r="B58" t="str">
        <f t="shared" ref="B58:B65" si="13">TEXT(C58,"jjjj")</f>
        <v>jeudi</v>
      </c>
      <c r="C58" s="12">
        <v>44476</v>
      </c>
      <c r="D58" t="s">
        <v>4</v>
      </c>
      <c r="E58" t="s">
        <v>6</v>
      </c>
      <c r="F58" t="s">
        <v>20</v>
      </c>
      <c r="G58" t="s">
        <v>14</v>
      </c>
    </row>
    <row r="59" spans="1:7" x14ac:dyDescent="0.25">
      <c r="A59">
        <f t="shared" si="12"/>
        <v>40</v>
      </c>
      <c r="B59" t="str">
        <f t="shared" si="13"/>
        <v>vendredi</v>
      </c>
      <c r="C59" s="12">
        <v>44477</v>
      </c>
      <c r="D59" t="s">
        <v>4</v>
      </c>
      <c r="E59" t="s">
        <v>7</v>
      </c>
      <c r="F59" t="s">
        <v>21</v>
      </c>
      <c r="G59" t="s">
        <v>3</v>
      </c>
    </row>
    <row r="60" spans="1:7" x14ac:dyDescent="0.25">
      <c r="A60">
        <f t="shared" si="12"/>
        <v>40</v>
      </c>
      <c r="B60" t="str">
        <f t="shared" si="13"/>
        <v>vendredi</v>
      </c>
      <c r="C60" s="12">
        <v>44477</v>
      </c>
      <c r="D60" t="s">
        <v>4</v>
      </c>
      <c r="E60" t="s">
        <v>8</v>
      </c>
      <c r="F60" t="s">
        <v>22</v>
      </c>
      <c r="G60" t="s">
        <v>3</v>
      </c>
    </row>
    <row r="61" spans="1:7" x14ac:dyDescent="0.25">
      <c r="A61">
        <f t="shared" si="12"/>
        <v>40</v>
      </c>
      <c r="B61" t="str">
        <f t="shared" si="13"/>
        <v>vendredi</v>
      </c>
      <c r="C61" s="12">
        <v>44477</v>
      </c>
      <c r="D61" t="s">
        <v>4</v>
      </c>
      <c r="E61" t="s">
        <v>9</v>
      </c>
      <c r="F61" t="s">
        <v>23</v>
      </c>
      <c r="G61" t="s">
        <v>14</v>
      </c>
    </row>
    <row r="62" spans="1:7" x14ac:dyDescent="0.25">
      <c r="A62">
        <f t="shared" si="12"/>
        <v>40</v>
      </c>
      <c r="B62" t="str">
        <f t="shared" si="13"/>
        <v>vendredi</v>
      </c>
      <c r="C62" s="12">
        <v>44477</v>
      </c>
      <c r="D62" t="s">
        <v>5</v>
      </c>
      <c r="E62" t="s">
        <v>10</v>
      </c>
      <c r="F62" t="s">
        <v>24</v>
      </c>
      <c r="G62" t="s">
        <v>0</v>
      </c>
    </row>
    <row r="63" spans="1:7" x14ac:dyDescent="0.25">
      <c r="A63">
        <f t="shared" si="12"/>
        <v>40</v>
      </c>
      <c r="B63" t="str">
        <f t="shared" si="13"/>
        <v>vendredi</v>
      </c>
      <c r="C63" s="12">
        <v>44477</v>
      </c>
      <c r="D63" t="s">
        <v>5</v>
      </c>
      <c r="E63" t="s">
        <v>11</v>
      </c>
      <c r="F63" t="s">
        <v>25</v>
      </c>
      <c r="G63" t="s">
        <v>0</v>
      </c>
    </row>
    <row r="64" spans="1:7" x14ac:dyDescent="0.25">
      <c r="A64">
        <f t="shared" si="12"/>
        <v>40</v>
      </c>
      <c r="B64" t="str">
        <f t="shared" si="13"/>
        <v>vendredi</v>
      </c>
      <c r="C64" s="12">
        <v>44477</v>
      </c>
      <c r="D64" t="s">
        <v>5</v>
      </c>
      <c r="E64" t="s">
        <v>12</v>
      </c>
      <c r="F64" t="s">
        <v>26</v>
      </c>
      <c r="G64" t="s">
        <v>0</v>
      </c>
    </row>
    <row r="65" spans="1:7" x14ac:dyDescent="0.25">
      <c r="A65">
        <f t="shared" si="12"/>
        <v>40</v>
      </c>
      <c r="B65" t="str">
        <f t="shared" si="13"/>
        <v>vendredi</v>
      </c>
      <c r="C65" s="12">
        <v>44477</v>
      </c>
      <c r="D65" t="s">
        <v>5</v>
      </c>
      <c r="E65" t="s">
        <v>13</v>
      </c>
      <c r="F65" t="s">
        <v>27</v>
      </c>
      <c r="G65" t="s">
        <v>0</v>
      </c>
    </row>
    <row r="66" spans="1:7" x14ac:dyDescent="0.25">
      <c r="A66">
        <f>_xlfn.ISOWEEKNUM(C66)</f>
        <v>41</v>
      </c>
      <c r="B66" t="str">
        <f>TEXT(C66,"jjjj")</f>
        <v>lundi</v>
      </c>
      <c r="C66" s="12">
        <v>44480</v>
      </c>
      <c r="D66" t="s">
        <v>4</v>
      </c>
      <c r="E66" t="s">
        <v>6</v>
      </c>
      <c r="F66" t="s">
        <v>20</v>
      </c>
      <c r="G66" t="s">
        <v>14</v>
      </c>
    </row>
    <row r="67" spans="1:7" x14ac:dyDescent="0.25">
      <c r="A67">
        <f t="shared" ref="A67:A73" si="14">_xlfn.ISOWEEKNUM(C67)</f>
        <v>41</v>
      </c>
      <c r="B67" t="str">
        <f t="shared" ref="B67:B73" si="15">TEXT(C67,"jjjj")</f>
        <v>lundi</v>
      </c>
      <c r="C67" s="12">
        <v>44480</v>
      </c>
      <c r="D67" t="s">
        <v>4</v>
      </c>
      <c r="E67" t="s">
        <v>7</v>
      </c>
      <c r="F67" t="s">
        <v>21</v>
      </c>
      <c r="G67" t="s">
        <v>0</v>
      </c>
    </row>
    <row r="68" spans="1:7" x14ac:dyDescent="0.25">
      <c r="A68">
        <f t="shared" si="14"/>
        <v>41</v>
      </c>
      <c r="B68" t="str">
        <f t="shared" si="15"/>
        <v>lundi</v>
      </c>
      <c r="C68" s="12">
        <v>44480</v>
      </c>
      <c r="D68" t="s">
        <v>4</v>
      </c>
      <c r="E68" t="s">
        <v>8</v>
      </c>
      <c r="F68" t="s">
        <v>22</v>
      </c>
      <c r="G68" t="s">
        <v>0</v>
      </c>
    </row>
    <row r="69" spans="1:7" x14ac:dyDescent="0.25">
      <c r="A69">
        <f t="shared" si="14"/>
        <v>41</v>
      </c>
      <c r="B69" t="str">
        <f t="shared" si="15"/>
        <v>lundi</v>
      </c>
      <c r="C69" s="12">
        <v>44480</v>
      </c>
      <c r="D69" t="s">
        <v>4</v>
      </c>
      <c r="E69" t="s">
        <v>9</v>
      </c>
      <c r="F69" t="s">
        <v>23</v>
      </c>
      <c r="G69" t="s">
        <v>0</v>
      </c>
    </row>
    <row r="70" spans="1:7" x14ac:dyDescent="0.25">
      <c r="A70">
        <f t="shared" si="14"/>
        <v>41</v>
      </c>
      <c r="B70" t="str">
        <f t="shared" si="15"/>
        <v>lundi</v>
      </c>
      <c r="C70" s="12">
        <v>44480</v>
      </c>
      <c r="D70" t="s">
        <v>5</v>
      </c>
      <c r="E70" t="s">
        <v>10</v>
      </c>
      <c r="F70" t="s">
        <v>24</v>
      </c>
      <c r="G70" t="s">
        <v>3</v>
      </c>
    </row>
    <row r="71" spans="1:7" x14ac:dyDescent="0.25">
      <c r="A71">
        <f t="shared" si="14"/>
        <v>41</v>
      </c>
      <c r="B71" t="str">
        <f t="shared" si="15"/>
        <v>lundi</v>
      </c>
      <c r="C71" s="12">
        <v>44480</v>
      </c>
      <c r="D71" t="s">
        <v>5</v>
      </c>
      <c r="E71" t="s">
        <v>11</v>
      </c>
      <c r="F71" t="s">
        <v>25</v>
      </c>
      <c r="G71" t="s">
        <v>0</v>
      </c>
    </row>
    <row r="72" spans="1:7" x14ac:dyDescent="0.25">
      <c r="A72">
        <f t="shared" si="14"/>
        <v>41</v>
      </c>
      <c r="B72" t="str">
        <f t="shared" si="15"/>
        <v>lundi</v>
      </c>
      <c r="C72" s="12">
        <v>44480</v>
      </c>
      <c r="D72" t="s">
        <v>5</v>
      </c>
      <c r="E72" t="s">
        <v>12</v>
      </c>
      <c r="F72" t="s">
        <v>26</v>
      </c>
      <c r="G72" t="s">
        <v>0</v>
      </c>
    </row>
    <row r="73" spans="1:7" x14ac:dyDescent="0.25">
      <c r="A73">
        <f t="shared" si="14"/>
        <v>41</v>
      </c>
      <c r="B73" t="str">
        <f t="shared" si="15"/>
        <v>lundi</v>
      </c>
      <c r="C73" s="12">
        <v>44480</v>
      </c>
      <c r="D73" t="s">
        <v>5</v>
      </c>
      <c r="E73" t="s">
        <v>13</v>
      </c>
      <c r="F73" t="s">
        <v>27</v>
      </c>
      <c r="G73" t="s">
        <v>3</v>
      </c>
    </row>
    <row r="74" spans="1:7" x14ac:dyDescent="0.25">
      <c r="A74">
        <f t="shared" ref="A74:A81" si="16">_xlfn.ISOWEEKNUM(C74)</f>
        <v>41</v>
      </c>
      <c r="B74" t="str">
        <f t="shared" ref="B74:B81" si="17">TEXT(C74,"jjjj")</f>
        <v>mardi</v>
      </c>
      <c r="C74" s="12">
        <v>44481</v>
      </c>
      <c r="D74" t="s">
        <v>4</v>
      </c>
      <c r="E74" t="s">
        <v>6</v>
      </c>
      <c r="F74" t="s">
        <v>20</v>
      </c>
      <c r="G74" t="s">
        <v>0</v>
      </c>
    </row>
    <row r="75" spans="1:7" x14ac:dyDescent="0.25">
      <c r="A75">
        <f t="shared" si="16"/>
        <v>41</v>
      </c>
      <c r="B75" t="str">
        <f t="shared" si="17"/>
        <v>mardi</v>
      </c>
      <c r="C75" s="12">
        <v>44481</v>
      </c>
      <c r="D75" t="s">
        <v>4</v>
      </c>
      <c r="E75" t="s">
        <v>7</v>
      </c>
      <c r="F75" t="s">
        <v>21</v>
      </c>
      <c r="G75" t="s">
        <v>0</v>
      </c>
    </row>
    <row r="76" spans="1:7" x14ac:dyDescent="0.25">
      <c r="A76">
        <f t="shared" si="16"/>
        <v>41</v>
      </c>
      <c r="B76" t="str">
        <f t="shared" si="17"/>
        <v>mardi</v>
      </c>
      <c r="C76" s="12">
        <v>44481</v>
      </c>
      <c r="D76" t="s">
        <v>4</v>
      </c>
      <c r="E76" t="s">
        <v>8</v>
      </c>
      <c r="F76" t="s">
        <v>22</v>
      </c>
      <c r="G76" t="s">
        <v>0</v>
      </c>
    </row>
    <row r="77" spans="1:7" x14ac:dyDescent="0.25">
      <c r="A77">
        <f t="shared" si="16"/>
        <v>41</v>
      </c>
      <c r="B77" t="str">
        <f t="shared" si="17"/>
        <v>mardi</v>
      </c>
      <c r="C77" s="12">
        <v>44481</v>
      </c>
      <c r="D77" t="s">
        <v>4</v>
      </c>
      <c r="E77" t="s">
        <v>9</v>
      </c>
      <c r="F77" t="s">
        <v>23</v>
      </c>
      <c r="G77" t="s">
        <v>0</v>
      </c>
    </row>
    <row r="78" spans="1:7" x14ac:dyDescent="0.25">
      <c r="A78">
        <f t="shared" si="16"/>
        <v>41</v>
      </c>
      <c r="B78" t="str">
        <f t="shared" si="17"/>
        <v>mardi</v>
      </c>
      <c r="C78" s="12">
        <v>44481</v>
      </c>
      <c r="D78" t="s">
        <v>5</v>
      </c>
      <c r="E78" t="s">
        <v>10</v>
      </c>
      <c r="F78" t="s">
        <v>24</v>
      </c>
      <c r="G78" t="s">
        <v>0</v>
      </c>
    </row>
    <row r="79" spans="1:7" x14ac:dyDescent="0.25">
      <c r="A79">
        <f t="shared" si="16"/>
        <v>41</v>
      </c>
      <c r="B79" t="str">
        <f t="shared" si="17"/>
        <v>mardi</v>
      </c>
      <c r="C79" s="12">
        <v>44481</v>
      </c>
      <c r="D79" t="s">
        <v>5</v>
      </c>
      <c r="E79" t="s">
        <v>11</v>
      </c>
      <c r="F79" t="s">
        <v>25</v>
      </c>
      <c r="G79" t="s">
        <v>3</v>
      </c>
    </row>
    <row r="80" spans="1:7" x14ac:dyDescent="0.25">
      <c r="A80">
        <f t="shared" si="16"/>
        <v>41</v>
      </c>
      <c r="B80" t="str">
        <f t="shared" si="17"/>
        <v>mardi</v>
      </c>
      <c r="C80" s="12">
        <v>44481</v>
      </c>
      <c r="D80" t="s">
        <v>5</v>
      </c>
      <c r="E80" t="s">
        <v>12</v>
      </c>
      <c r="F80" t="s">
        <v>26</v>
      </c>
      <c r="G80" t="s">
        <v>0</v>
      </c>
    </row>
    <row r="81" spans="1:7" x14ac:dyDescent="0.25">
      <c r="A81">
        <f t="shared" si="16"/>
        <v>41</v>
      </c>
      <c r="B81" t="str">
        <f t="shared" si="17"/>
        <v>mardi</v>
      </c>
      <c r="C81" s="12">
        <v>44481</v>
      </c>
      <c r="D81" t="s">
        <v>5</v>
      </c>
      <c r="E81" t="s">
        <v>13</v>
      </c>
      <c r="F81" t="s">
        <v>27</v>
      </c>
      <c r="G81" t="s">
        <v>0</v>
      </c>
    </row>
    <row r="82" spans="1:7" x14ac:dyDescent="0.25">
      <c r="A82">
        <f t="shared" ref="A82:A89" si="18">_xlfn.ISOWEEKNUM(C82)</f>
        <v>41</v>
      </c>
      <c r="B82" t="str">
        <f t="shared" ref="B82:B89" si="19">TEXT(C82,"jjjj")</f>
        <v>mercredi</v>
      </c>
      <c r="C82" s="12">
        <v>44482</v>
      </c>
      <c r="D82" t="s">
        <v>4</v>
      </c>
      <c r="E82" t="s">
        <v>6</v>
      </c>
      <c r="F82" t="s">
        <v>20</v>
      </c>
      <c r="G82" t="s">
        <v>3</v>
      </c>
    </row>
    <row r="83" spans="1:7" x14ac:dyDescent="0.25">
      <c r="A83">
        <f t="shared" si="18"/>
        <v>41</v>
      </c>
      <c r="B83" t="str">
        <f t="shared" si="19"/>
        <v>mercredi</v>
      </c>
      <c r="C83" s="12">
        <v>44482</v>
      </c>
      <c r="D83" t="s">
        <v>4</v>
      </c>
      <c r="E83" t="s">
        <v>7</v>
      </c>
      <c r="F83" t="s">
        <v>21</v>
      </c>
      <c r="G83" t="s">
        <v>0</v>
      </c>
    </row>
    <row r="84" spans="1:7" x14ac:dyDescent="0.25">
      <c r="A84">
        <f t="shared" si="18"/>
        <v>41</v>
      </c>
      <c r="B84" t="str">
        <f t="shared" si="19"/>
        <v>mercredi</v>
      </c>
      <c r="C84" s="12">
        <v>44482</v>
      </c>
      <c r="D84" t="s">
        <v>4</v>
      </c>
      <c r="E84" t="s">
        <v>8</v>
      </c>
      <c r="F84" t="s">
        <v>22</v>
      </c>
      <c r="G84" t="s">
        <v>0</v>
      </c>
    </row>
    <row r="85" spans="1:7" x14ac:dyDescent="0.25">
      <c r="A85">
        <f t="shared" si="18"/>
        <v>41</v>
      </c>
      <c r="B85" t="str">
        <f t="shared" si="19"/>
        <v>mercredi</v>
      </c>
      <c r="C85" s="12">
        <v>44482</v>
      </c>
      <c r="D85" t="s">
        <v>4</v>
      </c>
      <c r="E85" t="s">
        <v>9</v>
      </c>
      <c r="F85" t="s">
        <v>23</v>
      </c>
      <c r="G85" t="s">
        <v>0</v>
      </c>
    </row>
    <row r="86" spans="1:7" x14ac:dyDescent="0.25">
      <c r="A86">
        <f t="shared" si="18"/>
        <v>41</v>
      </c>
      <c r="B86" t="str">
        <f t="shared" si="19"/>
        <v>mercredi</v>
      </c>
      <c r="C86" s="12">
        <v>44482</v>
      </c>
      <c r="D86" t="s">
        <v>5</v>
      </c>
      <c r="E86" t="s">
        <v>10</v>
      </c>
      <c r="F86" t="s">
        <v>24</v>
      </c>
      <c r="G86" t="s">
        <v>0</v>
      </c>
    </row>
    <row r="87" spans="1:7" x14ac:dyDescent="0.25">
      <c r="A87">
        <f t="shared" si="18"/>
        <v>41</v>
      </c>
      <c r="B87" t="str">
        <f t="shared" si="19"/>
        <v>mercredi</v>
      </c>
      <c r="C87" s="12">
        <v>44482</v>
      </c>
      <c r="D87" t="s">
        <v>5</v>
      </c>
      <c r="E87" t="s">
        <v>11</v>
      </c>
      <c r="F87" t="s">
        <v>25</v>
      </c>
      <c r="G87" t="s">
        <v>0</v>
      </c>
    </row>
    <row r="88" spans="1:7" x14ac:dyDescent="0.25">
      <c r="A88">
        <f t="shared" si="18"/>
        <v>41</v>
      </c>
      <c r="B88" t="str">
        <f t="shared" si="19"/>
        <v>mercredi</v>
      </c>
      <c r="C88" s="12">
        <v>44482</v>
      </c>
      <c r="D88" t="s">
        <v>5</v>
      </c>
      <c r="E88" t="s">
        <v>12</v>
      </c>
      <c r="F88" t="s">
        <v>26</v>
      </c>
      <c r="G88" t="s">
        <v>3</v>
      </c>
    </row>
    <row r="89" spans="1:7" x14ac:dyDescent="0.25">
      <c r="A89">
        <f t="shared" si="18"/>
        <v>41</v>
      </c>
      <c r="B89" t="str">
        <f t="shared" si="19"/>
        <v>mercredi</v>
      </c>
      <c r="C89" s="12">
        <v>44482</v>
      </c>
      <c r="D89" t="s">
        <v>5</v>
      </c>
      <c r="E89" t="s">
        <v>13</v>
      </c>
      <c r="F89" t="s">
        <v>27</v>
      </c>
      <c r="G89" t="s">
        <v>0</v>
      </c>
    </row>
    <row r="90" spans="1:7" x14ac:dyDescent="0.25">
      <c r="A90">
        <f t="shared" ref="A90:A97" si="20">_xlfn.ISOWEEKNUM(C90)</f>
        <v>41</v>
      </c>
      <c r="B90" t="str">
        <f t="shared" ref="B90:B97" si="21">TEXT(C90,"jjjj")</f>
        <v>jeudi</v>
      </c>
      <c r="C90" s="12">
        <v>44483</v>
      </c>
      <c r="D90" t="s">
        <v>4</v>
      </c>
      <c r="E90" t="s">
        <v>6</v>
      </c>
      <c r="F90" t="s">
        <v>20</v>
      </c>
      <c r="G90" t="s">
        <v>14</v>
      </c>
    </row>
    <row r="91" spans="1:7" x14ac:dyDescent="0.25">
      <c r="A91">
        <f t="shared" si="20"/>
        <v>41</v>
      </c>
      <c r="B91" t="str">
        <f t="shared" si="21"/>
        <v>jeudi</v>
      </c>
      <c r="C91" s="12">
        <v>44483</v>
      </c>
      <c r="D91" t="s">
        <v>4</v>
      </c>
      <c r="E91" t="s">
        <v>7</v>
      </c>
      <c r="F91" t="s">
        <v>21</v>
      </c>
      <c r="G91" t="s">
        <v>0</v>
      </c>
    </row>
    <row r="92" spans="1:7" x14ac:dyDescent="0.25">
      <c r="A92">
        <f t="shared" si="20"/>
        <v>41</v>
      </c>
      <c r="B92" t="str">
        <f t="shared" si="21"/>
        <v>jeudi</v>
      </c>
      <c r="C92" s="12">
        <v>44483</v>
      </c>
      <c r="D92" t="s">
        <v>4</v>
      </c>
      <c r="E92" t="s">
        <v>8</v>
      </c>
      <c r="F92" t="s">
        <v>22</v>
      </c>
      <c r="G92" t="s">
        <v>0</v>
      </c>
    </row>
    <row r="93" spans="1:7" x14ac:dyDescent="0.25">
      <c r="A93">
        <f t="shared" si="20"/>
        <v>41</v>
      </c>
      <c r="B93" t="str">
        <f t="shared" si="21"/>
        <v>jeudi</v>
      </c>
      <c r="C93" s="12">
        <v>44483</v>
      </c>
      <c r="D93" t="s">
        <v>4</v>
      </c>
      <c r="E93" t="s">
        <v>9</v>
      </c>
      <c r="F93" t="s">
        <v>23</v>
      </c>
      <c r="G93" t="s">
        <v>3</v>
      </c>
    </row>
    <row r="94" spans="1:7" x14ac:dyDescent="0.25">
      <c r="A94">
        <f t="shared" si="20"/>
        <v>41</v>
      </c>
      <c r="B94" t="str">
        <f t="shared" si="21"/>
        <v>jeudi</v>
      </c>
      <c r="C94" s="12">
        <v>44483</v>
      </c>
      <c r="D94" t="s">
        <v>5</v>
      </c>
      <c r="E94" t="s">
        <v>10</v>
      </c>
      <c r="F94" t="s">
        <v>24</v>
      </c>
      <c r="G94" t="s">
        <v>0</v>
      </c>
    </row>
    <row r="95" spans="1:7" x14ac:dyDescent="0.25">
      <c r="A95">
        <f t="shared" si="20"/>
        <v>41</v>
      </c>
      <c r="B95" t="str">
        <f t="shared" si="21"/>
        <v>jeudi</v>
      </c>
      <c r="C95" s="12">
        <v>44483</v>
      </c>
      <c r="D95" t="s">
        <v>5</v>
      </c>
      <c r="E95" t="s">
        <v>11</v>
      </c>
      <c r="F95" t="s">
        <v>25</v>
      </c>
      <c r="G95" t="s">
        <v>0</v>
      </c>
    </row>
    <row r="96" spans="1:7" x14ac:dyDescent="0.25">
      <c r="A96">
        <f t="shared" si="20"/>
        <v>41</v>
      </c>
      <c r="B96" t="str">
        <f t="shared" si="21"/>
        <v>jeudi</v>
      </c>
      <c r="C96" s="12">
        <v>44483</v>
      </c>
      <c r="D96" t="s">
        <v>5</v>
      </c>
      <c r="E96" t="s">
        <v>12</v>
      </c>
      <c r="F96" t="s">
        <v>26</v>
      </c>
      <c r="G96" t="s">
        <v>0</v>
      </c>
    </row>
    <row r="97" spans="1:7" x14ac:dyDescent="0.25">
      <c r="A97">
        <f t="shared" si="20"/>
        <v>41</v>
      </c>
      <c r="B97" t="str">
        <f t="shared" si="21"/>
        <v>jeudi</v>
      </c>
      <c r="C97" s="12">
        <v>44483</v>
      </c>
      <c r="D97" t="s">
        <v>5</v>
      </c>
      <c r="E97" t="s">
        <v>13</v>
      </c>
      <c r="F97" t="s">
        <v>27</v>
      </c>
      <c r="G97" t="s">
        <v>14</v>
      </c>
    </row>
    <row r="98" spans="1:7" x14ac:dyDescent="0.25">
      <c r="A98">
        <f t="shared" ref="A98:A105" si="22">_xlfn.ISOWEEKNUM(C98)</f>
        <v>41</v>
      </c>
      <c r="B98" t="str">
        <f t="shared" ref="B98:B105" si="23">TEXT(C98,"jjjj")</f>
        <v>vendredi</v>
      </c>
      <c r="C98" s="12">
        <v>44484</v>
      </c>
      <c r="D98" t="s">
        <v>4</v>
      </c>
      <c r="E98" t="s">
        <v>6</v>
      </c>
      <c r="F98" t="s">
        <v>20</v>
      </c>
      <c r="G98" t="s">
        <v>14</v>
      </c>
    </row>
    <row r="99" spans="1:7" x14ac:dyDescent="0.25">
      <c r="A99">
        <f t="shared" si="22"/>
        <v>41</v>
      </c>
      <c r="B99" t="str">
        <f t="shared" si="23"/>
        <v>vendredi</v>
      </c>
      <c r="C99" s="12">
        <v>44484</v>
      </c>
      <c r="D99" t="s">
        <v>4</v>
      </c>
      <c r="E99" t="s">
        <v>7</v>
      </c>
      <c r="F99" t="s">
        <v>21</v>
      </c>
      <c r="G99" t="s">
        <v>3</v>
      </c>
    </row>
    <row r="100" spans="1:7" x14ac:dyDescent="0.25">
      <c r="A100">
        <f t="shared" si="22"/>
        <v>41</v>
      </c>
      <c r="B100" t="str">
        <f t="shared" si="23"/>
        <v>vendredi</v>
      </c>
      <c r="C100" s="12">
        <v>44484</v>
      </c>
      <c r="D100" t="s">
        <v>4</v>
      </c>
      <c r="E100" t="s">
        <v>8</v>
      </c>
      <c r="F100" t="s">
        <v>22</v>
      </c>
      <c r="G100" t="s">
        <v>3</v>
      </c>
    </row>
    <row r="101" spans="1:7" x14ac:dyDescent="0.25">
      <c r="A101">
        <f t="shared" si="22"/>
        <v>41</v>
      </c>
      <c r="B101" t="str">
        <f t="shared" si="23"/>
        <v>vendredi</v>
      </c>
      <c r="C101" s="12">
        <v>44484</v>
      </c>
      <c r="D101" t="s">
        <v>4</v>
      </c>
      <c r="E101" t="s">
        <v>9</v>
      </c>
      <c r="F101" t="s">
        <v>23</v>
      </c>
      <c r="G101" t="s">
        <v>14</v>
      </c>
    </row>
    <row r="102" spans="1:7" x14ac:dyDescent="0.25">
      <c r="A102">
        <f t="shared" si="22"/>
        <v>41</v>
      </c>
      <c r="B102" t="str">
        <f t="shared" si="23"/>
        <v>vendredi</v>
      </c>
      <c r="C102" s="12">
        <v>44484</v>
      </c>
      <c r="D102" t="s">
        <v>5</v>
      </c>
      <c r="E102" t="s">
        <v>10</v>
      </c>
      <c r="F102" t="s">
        <v>24</v>
      </c>
      <c r="G102" t="s">
        <v>0</v>
      </c>
    </row>
    <row r="103" spans="1:7" x14ac:dyDescent="0.25">
      <c r="A103">
        <f t="shared" si="22"/>
        <v>41</v>
      </c>
      <c r="B103" t="str">
        <f t="shared" si="23"/>
        <v>vendredi</v>
      </c>
      <c r="C103" s="12">
        <v>44484</v>
      </c>
      <c r="D103" t="s">
        <v>5</v>
      </c>
      <c r="E103" t="s">
        <v>11</v>
      </c>
      <c r="F103" t="s">
        <v>25</v>
      </c>
      <c r="G103" t="s">
        <v>0</v>
      </c>
    </row>
    <row r="104" spans="1:7" x14ac:dyDescent="0.25">
      <c r="A104">
        <f t="shared" si="22"/>
        <v>41</v>
      </c>
      <c r="B104" t="str">
        <f t="shared" si="23"/>
        <v>vendredi</v>
      </c>
      <c r="C104" s="12">
        <v>44484</v>
      </c>
      <c r="D104" t="s">
        <v>5</v>
      </c>
      <c r="E104" t="s">
        <v>12</v>
      </c>
      <c r="F104" t="s">
        <v>26</v>
      </c>
      <c r="G104" t="s">
        <v>0</v>
      </c>
    </row>
    <row r="105" spans="1:7" x14ac:dyDescent="0.25">
      <c r="A105">
        <f t="shared" si="22"/>
        <v>41</v>
      </c>
      <c r="B105" t="str">
        <f t="shared" si="23"/>
        <v>vendredi</v>
      </c>
      <c r="C105" s="12">
        <v>44484</v>
      </c>
      <c r="D105" t="s">
        <v>5</v>
      </c>
      <c r="E105" t="s">
        <v>13</v>
      </c>
      <c r="F105" t="s">
        <v>27</v>
      </c>
      <c r="G105" t="s">
        <v>0</v>
      </c>
    </row>
  </sheetData>
  <mergeCells count="5">
    <mergeCell ref="A16:B16"/>
    <mergeCell ref="B17:C17"/>
    <mergeCell ref="B18:C18"/>
    <mergeCell ref="B20:C20"/>
    <mergeCell ref="B21:C21"/>
  </mergeCells>
  <phoneticPr fontId="6" type="noConversion"/>
  <conditionalFormatting sqref="D8:M15">
    <cfRule type="containsText" dxfId="19" priority="19" operator="containsText" text="Télétravail">
      <formula>NOT(ISERROR(SEARCH("Télétravail",D8)))</formula>
    </cfRule>
    <cfRule type="containsText" dxfId="18" priority="20" operator="containsText" text="Site">
      <formula>NOT(ISERROR(SEARCH("Site",D8)))</formula>
    </cfRule>
    <cfRule type="containsText" dxfId="17" priority="21" operator="containsText" text="Absent">
      <formula>NOT(ISERROR(SEARCH("Absent",D8)))</formula>
    </cfRule>
  </conditionalFormatting>
  <conditionalFormatting sqref="D21:M21">
    <cfRule type="cellIs" dxfId="16" priority="14" operator="lessThan">
      <formula>0.5</formula>
    </cfRule>
    <cfRule type="cellIs" dxfId="15" priority="15" operator="greaterThan">
      <formula>0.5</formula>
    </cfRule>
  </conditionalFormatting>
  <conditionalFormatting sqref="D20:M20">
    <cfRule type="cellIs" dxfId="14" priority="12" operator="greaterThan">
      <formula>4</formula>
    </cfRule>
    <cfRule type="cellIs" dxfId="13" priority="13" operator="lessThan">
      <formula>5</formula>
    </cfRule>
  </conditionalFormatting>
  <conditionalFormatting sqref="A26:A105">
    <cfRule type="cellIs" dxfId="12" priority="11" operator="equal">
      <formula>A25</formula>
    </cfRule>
  </conditionalFormatting>
  <conditionalFormatting sqref="A26:G105">
    <cfRule type="expression" dxfId="11" priority="9">
      <formula>$A26&lt;&gt;$A25</formula>
    </cfRule>
  </conditionalFormatting>
  <conditionalFormatting sqref="G26:G105">
    <cfRule type="cellIs" dxfId="10" priority="6" operator="equal">
      <formula>"Télétravail"</formula>
    </cfRule>
    <cfRule type="cellIs" dxfId="9" priority="7" operator="equal">
      <formula>"Site"</formula>
    </cfRule>
    <cfRule type="cellIs" dxfId="8" priority="8" operator="equal">
      <formula>"Absent"</formula>
    </cfRule>
  </conditionalFormatting>
  <conditionalFormatting sqref="D5:M5">
    <cfRule type="expression" dxfId="7" priority="5">
      <formula>WEEKDAY(D$7,2)&gt;1</formula>
    </cfRule>
  </conditionalFormatting>
  <conditionalFormatting sqref="D74:F81">
    <cfRule type="expression" dxfId="6" priority="4">
      <formula>$A74&lt;&gt;$A73</formula>
    </cfRule>
  </conditionalFormatting>
  <conditionalFormatting sqref="D82:F89">
    <cfRule type="expression" dxfId="5" priority="3">
      <formula>$A82&lt;&gt;$A81</formula>
    </cfRule>
  </conditionalFormatting>
  <conditionalFormatting sqref="D90:F97">
    <cfRule type="expression" dxfId="4" priority="2">
      <formula>$A90&lt;&gt;$A89</formula>
    </cfRule>
  </conditionalFormatting>
  <conditionalFormatting sqref="D98:F105">
    <cfRule type="expression" dxfId="3" priority="1">
      <formula>$A98&lt;&gt;$A97</formula>
    </cfRule>
  </conditionalFormatting>
  <dataValidations count="1">
    <dataValidation type="list" allowBlank="1" showInputMessage="1" showErrorMessage="1" sqref="D8:M15" xr:uid="{00000000-0002-0000-0000-000000000000}">
      <formula1>"Absent,Site,Télétravail"</formula1>
    </dataValidation>
  </dataValidations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BUREL Yvanne Lou</dc:creator>
  <cp:lastModifiedBy>Chris_W10</cp:lastModifiedBy>
  <dcterms:created xsi:type="dcterms:W3CDTF">2021-09-07T13:14:01Z</dcterms:created>
  <dcterms:modified xsi:type="dcterms:W3CDTF">2021-09-07T14:45:36Z</dcterms:modified>
</cp:coreProperties>
</file>