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FC42060-D218-43BC-9BF5-2EF3E84DB4E7}" xr6:coauthVersionLast="47" xr6:coauthVersionMax="47" xr10:uidLastSave="{00000000-0000-0000-0000-000000000000}"/>
  <bookViews>
    <workbookView xWindow="-120" yWindow="-120" windowWidth="29040" windowHeight="15990" activeTab="4" xr2:uid="{00000000-000D-0000-FFFF-FFFF00000000}"/>
  </bookViews>
  <sheets>
    <sheet name="1" sheetId="2" r:id="rId1"/>
    <sheet name="2" sheetId="1" r:id="rId2"/>
    <sheet name="3" sheetId="3" r:id="rId3"/>
    <sheet name="BILAN" sheetId="5" r:id="rId4"/>
    <sheet name="TCD" sheetId="6" r:id="rId5"/>
  </sheets>
  <definedNames>
    <definedName name="Segment_Date">#N/A</definedName>
    <definedName name="Segment_Mois">#N/A</definedName>
  </definedNames>
  <calcPr calcId="191029"/>
  <pivotCaches>
    <pivotCache cacheId="98" r:id="rId6"/>
    <pivotCache cacheId="101" r:id="rId7"/>
    <pivotCache cacheId="113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Syntèse_dcfbee2e-af28-4f5f-b5ef-1d7ab73f89d0" name="Syntèse" connection="Requête - Syntèse"/>
        </x15:modelTables>
        <x15:extLst>
          <ext xmlns:x16="http://schemas.microsoft.com/office/spreadsheetml/2014/11/main" uri="{9835A34E-60A6-4A7C-AAB8-D5F71C897F49}">
            <x16:modelTimeGroupings>
              <x16:modelTimeGrouping tableName="Syntèse" columnName="Date" columnId="Date">
                <x16:calculatedTimeColumn columnName="Date (année)" columnId="Date (année)" contentType="years" isSelected="1"/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15" i="3" l="1"/>
  <c r="V15" i="3"/>
  <c r="AH15" i="3" s="1"/>
  <c r="L15" i="3"/>
  <c r="AE15" i="3" s="1"/>
  <c r="K15" i="3"/>
  <c r="AG14" i="3"/>
  <c r="V14" i="3"/>
  <c r="AD14" i="3" s="1"/>
  <c r="L14" i="3"/>
  <c r="AE14" i="3" s="1"/>
  <c r="K14" i="3"/>
  <c r="AG13" i="3"/>
  <c r="V13" i="3"/>
  <c r="AH13" i="3" s="1"/>
  <c r="L13" i="3"/>
  <c r="AE13" i="3" s="1"/>
  <c r="K13" i="3"/>
  <c r="AG12" i="3"/>
  <c r="V12" i="3"/>
  <c r="AH12" i="3" s="1"/>
  <c r="L12" i="3"/>
  <c r="AE12" i="3" s="1"/>
  <c r="K12" i="3"/>
  <c r="AG11" i="3"/>
  <c r="V11" i="3"/>
  <c r="AH11" i="3" s="1"/>
  <c r="L11" i="3"/>
  <c r="AE11" i="3" s="1"/>
  <c r="K11" i="3"/>
  <c r="AH15" i="2"/>
  <c r="AG15" i="2"/>
  <c r="AD15" i="2"/>
  <c r="V15" i="2"/>
  <c r="L15" i="2"/>
  <c r="AE15" i="2" s="1"/>
  <c r="K15" i="2"/>
  <c r="AG14" i="2"/>
  <c r="V14" i="2"/>
  <c r="L14" i="2"/>
  <c r="AE14" i="2" s="1"/>
  <c r="K14" i="2"/>
  <c r="AG13" i="2"/>
  <c r="AE13" i="2"/>
  <c r="AD13" i="2"/>
  <c r="V13" i="2"/>
  <c r="AH13" i="2" s="1"/>
  <c r="AI13" i="2" s="1"/>
  <c r="L13" i="2"/>
  <c r="K13" i="2"/>
  <c r="AH12" i="2"/>
  <c r="AG12" i="2"/>
  <c r="AI12" i="2" s="1"/>
  <c r="V12" i="2"/>
  <c r="AD12" i="2" s="1"/>
  <c r="L12" i="2"/>
  <c r="AE12" i="2" s="1"/>
  <c r="K12" i="2"/>
  <c r="AG11" i="2"/>
  <c r="V11" i="2"/>
  <c r="AH11" i="2" s="1"/>
  <c r="AI11" i="2" s="1"/>
  <c r="L11" i="2"/>
  <c r="AE11" i="2" s="1"/>
  <c r="K11" i="2"/>
  <c r="K12" i="1"/>
  <c r="L12" i="1"/>
  <c r="AE12" i="1" s="1"/>
  <c r="V12" i="1"/>
  <c r="AD12" i="1" s="1"/>
  <c r="AG12" i="1"/>
  <c r="K13" i="1"/>
  <c r="L13" i="1"/>
  <c r="V13" i="1"/>
  <c r="AE13" i="1"/>
  <c r="AG13" i="1"/>
  <c r="AI13" i="1" s="1"/>
  <c r="AH13" i="1"/>
  <c r="K14" i="1"/>
  <c r="L14" i="1"/>
  <c r="V14" i="1"/>
  <c r="AD14" i="1" s="1"/>
  <c r="AE14" i="1"/>
  <c r="AG14" i="1"/>
  <c r="K15" i="1"/>
  <c r="L15" i="1"/>
  <c r="AE15" i="1" s="1"/>
  <c r="V15" i="1"/>
  <c r="AD15" i="1" s="1"/>
  <c r="AG15" i="1"/>
  <c r="V11" i="1"/>
  <c r="AD11" i="1" s="1"/>
  <c r="AH11" i="1"/>
  <c r="AG11" i="1"/>
  <c r="L11" i="1"/>
  <c r="AE11" i="1" s="1"/>
  <c r="K11" i="1"/>
  <c r="AH12" i="1" l="1"/>
  <c r="AI12" i="1" s="1"/>
  <c r="AD11" i="2"/>
  <c r="AI15" i="2"/>
  <c r="AI11" i="1"/>
  <c r="AI12" i="3"/>
  <c r="AD13" i="3"/>
  <c r="AI13" i="3"/>
  <c r="AH14" i="3"/>
  <c r="AI14" i="3" s="1"/>
  <c r="AD13" i="1"/>
  <c r="AI11" i="3"/>
  <c r="AI15" i="3"/>
  <c r="AD12" i="3"/>
  <c r="AD11" i="3"/>
  <c r="AD15" i="3"/>
  <c r="AD14" i="2"/>
  <c r="AH14" i="2"/>
  <c r="AI14" i="2" s="1"/>
  <c r="AH15" i="1"/>
  <c r="AI15" i="1" s="1"/>
  <c r="AH14" i="1"/>
  <c r="AI1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B36725-D266-47F0-8B4C-1DCB5BB8A367}" name="Requête - Syntèse" description="Connexion à la requête « Syntèse » dans le classeur." type="100" refreshedVersion="7" minRefreshableVersion="5">
    <extLst>
      <ext xmlns:x15="http://schemas.microsoft.com/office/spreadsheetml/2010/11/main" uri="{DE250136-89BD-433C-8126-D09CA5730AF9}">
        <x15:connection id="d1abaf2b-33f3-4c7e-8ce7-756d257abf52"/>
      </ext>
    </extLst>
  </connection>
  <connection id="2" xr16:uid="{66460838-CD8F-46A0-B3E5-F1772A85B8A1}" keepAlive="1" name="Requête - Syntèse (2)" description="Connexion à la requête « Syntèse (2) » dans le classeur." type="5" refreshedVersion="7" background="1">
    <dbPr connection="Provider=Microsoft.Mashup.OleDb.1;Data Source=$Workbook$;Location=&quot;Syntèse (2)&quot;;Extended Properties=&quot;&quot;" command="SELECT * FROM [Syntèse (2)]"/>
  </connection>
  <connection id="3" xr16:uid="{A7B4DFE3-6149-4829-86DC-84B638F384A6}" keepAlive="1" name="ThisWorkbookDataModel" description="Modèle de données" type="5" refreshedVersion="7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Syntèse].[Date (année)].&amp;[2021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<sst xmlns="http://schemas.openxmlformats.org/spreadsheetml/2006/main" count="275" uniqueCount="65">
  <si>
    <t>TRACTEUR</t>
  </si>
  <si>
    <t>REMORQUE 1</t>
  </si>
  <si>
    <t>REMORQUE 2</t>
  </si>
  <si>
    <t>REMORQUE 3</t>
  </si>
  <si>
    <t>Conducteur</t>
  </si>
  <si>
    <t xml:space="preserve">Date </t>
  </si>
  <si>
    <t xml:space="preserve"> Heure de début</t>
  </si>
  <si>
    <t>Heure 
de fin</t>
  </si>
  <si>
    <t xml:space="preserve"> KM 
début</t>
  </si>
  <si>
    <t xml:space="preserve"> KM 
fin</t>
  </si>
  <si>
    <t>Kilométrage 
total</t>
  </si>
  <si>
    <t xml:space="preserve"> Durée 
TDS</t>
  </si>
  <si>
    <t>Poids chargé Bocahut1</t>
  </si>
  <si>
    <t>Poids chargé Bocahut2</t>
  </si>
  <si>
    <t>Poids chargé Bocahut3</t>
  </si>
  <si>
    <t>Poids chargé Bocahut4</t>
  </si>
  <si>
    <t>Poids chargé Bocahut5</t>
  </si>
  <si>
    <t>Poids chargé Bocahut6</t>
  </si>
  <si>
    <t>Poids chargé Bocahut7</t>
  </si>
  <si>
    <t>Poids chargé Bocahut8</t>
  </si>
  <si>
    <t>SOMME BOCAHUT</t>
  </si>
  <si>
    <t>Poids chargé Antrope1</t>
  </si>
  <si>
    <t>Poids chargé Antrope2</t>
  </si>
  <si>
    <t>Poids chargé Antrope3</t>
  </si>
  <si>
    <t>Poids chargé Antrope4</t>
  </si>
  <si>
    <t>Poids chargé Antrope5</t>
  </si>
  <si>
    <t>Poids chargé Antrope6</t>
  </si>
  <si>
    <t>Poids chargé Antrope7</t>
  </si>
  <si>
    <t>Poids chargé Antrope8</t>
  </si>
  <si>
    <t>SOMME ANTROPE</t>
  </si>
  <si>
    <t>Date</t>
  </si>
  <si>
    <t>Tonnage TOTAL</t>
  </si>
  <si>
    <t>NB tours BOCAHUT</t>
  </si>
  <si>
    <t>NB tours ANTROPE</t>
  </si>
  <si>
    <t>TOTAL tours</t>
  </si>
  <si>
    <t>FW-029-RQ</t>
  </si>
  <si>
    <t>FW-436-ER</t>
  </si>
  <si>
    <t>VF-253-MP</t>
  </si>
  <si>
    <t>TW-456-AA</t>
  </si>
  <si>
    <t>Étiquettes de lignes</t>
  </si>
  <si>
    <t>Total général</t>
  </si>
  <si>
    <t>févr</t>
  </si>
  <si>
    <t>juin</t>
  </si>
  <si>
    <t>août</t>
  </si>
  <si>
    <t>Somme de SOMME BOCAHUT</t>
  </si>
  <si>
    <t>Somme de SOMME ANTROPE</t>
  </si>
  <si>
    <t>Somme de Tonnage TOTAL</t>
  </si>
  <si>
    <t>Nombre de TRACTEUR</t>
  </si>
  <si>
    <t>Somme de NB tours BOCAHUT</t>
  </si>
  <si>
    <t>Somme de NB tours ANTROPE</t>
  </si>
  <si>
    <t>Somme de TOTAL tours</t>
  </si>
  <si>
    <t>AAA</t>
  </si>
  <si>
    <t>BBB</t>
  </si>
  <si>
    <t>CCC</t>
  </si>
  <si>
    <t>Mois</t>
  </si>
  <si>
    <t>Années</t>
  </si>
  <si>
    <t>2021</t>
  </si>
  <si>
    <t>Directement sur requête</t>
  </si>
  <si>
    <t>Moyenne de Tonnage TOTAL</t>
  </si>
  <si>
    <t>Date (mois)</t>
  </si>
  <si>
    <t>Date (année)</t>
  </si>
  <si>
    <t>Total distinct de TRACTEUR</t>
  </si>
  <si>
    <t>Depuis Requête ajoutée à PowerPivot</t>
  </si>
  <si>
    <t>aaa</t>
  </si>
  <si>
    <t>Moyenne/T/J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</si>
</sst>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:mm;@"/>
    <numFmt numFmtId="165" formatCode="[h]:mm"/>
    <numFmt numFmtId="166" formatCode="0.000"/>
    <numFmt numFmtId="167" formatCode="General\ &quot;tour(s)&quot;"/>
    <numFmt numFmtId="168" formatCode="[$-F400]h:mm:ss\ AM/PM"/>
    <numFmt numFmtId="169" formatCode="@\ &quot;*&quot;"/>
  </numFmts>
  <fonts count="3" x14ac:knownFonts="1">
    <font>
      <sz val="10"/>
      <color theme="1"/>
      <name val="Calibri"/>
      <family val="2"/>
    </font>
    <font>
      <b/>
      <sz val="10"/>
      <color theme="0"/>
      <name val="Calibri"/>
      <family val="2"/>
    </font>
    <font>
      <sz val="10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167" fontId="0" fillId="0" borderId="0" xfId="0" applyNumberFormat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164" fontId="0" fillId="3" borderId="2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165" fontId="0" fillId="3" borderId="2" xfId="0" applyNumberFormat="1" applyFont="1" applyFill="1" applyBorder="1" applyAlignment="1">
      <alignment horizontal="center" vertical="center"/>
    </xf>
    <xf numFmtId="166" fontId="0" fillId="3" borderId="2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167" fontId="0" fillId="3" borderId="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64" fontId="0" fillId="3" borderId="3" xfId="0" applyNumberFormat="1" applyFont="1" applyFill="1" applyBorder="1" applyAlignment="1">
      <alignment horizontal="center" vertical="center"/>
    </xf>
    <xf numFmtId="164" fontId="0" fillId="3" borderId="4" xfId="0" applyNumberFormat="1" applyFont="1" applyFill="1" applyBorder="1" applyAlignment="1">
      <alignment horizontal="center" vertical="center"/>
    </xf>
    <xf numFmtId="0" fontId="0" fillId="3" borderId="4" xfId="0" applyNumberFormat="1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165" fontId="0" fillId="3" borderId="4" xfId="0" applyNumberFormat="1" applyFont="1" applyFill="1" applyBorder="1" applyAlignment="1">
      <alignment horizontal="center" vertical="center"/>
    </xf>
    <xf numFmtId="166" fontId="0" fillId="3" borderId="4" xfId="0" applyNumberFormat="1" applyFont="1" applyFill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167" fontId="0" fillId="3" borderId="4" xfId="0" applyNumberFormat="1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166" fontId="0" fillId="0" borderId="4" xfId="0" applyNumberFormat="1" applyFont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167" fontId="0" fillId="0" borderId="4" xfId="0" applyNumberFormat="1" applyFont="1" applyBorder="1" applyAlignment="1">
      <alignment horizontal="center" vertical="center"/>
    </xf>
    <xf numFmtId="0" fontId="0" fillId="0" borderId="0" xfId="0" applyNumberFormat="1"/>
    <xf numFmtId="14" fontId="0" fillId="0" borderId="0" xfId="0" applyNumberFormat="1"/>
    <xf numFmtId="168" fontId="0" fillId="0" borderId="0" xfId="0" applyNumberFormat="1"/>
    <xf numFmtId="165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pivotButton="1"/>
    <xf numFmtId="0" fontId="0" fillId="0" borderId="0" xfId="0" pivotButton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/>
    <xf numFmtId="2" fontId="0" fillId="0" borderId="0" xfId="0" applyNumberFormat="1" applyAlignment="1">
      <alignment vertical="center" wrapText="1"/>
    </xf>
    <xf numFmtId="0" fontId="0" fillId="0" borderId="0" xfId="0" applyNumberFormat="1" applyFill="1" applyAlignment="1">
      <alignment vertical="center" wrapText="1"/>
    </xf>
    <xf numFmtId="0" fontId="2" fillId="4" borderId="0" xfId="0" applyFont="1" applyFill="1"/>
    <xf numFmtId="169" fontId="0" fillId="0" borderId="0" xfId="0" applyNumberFormat="1"/>
    <xf numFmtId="0" fontId="2" fillId="4" borderId="0" xfId="0" applyNumberFormat="1" applyFont="1" applyFill="1"/>
  </cellXfs>
  <cellStyles count="1">
    <cellStyle name="Normal" xfId="0" builtinId="0"/>
  </cellStyles>
  <dxfs count="183">
    <dxf>
      <alignment wrapText="1"/>
    </dxf>
    <dxf>
      <alignment horizont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general"/>
    </dxf>
    <dxf>
      <numFmt numFmtId="2" formatCode="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9" tint="-0.249977111117893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[h]:mm"/>
    </dxf>
    <dxf>
      <numFmt numFmtId="0" formatCode="General"/>
    </dxf>
    <dxf>
      <numFmt numFmtId="0" formatCode="General"/>
    </dxf>
    <dxf>
      <numFmt numFmtId="0" formatCode="General"/>
    </dxf>
    <dxf>
      <numFmt numFmtId="168" formatCode="[$-F400]h:mm:ss\ AM/PM"/>
    </dxf>
    <dxf>
      <numFmt numFmtId="168" formatCode="[$-F400]h:mm:ss\ AM/PM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5" formatCode="[h]:mm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1" indent="0" justifyLastLine="0" shrinkToFit="0" readingOrder="0"/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5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General\ &quot;tour(s)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5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18" Type="http://schemas.openxmlformats.org/officeDocument/2006/relationships/customXml" Target="../customXml/item1.xml"/><Relationship Id="rId26" Type="http://schemas.openxmlformats.org/officeDocument/2006/relationships/customXml" Target="../customXml/item9.xml"/><Relationship Id="rId21" Type="http://schemas.openxmlformats.org/officeDocument/2006/relationships/customXml" Target="../customXml/item4.xml"/><Relationship Id="rId34" Type="http://schemas.openxmlformats.org/officeDocument/2006/relationships/customXml" Target="../customXml/item17.xml"/><Relationship Id="rId7" Type="http://schemas.openxmlformats.org/officeDocument/2006/relationships/pivotCacheDefinition" Target="pivotCache/pivotCacheDefinition2.xml"/><Relationship Id="rId12" Type="http://schemas.openxmlformats.org/officeDocument/2006/relationships/connections" Target="connections.xml"/><Relationship Id="rId17" Type="http://schemas.openxmlformats.org/officeDocument/2006/relationships/calcChain" Target="calcChain.xml"/><Relationship Id="rId25" Type="http://schemas.openxmlformats.org/officeDocument/2006/relationships/customXml" Target="../customXml/item8.xml"/><Relationship Id="rId33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20" Type="http://schemas.openxmlformats.org/officeDocument/2006/relationships/customXml" Target="../customXml/item3.xml"/><Relationship Id="rId29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24" Type="http://schemas.openxmlformats.org/officeDocument/2006/relationships/customXml" Target="../customXml/item7.xml"/><Relationship Id="rId32" Type="http://schemas.openxmlformats.org/officeDocument/2006/relationships/customXml" Target="../customXml/item15.xml"/><Relationship Id="rId37" Type="http://schemas.openxmlformats.org/officeDocument/2006/relationships/customXml" Target="../customXml/item20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23" Type="http://schemas.openxmlformats.org/officeDocument/2006/relationships/customXml" Target="../customXml/item6.xml"/><Relationship Id="rId28" Type="http://schemas.openxmlformats.org/officeDocument/2006/relationships/customXml" Target="../customXml/item11.xml"/><Relationship Id="rId36" Type="http://schemas.openxmlformats.org/officeDocument/2006/relationships/customXml" Target="../customXml/item19.xml"/><Relationship Id="rId10" Type="http://schemas.microsoft.com/office/2007/relationships/slicerCache" Target="slicerCaches/slicerCache2.xml"/><Relationship Id="rId19" Type="http://schemas.openxmlformats.org/officeDocument/2006/relationships/customXml" Target="../customXml/item2.xml"/><Relationship Id="rId31" Type="http://schemas.openxmlformats.org/officeDocument/2006/relationships/customXml" Target="../customXml/item14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Relationship Id="rId22" Type="http://schemas.openxmlformats.org/officeDocument/2006/relationships/customXml" Target="../customXml/item5.xml"/><Relationship Id="rId27" Type="http://schemas.openxmlformats.org/officeDocument/2006/relationships/customXml" Target="../customXml/item10.xml"/><Relationship Id="rId30" Type="http://schemas.openxmlformats.org/officeDocument/2006/relationships/customXml" Target="../customXml/item13.xml"/><Relationship Id="rId35" Type="http://schemas.openxmlformats.org/officeDocument/2006/relationships/customXml" Target="../customXml/item18.xml"/><Relationship Id="rId8" Type="http://schemas.openxmlformats.org/officeDocument/2006/relationships/pivotCacheDefinition" Target="pivotCache/pivotCacheDefinition3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251460</xdr:colOff>
      <xdr:row>1</xdr:row>
      <xdr:rowOff>45721</xdr:rowOff>
    </xdr:from>
    <xdr:to>
      <xdr:col>12</xdr:col>
      <xdr:colOff>495300</xdr:colOff>
      <xdr:row>8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00000000-0008-0000-04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55180" y="220980"/>
              <a:ext cx="1828800" cy="40233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304800</xdr:colOff>
      <xdr:row>14</xdr:row>
      <xdr:rowOff>66676</xdr:rowOff>
    </xdr:from>
    <xdr:to>
      <xdr:col>11</xdr:col>
      <xdr:colOff>514350</xdr:colOff>
      <xdr:row>19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 1">
              <a:extLst>
                <a:ext uri="{FF2B5EF4-FFF2-40B4-BE49-F238E27FC236}">
                  <a16:creationId xmlns:a16="http://schemas.microsoft.com/office/drawing/2014/main" id="{CEA63AF3-5B4D-4783-86AC-A988C12166E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05500" y="2657476"/>
              <a:ext cx="1704975" cy="1304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31.72947337963" createdVersion="6" refreshedVersion="7" minRefreshableVersion="3" recordCount="15" xr:uid="{00000000-000A-0000-FFFF-FFFF34000000}">
  <cacheSource type="worksheet">
    <worksheetSource name="BILAN"/>
  </cacheSource>
  <cacheFields count="37">
    <cacheField name="TRACTEUR" numFmtId="0">
      <sharedItems/>
    </cacheField>
    <cacheField name="REMORQUE 1" numFmtId="0">
      <sharedItems/>
    </cacheField>
    <cacheField name="REMORQUE 2" numFmtId="0">
      <sharedItems containsNonDate="0" containsString="0" containsBlank="1"/>
    </cacheField>
    <cacheField name="REMORQUE 3" numFmtId="0">
      <sharedItems containsNonDate="0" containsString="0" containsBlank="1"/>
    </cacheField>
    <cacheField name="Conducteur" numFmtId="0">
      <sharedItems/>
    </cacheField>
    <cacheField name="Date " numFmtId="14">
      <sharedItems containsSemiMixedTypes="0" containsNonDate="0" containsDate="1" containsString="0" minDate="2021-02-08T00:00:00" maxDate="2021-08-07T00:00:00" count="15">
        <d v="2021-08-02T00:00:00"/>
        <d v="2021-08-03T00:00:00"/>
        <d v="2021-08-04T00:00:00"/>
        <d v="2021-08-05T00:00:00"/>
        <d v="2021-08-06T00:00:00"/>
        <d v="2021-02-08T00:00:00"/>
        <d v="2021-02-09T00:00:00"/>
        <d v="2021-02-10T00:00:00"/>
        <d v="2021-02-11T00:00:00"/>
        <d v="2021-02-12T00:00:00"/>
        <d v="2021-06-13T00:00:00"/>
        <d v="2021-06-14T00:00:00"/>
        <d v="2021-06-15T00:00:00"/>
        <d v="2021-06-16T00:00:00"/>
        <d v="2021-06-17T00:00:00"/>
      </sharedItems>
      <fieldGroup par="35" base="5">
        <rangePr groupBy="days" startDate="2021-02-08T00:00:00" endDate="2021-08-07T00:00:00"/>
        <groupItems count="368">
          <s v="&lt;08/0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7/08/2021"/>
        </groupItems>
      </fieldGroup>
    </cacheField>
    <cacheField name=" Heure de début" numFmtId="168">
      <sharedItems containsSemiMixedTypes="0" containsNonDate="0" containsDate="1" containsString="0" minDate="1899-12-30T05:59:00" maxDate="1899-12-30T05:59:00"/>
    </cacheField>
    <cacheField name="Heure _x000a_de fin" numFmtId="168">
      <sharedItems containsSemiMixedTypes="0" containsNonDate="0" containsDate="1" containsString="0" minDate="1899-12-30T16:17:00" maxDate="1899-12-30T16:17:00"/>
    </cacheField>
    <cacheField name=" KM _x000a_début" numFmtId="0">
      <sharedItems containsSemiMixedTypes="0" containsString="0" containsNumber="1" containsInteger="1" minValue="183599" maxValue="183750"/>
    </cacheField>
    <cacheField name=" KM _x000a_fin" numFmtId="0">
      <sharedItems containsSemiMixedTypes="0" containsString="0" containsNumber="1" containsInteger="1" minValue="183920" maxValue="183999"/>
    </cacheField>
    <cacheField name="Kilométrage _x000a_total" numFmtId="0">
      <sharedItems containsSemiMixedTypes="0" containsString="0" containsNumber="1" containsInteger="1" minValue="249" maxValue="400"/>
    </cacheField>
    <cacheField name=" Durée _x000a_TDS" numFmtId="165">
      <sharedItems containsSemiMixedTypes="0" containsNonDate="0" containsDate="1" containsString="0" minDate="1899-12-30T09:33:00" maxDate="1899-12-30T09:33:00"/>
    </cacheField>
    <cacheField name="Poids chargé Bocahut1" numFmtId="0">
      <sharedItems containsSemiMixedTypes="0" containsString="0" containsNumber="1" minValue="30.58" maxValue="30.58"/>
    </cacheField>
    <cacheField name="Poids chargé Bocahut2" numFmtId="0">
      <sharedItems containsSemiMixedTypes="0" containsString="0" containsNumber="1" minValue="30.35" maxValue="30.35"/>
    </cacheField>
    <cacheField name="Poids chargé Bocahut3" numFmtId="0">
      <sharedItems containsString="0" containsBlank="1" containsNumber="1" containsInteger="1" minValue="8" maxValue="10"/>
    </cacheField>
    <cacheField name="Poids chargé Bocahut4" numFmtId="0">
      <sharedItems containsString="0" containsBlank="1" containsNumber="1" containsInteger="1" minValue="10" maxValue="20"/>
    </cacheField>
    <cacheField name="Poids chargé Bocahut5" numFmtId="0">
      <sharedItems containsString="0" containsBlank="1" containsNumber="1" containsInteger="1" minValue="30" maxValue="30"/>
    </cacheField>
    <cacheField name="Poids chargé Bocahut6" numFmtId="0">
      <sharedItems containsNonDate="0" containsString="0" containsBlank="1"/>
    </cacheField>
    <cacheField name="Poids chargé Bocahut7" numFmtId="0">
      <sharedItems containsNonDate="0" containsString="0" containsBlank="1"/>
    </cacheField>
    <cacheField name="Poids chargé Bocahut8" numFmtId="0">
      <sharedItems containsNonDate="0" containsString="0" containsBlank="1"/>
    </cacheField>
    <cacheField name="SOMME BOCAHUT" numFmtId="0">
      <sharedItems containsSemiMixedTypes="0" containsString="0" containsNumber="1" minValue="0" maxValue="60.2"/>
    </cacheField>
    <cacheField name="Poids chargé Antrope1" numFmtId="0">
      <sharedItems containsSemiMixedTypes="0" containsString="0" containsNumber="1" minValue="60.93" maxValue="120.93"/>
    </cacheField>
    <cacheField name="Poids chargé Antrope2" numFmtId="0">
      <sharedItems containsString="0" containsBlank="1" containsNumber="1" containsInteger="1" minValue="2" maxValue="45"/>
    </cacheField>
    <cacheField name="Poids chargé Antrope3" numFmtId="0">
      <sharedItems containsString="0" containsBlank="1" containsNumber="1" containsInteger="1" minValue="2" maxValue="10"/>
    </cacheField>
    <cacheField name="Poids chargé Antrope4" numFmtId="0">
      <sharedItems containsString="0" containsBlank="1" containsNumber="1" containsInteger="1" minValue="2" maxValue="2"/>
    </cacheField>
    <cacheField name="Poids chargé Antrope5" numFmtId="0">
      <sharedItems containsString="0" containsBlank="1" containsNumber="1" containsInteger="1" minValue="2" maxValue="2"/>
    </cacheField>
    <cacheField name="Poids chargé Antrope6" numFmtId="0">
      <sharedItems containsString="0" containsBlank="1" containsNumber="1" containsInteger="1" minValue="2" maxValue="2"/>
    </cacheField>
    <cacheField name="Poids chargé Antrope7" numFmtId="0">
      <sharedItems containsNonDate="0" containsString="0" containsBlank="1"/>
    </cacheField>
    <cacheField name="Poids chargé Antrope8" numFmtId="0">
      <sharedItems containsNonDate="0" containsString="0" containsBlank="1"/>
    </cacheField>
    <cacheField name="SOMME ANTROPE" numFmtId="0">
      <sharedItems containsSemiMixedTypes="0" containsString="0" containsNumber="1" minValue="60.93" maxValue="124.93"/>
    </cacheField>
    <cacheField name="Date" numFmtId="14">
      <sharedItems containsSemiMixedTypes="0" containsNonDate="0" containsDate="1" containsString="0" minDate="2021-02-08T00:00:00" maxDate="2021-08-07T00:00:00"/>
    </cacheField>
    <cacheField name="Tonnage TOTAL" numFmtId="0">
      <sharedItems containsSemiMixedTypes="0" containsString="0" containsNumber="1" minValue="121.86" maxValue="241.86"/>
    </cacheField>
    <cacheField name="NB tours BOCAHUT" numFmtId="0">
      <sharedItems containsSemiMixedTypes="0" containsString="0" containsNumber="1" containsInteger="1" minValue="2" maxValue="5"/>
    </cacheField>
    <cacheField name="NB tours ANTROPE" numFmtId="0">
      <sharedItems containsSemiMixedTypes="0" containsString="0" containsNumber="1" containsInteger="1" minValue="1" maxValue="6"/>
    </cacheField>
    <cacheField name="TOTAL tours" numFmtId="0">
      <sharedItems containsSemiMixedTypes="0" containsString="0" containsNumber="1" containsInteger="1" minValue="3" maxValue="8"/>
    </cacheField>
    <cacheField name="Mois" numFmtId="0" databaseField="0">
      <fieldGroup base="5">
        <rangePr groupBy="months" startDate="2021-02-08T00:00:00" endDate="2021-08-07T00:00:00"/>
        <groupItems count="14">
          <s v="&lt;08/0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8/2021"/>
        </groupItems>
      </fieldGroup>
    </cacheField>
    <cacheField name="Moyenne T/Tracteur/J" numFmtId="0" formula="0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31.729475462962" backgroundQuery="1" createdVersion="7" refreshedVersion="7" minRefreshableVersion="3" recordCount="15" xr:uid="{A6E3C7B6-470B-428A-B64D-AE5B1778D7EC}">
  <cacheSource type="external" connectionId="2"/>
  <cacheFields count="9">
    <cacheField name="TRACTEUR" numFmtId="0">
      <sharedItems count="3">
        <s v="FW-436-ER"/>
        <s v="aaa"/>
        <s v="VF-253-MP"/>
      </sharedItems>
    </cacheField>
    <cacheField name="Date " numFmtId="0">
      <sharedItems containsSemiMixedTypes="0" containsNonDate="0" containsDate="1" containsString="0" minDate="2021-02-08T00:00:00" maxDate="2021-08-07T00:00:00" count="15">
        <d v="2021-08-02T00:00:00"/>
        <d v="2021-08-03T00:00:00"/>
        <d v="2021-08-04T00:00:00"/>
        <d v="2021-08-05T00:00:00"/>
        <d v="2021-08-06T00:00:00"/>
        <d v="2021-02-08T00:00:00"/>
        <d v="2021-02-09T00:00:00"/>
        <d v="2021-02-10T00:00:00"/>
        <d v="2021-02-11T00:00:00"/>
        <d v="2021-02-12T00:00:00"/>
        <d v="2021-06-13T00:00:00"/>
        <d v="2021-06-14T00:00:00"/>
        <d v="2021-06-15T00:00:00"/>
        <d v="2021-06-16T00:00:00"/>
        <d v="2021-06-17T00:00:00"/>
      </sharedItems>
      <fieldGroup par="8" base="1">
        <rangePr groupBy="months" startDate="2021-02-08T00:00:00" endDate="2021-08-07T00:00:00"/>
        <groupItems count="14">
          <s v="&lt;08/0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8/2021"/>
        </groupItems>
      </fieldGroup>
    </cacheField>
    <cacheField name="SOMME BOCAHUT" numFmtId="0">
      <sharedItems containsSemiMixedTypes="0" containsString="0" containsNumber="1" minValue="0" maxValue="60.2" count="3">
        <n v="0"/>
        <n v="60.2"/>
        <n v="59.7"/>
      </sharedItems>
    </cacheField>
    <cacheField name="SOMME ANTROPE" numFmtId="0">
      <sharedItems containsSemiMixedTypes="0" containsString="0" containsNumber="1" minValue="60.93" maxValue="124.93" count="6">
        <n v="60.93"/>
        <n v="100.93"/>
        <n v="124.93"/>
        <n v="70.930000000000007"/>
        <n v="120.93"/>
        <n v="80.930000000000007"/>
      </sharedItems>
    </cacheField>
    <cacheField name="Tonnage TOTAL" numFmtId="0">
      <sharedItems containsSemiMixedTypes="0" containsString="0" containsNumber="1" minValue="121.86" maxValue="241.86" count="7">
        <n v="121.86"/>
        <n v="169.86"/>
        <n v="194.86"/>
        <n v="141.86000000000001"/>
        <n v="241.86"/>
        <n v="161.86000000000001"/>
        <n v="131.86000000000001"/>
      </sharedItems>
    </cacheField>
    <cacheField name="NB tours BOCAHUT" numFmtId="0">
      <sharedItems containsSemiMixedTypes="0" containsString="0" containsNumber="1" containsInteger="1" minValue="2" maxValue="5" count="4">
        <n v="2"/>
        <n v="3"/>
        <n v="5"/>
        <n v="4"/>
      </sharedItems>
    </cacheField>
    <cacheField name="NB tours ANTROPE" numFmtId="0">
      <sharedItems containsSemiMixedTypes="0" containsString="0" containsNumber="1" containsInteger="1" minValue="1" maxValue="6" count="3">
        <n v="1"/>
        <n v="3"/>
        <n v="6"/>
      </sharedItems>
    </cacheField>
    <cacheField name="TOTAL tours" numFmtId="0">
      <sharedItems containsSemiMixedTypes="0" containsString="0" containsNumber="1" containsInteger="1" minValue="3" maxValue="8" count="5">
        <n v="3"/>
        <n v="6"/>
        <n v="4"/>
        <n v="5"/>
        <n v="8"/>
      </sharedItems>
    </cacheField>
    <cacheField name="Années" numFmtId="0" databaseField="0">
      <fieldGroup base="1">
        <rangePr groupBy="years" startDate="2021-02-08T00:00:00" endDate="2021-08-07T00:00:00"/>
        <groupItems count="3">
          <s v="&lt;08/02/2021"/>
          <s v="2021"/>
          <s v="&gt;07/08/2021"/>
        </groupItems>
      </fieldGroup>
    </cacheField>
  </cacheFields>
  <extLst>
    <ext xmlns:x14="http://schemas.microsoft.com/office/spreadsheetml/2009/9/main" uri="{725AE2AE-9491-48be-B2B4-4EB974FC3084}">
      <x14:pivotCacheDefinition pivotCacheId="1749209537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431.73120775463" createdVersion="5" refreshedVersion="7" minRefreshableVersion="3" recordCount="0" supportSubquery="1" supportAdvancedDrill="1" xr:uid="{5760670E-7C8E-48D9-832B-BA91F26CBE2A}">
  <cacheSource type="external" connectionId="3"/>
  <cacheFields count="10">
    <cacheField name="[Syntèse].[Date (mois)].[Date (mois)]" caption="Date (mois)" numFmtId="0" hierarchy="8" level="1">
      <sharedItems count="3">
        <s v="févr"/>
        <s v="juin"/>
        <s v="août"/>
      </sharedItems>
    </cacheField>
    <cacheField name="[Syntèse].[Date (année)].[Date (année)]" caption="Date (année)" numFmtId="0" hierarchy="9" level="1">
      <sharedItems containsSemiMixedTypes="0" containsNonDate="0" containsString="0"/>
    </cacheField>
    <cacheField name="[Measures].[Somme de SOMME BOCAHUT]" caption="Somme de SOMME BOCAHUT" numFmtId="0" hierarchy="11" level="32767"/>
    <cacheField name="[Measures].[Somme de SOMME ANTROPE]" caption="Somme de SOMME ANTROPE" numFmtId="0" hierarchy="12" level="32767"/>
    <cacheField name="[Measures].[Somme de Tonnage TOTAL]" caption="Somme de Tonnage TOTAL" numFmtId="0" hierarchy="13" level="32767"/>
    <cacheField name="[Measures].[Total distinct de TRACTEUR]" caption="Total distinct de TRACTEUR" numFmtId="0" hierarchy="15" level="32767"/>
    <cacheField name="[Measures].[Somme de NB tours BOCAHUT]" caption="Somme de NB tours BOCAHUT" numFmtId="0" hierarchy="16" level="32767"/>
    <cacheField name="[Measures].[Somme de NB tours ANTROPE]" caption="Somme de NB tours ANTROPE" numFmtId="0" hierarchy="17" level="32767"/>
    <cacheField name="[Measures].[Somme de TOTAL tours]" caption="Somme de TOTAL tours" numFmtId="0" hierarchy="18" level="32767"/>
    <cacheField name="[Measures].[Moyenne/T/J]" caption="Moyenne/T/J" numFmtId="0" hierarchy="20" level="32767"/>
  </cacheFields>
  <cacheHierarchies count="23">
    <cacheHierarchy uniqueName="[Syntèse].[TRACTEUR]" caption="TRACTEUR" attribute="1" defaultMemberUniqueName="[Syntèse].[TRACTEUR].[All]" allUniqueName="[Syntèse].[TRACTEUR].[All]" dimensionUniqueName="[Syntèse]" displayFolder="" count="0" memberValueDatatype="130" unbalanced="0"/>
    <cacheHierarchy uniqueName="[Syntèse].[Date]" caption="Date" attribute="1" time="1" defaultMemberUniqueName="[Syntèse].[Date].[All]" allUniqueName="[Syntèse].[Date].[All]" dimensionUniqueName="[Syntèse]" displayFolder="" count="0" memberValueDatatype="7" unbalanced="0"/>
    <cacheHierarchy uniqueName="[Syntèse].[SOMME BOCAHUT]" caption="SOMME BOCAHUT" attribute="1" defaultMemberUniqueName="[Syntèse].[SOMME BOCAHUT].[All]" allUniqueName="[Syntèse].[SOMME BOCAHUT].[All]" dimensionUniqueName="[Syntèse]" displayFolder="" count="0" memberValueDatatype="5" unbalanced="0"/>
    <cacheHierarchy uniqueName="[Syntèse].[SOMME ANTROPE]" caption="SOMME ANTROPE" attribute="1" defaultMemberUniqueName="[Syntèse].[SOMME ANTROPE].[All]" allUniqueName="[Syntèse].[SOMME ANTROPE].[All]" dimensionUniqueName="[Syntèse]" displayFolder="" count="0" memberValueDatatype="5" unbalanced="0"/>
    <cacheHierarchy uniqueName="[Syntèse].[Tonnage TOTAL]" caption="Tonnage TOTAL" attribute="1" defaultMemberUniqueName="[Syntèse].[Tonnage TOTAL].[All]" allUniqueName="[Syntèse].[Tonnage TOTAL].[All]" dimensionUniqueName="[Syntèse]" displayFolder="" count="0" memberValueDatatype="5" unbalanced="0"/>
    <cacheHierarchy uniqueName="[Syntèse].[NB tours BOCAHUT]" caption="NB tours BOCAHUT" attribute="1" defaultMemberUniqueName="[Syntèse].[NB tours BOCAHUT].[All]" allUniqueName="[Syntèse].[NB tours BOCAHUT].[All]" dimensionUniqueName="[Syntèse]" displayFolder="" count="0" memberValueDatatype="20" unbalanced="0"/>
    <cacheHierarchy uniqueName="[Syntèse].[NB tours ANTROPE]" caption="NB tours ANTROPE" attribute="1" defaultMemberUniqueName="[Syntèse].[NB tours ANTROPE].[All]" allUniqueName="[Syntèse].[NB tours ANTROPE].[All]" dimensionUniqueName="[Syntèse]" displayFolder="" count="0" memberValueDatatype="20" unbalanced="0"/>
    <cacheHierarchy uniqueName="[Syntèse].[TOTAL tours]" caption="TOTAL tours" attribute="1" defaultMemberUniqueName="[Syntèse].[TOTAL tours].[All]" allUniqueName="[Syntèse].[TOTAL tours].[All]" dimensionUniqueName="[Syntèse]" displayFolder="" count="0" memberValueDatatype="20" unbalanced="0"/>
    <cacheHierarchy uniqueName="[Syntèse].[Date (mois)]" caption="Date (mois)" attribute="1" defaultMemberUniqueName="[Syntèse].[Date (mois)].[All]" allUniqueName="[Syntèse].[Date (mois)].[All]" dimensionUniqueName="[Syntèse]" displayFolder="" count="2" memberValueDatatype="130" unbalanced="0">
      <fieldsUsage count="2">
        <fieldUsage x="-1"/>
        <fieldUsage x="0"/>
      </fieldsUsage>
    </cacheHierarchy>
    <cacheHierarchy uniqueName="[Syntèse].[Date (année)]" caption="Date (année)" attribute="1" defaultMemberUniqueName="[Syntèse].[Date (année)].[All]" allUniqueName="[Syntèse].[Date (année)].[All]" dimensionUniqueName="[Syntèse]" displayFolder="" count="2" memberValueDatatype="130" unbalanced="0">
      <fieldsUsage count="2">
        <fieldUsage x="-1"/>
        <fieldUsage x="1"/>
      </fieldsUsage>
    </cacheHierarchy>
    <cacheHierarchy uniqueName="[Syntèse].[Date (index des mois)]" caption="Date (index des mois)" attribute="1" defaultMemberUniqueName="[Syntèse].[Date (index des mois)].[All]" allUniqueName="[Syntèse].[Date (index des mois)].[All]" dimensionUniqueName="[Syntèse]" displayFolder="" count="0" memberValueDatatype="20" unbalanced="0" hidden="1"/>
    <cacheHierarchy uniqueName="[Measures].[Somme de SOMME BOCAHUT]" caption="Somme de SOMME BOCAHUT" measure="1" displayFolder="" measureGroup="Syntèse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SOMME ANTROPE]" caption="Somme de SOMME ANTROPE" measure="1" displayFolder="" measureGroup="Syntèse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Tonnage TOTAL]" caption="Somme de Tonnage TOTAL" measure="1" displayFolder="" measureGroup="Syntèse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TRACTEUR]" caption="Nombre de TRACTEUR" measure="1" displayFolder="" measureGroup="Syntèse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TRACTEUR]" caption="Total distinct de TRACTEUR" measure="1" displayFolder="" measureGroup="Syntèse" count="0" oneField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NB tours BOCAHUT]" caption="Somme de NB tours BOCAHUT" measure="1" displayFolder="" measureGroup="Syntèse" count="0" oneField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NB tours ANTROPE]" caption="Somme de NB tours ANTROPE" measure="1" displayFolder="" measureGroup="Syntèse" count="0" oneField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TOTAL tours]" caption="Somme de TOTAL tours" measure="1" displayFolder="" measureGroup="Syntèse" count="0" oneField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Moyenne de Tonnage TOTAL]" caption="Moyenne de Tonnage TOTAL" measure="1" displayFolder="" measureGroup="Syntèse" count="0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Moyenne/T/J]" caption="Moyenne/T/J" measure="1" displayFolder="" measureGroup="Syntèse" count="0" oneField="1">
      <fieldsUsage count="1">
        <fieldUsage x="9"/>
      </fieldsUsage>
    </cacheHierarchy>
    <cacheHierarchy uniqueName="[Measures].[__XL_Count Syntèse]" caption="__XL_Count Syntèse" measure="1" displayFolder="" measureGroup="Syntèse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Syntèse" uniqueName="[Syntèse]" caption="Syntèse"/>
  </dimensions>
  <measureGroups count="1">
    <measureGroup name="Syntèse" caption="Syntès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s v="FW-436-ER"/>
    <s v="FW-029-RQ"/>
    <m/>
    <m/>
    <s v="AAA"/>
    <x v="0"/>
    <d v="1899-12-30T05:59:00"/>
    <d v="1899-12-30T16:17:00"/>
    <n v="183599"/>
    <n v="183999"/>
    <n v="400"/>
    <d v="1899-12-30T09:33:00"/>
    <n v="30.58"/>
    <n v="30.35"/>
    <m/>
    <m/>
    <m/>
    <m/>
    <m/>
    <m/>
    <n v="0"/>
    <n v="60.93"/>
    <m/>
    <m/>
    <m/>
    <m/>
    <m/>
    <m/>
    <m/>
    <n v="60.93"/>
    <d v="2021-08-02T00:00:00"/>
    <n v="121.86"/>
    <n v="2"/>
    <n v="1"/>
    <n v="3"/>
  </r>
  <r>
    <s v="FW-436-ER"/>
    <s v="FW-029-RQ"/>
    <m/>
    <m/>
    <s v="AAA"/>
    <x v="1"/>
    <d v="1899-12-30T05:59:00"/>
    <d v="1899-12-30T16:17:00"/>
    <n v="183599"/>
    <n v="183999"/>
    <n v="400"/>
    <d v="1899-12-30T09:33:00"/>
    <n v="30.58"/>
    <n v="30.35"/>
    <m/>
    <m/>
    <m/>
    <m/>
    <m/>
    <m/>
    <n v="60.2"/>
    <n v="60.93"/>
    <m/>
    <m/>
    <m/>
    <m/>
    <m/>
    <m/>
    <m/>
    <n v="60.93"/>
    <d v="2021-08-03T00:00:00"/>
    <n v="121.86"/>
    <n v="2"/>
    <n v="1"/>
    <n v="3"/>
  </r>
  <r>
    <s v="FW-436-ER"/>
    <s v="FW-029-RQ"/>
    <m/>
    <m/>
    <s v="AAA"/>
    <x v="2"/>
    <d v="1899-12-30T05:59:00"/>
    <d v="1899-12-30T16:17:00"/>
    <n v="183599"/>
    <n v="183999"/>
    <n v="400"/>
    <d v="1899-12-30T09:33:00"/>
    <n v="30.58"/>
    <n v="30.35"/>
    <m/>
    <m/>
    <m/>
    <m/>
    <m/>
    <m/>
    <n v="59.7"/>
    <n v="60.93"/>
    <m/>
    <m/>
    <m/>
    <m/>
    <m/>
    <m/>
    <m/>
    <n v="60.93"/>
    <d v="2021-08-04T00:00:00"/>
    <n v="121.86"/>
    <n v="2"/>
    <n v="1"/>
    <n v="3"/>
  </r>
  <r>
    <s v="FW-436-ER"/>
    <s v="FW-029-RQ"/>
    <m/>
    <m/>
    <s v="AAA"/>
    <x v="3"/>
    <d v="1899-12-30T05:59:00"/>
    <d v="1899-12-30T16:17:00"/>
    <n v="183599"/>
    <n v="183999"/>
    <n v="400"/>
    <d v="1899-12-30T09:33:00"/>
    <n v="30.58"/>
    <n v="30.35"/>
    <m/>
    <m/>
    <m/>
    <m/>
    <m/>
    <m/>
    <n v="0"/>
    <n v="60.93"/>
    <m/>
    <m/>
    <m/>
    <m/>
    <m/>
    <m/>
    <m/>
    <n v="60.93"/>
    <d v="2021-08-05T00:00:00"/>
    <n v="121.86"/>
    <n v="2"/>
    <n v="1"/>
    <n v="3"/>
  </r>
  <r>
    <s v="FW-436-ER"/>
    <s v="FW-029-RQ"/>
    <m/>
    <m/>
    <s v="AAA"/>
    <x v="4"/>
    <d v="1899-12-30T05:59:00"/>
    <d v="1899-12-30T16:17:00"/>
    <n v="183599"/>
    <n v="183999"/>
    <n v="400"/>
    <d v="1899-12-30T09:33:00"/>
    <n v="30.58"/>
    <n v="30.35"/>
    <m/>
    <m/>
    <m/>
    <m/>
    <m/>
    <m/>
    <n v="0"/>
    <n v="60.93"/>
    <m/>
    <m/>
    <m/>
    <m/>
    <m/>
    <m/>
    <m/>
    <n v="60.93"/>
    <d v="2021-08-06T00:00:00"/>
    <n v="121.86"/>
    <n v="2"/>
    <n v="1"/>
    <n v="3"/>
  </r>
  <r>
    <s v="VF-253-MP"/>
    <s v="TW-456-AA"/>
    <m/>
    <m/>
    <s v="BBB"/>
    <x v="5"/>
    <d v="1899-12-30T05:59:00"/>
    <d v="1899-12-30T16:17:00"/>
    <n v="183599"/>
    <n v="183920"/>
    <n v="321"/>
    <d v="1899-12-30T09:33:00"/>
    <n v="30.58"/>
    <n v="30.35"/>
    <n v="8"/>
    <m/>
    <m/>
    <m/>
    <m/>
    <m/>
    <n v="0"/>
    <n v="68.930000000000007"/>
    <n v="22"/>
    <n v="10"/>
    <m/>
    <m/>
    <m/>
    <m/>
    <m/>
    <n v="100.93"/>
    <d v="2021-02-08T00:00:00"/>
    <n v="169.86"/>
    <n v="3"/>
    <n v="3"/>
    <n v="6"/>
  </r>
  <r>
    <s v="VF-253-MP"/>
    <s v="TW-456-AA"/>
    <m/>
    <m/>
    <s v="BBB"/>
    <x v="6"/>
    <d v="1899-12-30T05:59:00"/>
    <d v="1899-12-30T16:17:00"/>
    <n v="183599"/>
    <n v="183920"/>
    <n v="321"/>
    <d v="1899-12-30T09:33:00"/>
    <n v="30.58"/>
    <n v="30.35"/>
    <n v="9"/>
    <m/>
    <m/>
    <m/>
    <m/>
    <m/>
    <n v="60.2"/>
    <n v="69.930000000000007"/>
    <n v="45"/>
    <n v="10"/>
    <m/>
    <m/>
    <m/>
    <m/>
    <m/>
    <n v="124.93"/>
    <d v="2021-02-09T00:00:00"/>
    <n v="194.86"/>
    <n v="3"/>
    <n v="3"/>
    <n v="6"/>
  </r>
  <r>
    <s v="VF-253-MP"/>
    <s v="TW-456-AA"/>
    <m/>
    <m/>
    <s v="BBB"/>
    <x v="7"/>
    <d v="1899-12-30T05:59:00"/>
    <d v="1899-12-30T16:17:00"/>
    <n v="183599"/>
    <n v="183920"/>
    <n v="321"/>
    <d v="1899-12-30T09:33:00"/>
    <n v="30.58"/>
    <n v="30.35"/>
    <n v="10"/>
    <m/>
    <m/>
    <m/>
    <m/>
    <m/>
    <n v="59.7"/>
    <n v="70.930000000000007"/>
    <m/>
    <m/>
    <m/>
    <m/>
    <m/>
    <m/>
    <m/>
    <n v="70.930000000000007"/>
    <d v="2021-02-10T00:00:00"/>
    <n v="141.86000000000001"/>
    <n v="3"/>
    <n v="1"/>
    <n v="4"/>
  </r>
  <r>
    <s v="VF-253-MP"/>
    <s v="TW-456-AA"/>
    <m/>
    <m/>
    <s v="BBB"/>
    <x v="8"/>
    <d v="1899-12-30T05:59:00"/>
    <d v="1899-12-30T16:17:00"/>
    <n v="183599"/>
    <n v="183920"/>
    <n v="321"/>
    <d v="1899-12-30T09:33:00"/>
    <n v="30.58"/>
    <n v="30.35"/>
    <m/>
    <m/>
    <m/>
    <m/>
    <m/>
    <m/>
    <n v="0"/>
    <n v="60.93"/>
    <m/>
    <m/>
    <m/>
    <m/>
    <m/>
    <m/>
    <m/>
    <n v="60.93"/>
    <d v="2021-02-11T00:00:00"/>
    <n v="121.86"/>
    <n v="2"/>
    <n v="1"/>
    <n v="3"/>
  </r>
  <r>
    <s v="VF-253-MP"/>
    <s v="TW-456-AA"/>
    <m/>
    <m/>
    <s v="BBB"/>
    <x v="9"/>
    <d v="1899-12-30T05:59:00"/>
    <d v="1899-12-30T16:17:00"/>
    <n v="183599"/>
    <n v="183920"/>
    <n v="321"/>
    <d v="1899-12-30T09:33:00"/>
    <n v="30.58"/>
    <n v="30.35"/>
    <m/>
    <m/>
    <m/>
    <m/>
    <m/>
    <m/>
    <n v="0"/>
    <n v="60.93"/>
    <m/>
    <m/>
    <m/>
    <m/>
    <m/>
    <m/>
    <m/>
    <n v="60.93"/>
    <d v="2021-02-12T00:00:00"/>
    <n v="121.86"/>
    <n v="2"/>
    <n v="1"/>
    <n v="3"/>
  </r>
  <r>
    <s v="FW-436-ER"/>
    <s v="FW-029-RQ"/>
    <m/>
    <m/>
    <s v="CCC"/>
    <x v="10"/>
    <d v="1899-12-30T05:59:00"/>
    <d v="1899-12-30T16:17:00"/>
    <n v="183750"/>
    <n v="183999"/>
    <n v="249"/>
    <d v="1899-12-30T09:33:00"/>
    <n v="30.58"/>
    <n v="30.35"/>
    <n v="10"/>
    <n v="20"/>
    <n v="30"/>
    <m/>
    <m/>
    <m/>
    <n v="0"/>
    <n v="120.93"/>
    <m/>
    <m/>
    <m/>
    <m/>
    <m/>
    <m/>
    <m/>
    <n v="120.93"/>
    <d v="2021-06-13T00:00:00"/>
    <n v="241.86"/>
    <n v="5"/>
    <n v="1"/>
    <n v="6"/>
  </r>
  <r>
    <s v="FW-436-ER"/>
    <s v="FW-029-RQ"/>
    <m/>
    <m/>
    <s v="CCC"/>
    <x v="11"/>
    <d v="1899-12-30T05:59:00"/>
    <d v="1899-12-30T16:17:00"/>
    <n v="183750"/>
    <n v="183999"/>
    <n v="249"/>
    <d v="1899-12-30T09:33:00"/>
    <n v="30.58"/>
    <n v="30.35"/>
    <n v="10"/>
    <n v="10"/>
    <m/>
    <m/>
    <m/>
    <m/>
    <n v="60.2"/>
    <n v="80.930000000000007"/>
    <m/>
    <m/>
    <m/>
    <m/>
    <m/>
    <m/>
    <m/>
    <n v="80.930000000000007"/>
    <d v="2021-06-14T00:00:00"/>
    <n v="161.86000000000001"/>
    <n v="4"/>
    <n v="1"/>
    <n v="5"/>
  </r>
  <r>
    <s v="FW-436-ER"/>
    <s v="FW-029-RQ"/>
    <m/>
    <m/>
    <s v="CCC"/>
    <x v="12"/>
    <d v="1899-12-30T05:59:00"/>
    <d v="1899-12-30T16:17:00"/>
    <n v="183750"/>
    <n v="183999"/>
    <n v="249"/>
    <d v="1899-12-30T09:33:00"/>
    <n v="30.58"/>
    <n v="30.35"/>
    <m/>
    <m/>
    <m/>
    <m/>
    <m/>
    <m/>
    <n v="59.7"/>
    <n v="60.93"/>
    <m/>
    <m/>
    <m/>
    <m/>
    <m/>
    <m/>
    <m/>
    <n v="60.93"/>
    <d v="2021-06-15T00:00:00"/>
    <n v="121.86"/>
    <n v="2"/>
    <n v="1"/>
    <n v="3"/>
  </r>
  <r>
    <s v="FW-436-ER"/>
    <s v="FW-029-RQ"/>
    <m/>
    <m/>
    <s v="CCC"/>
    <x v="13"/>
    <d v="1899-12-30T05:59:00"/>
    <d v="1899-12-30T16:17:00"/>
    <n v="183750"/>
    <n v="183999"/>
    <n v="249"/>
    <d v="1899-12-30T09:33:00"/>
    <n v="30.58"/>
    <n v="30.35"/>
    <m/>
    <m/>
    <m/>
    <m/>
    <m/>
    <m/>
    <n v="0"/>
    <n v="60.93"/>
    <m/>
    <m/>
    <m/>
    <m/>
    <m/>
    <m/>
    <m/>
    <n v="60.93"/>
    <d v="2021-06-16T00:00:00"/>
    <n v="121.86"/>
    <n v="2"/>
    <n v="1"/>
    <n v="3"/>
  </r>
  <r>
    <s v="FW-436-ER"/>
    <s v="FW-029-RQ"/>
    <m/>
    <m/>
    <s v="CCC"/>
    <x v="14"/>
    <d v="1899-12-30T05:59:00"/>
    <d v="1899-12-30T16:17:00"/>
    <n v="183750"/>
    <n v="183999"/>
    <n v="249"/>
    <d v="1899-12-30T09:33:00"/>
    <n v="30.58"/>
    <n v="30.35"/>
    <m/>
    <m/>
    <m/>
    <m/>
    <m/>
    <m/>
    <n v="0"/>
    <n v="60.93"/>
    <n v="2"/>
    <n v="2"/>
    <n v="2"/>
    <n v="2"/>
    <n v="2"/>
    <m/>
    <m/>
    <n v="70.930000000000007"/>
    <d v="2021-06-17T00:00:00"/>
    <n v="131.86000000000001"/>
    <n v="2"/>
    <n v="6"/>
    <n v="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  <x v="0"/>
    <x v="0"/>
    <x v="0"/>
    <x v="0"/>
    <x v="0"/>
  </r>
  <r>
    <x v="0"/>
    <x v="1"/>
    <x v="1"/>
    <x v="0"/>
    <x v="0"/>
    <x v="0"/>
    <x v="0"/>
    <x v="0"/>
  </r>
  <r>
    <x v="0"/>
    <x v="2"/>
    <x v="2"/>
    <x v="0"/>
    <x v="0"/>
    <x v="0"/>
    <x v="0"/>
    <x v="0"/>
  </r>
  <r>
    <x v="0"/>
    <x v="3"/>
    <x v="0"/>
    <x v="0"/>
    <x v="0"/>
    <x v="0"/>
    <x v="0"/>
    <x v="0"/>
  </r>
  <r>
    <x v="1"/>
    <x v="4"/>
    <x v="0"/>
    <x v="0"/>
    <x v="0"/>
    <x v="0"/>
    <x v="0"/>
    <x v="0"/>
  </r>
  <r>
    <x v="2"/>
    <x v="5"/>
    <x v="0"/>
    <x v="1"/>
    <x v="1"/>
    <x v="1"/>
    <x v="1"/>
    <x v="1"/>
  </r>
  <r>
    <x v="2"/>
    <x v="6"/>
    <x v="1"/>
    <x v="2"/>
    <x v="2"/>
    <x v="1"/>
    <x v="1"/>
    <x v="1"/>
  </r>
  <r>
    <x v="2"/>
    <x v="7"/>
    <x v="2"/>
    <x v="3"/>
    <x v="3"/>
    <x v="1"/>
    <x v="0"/>
    <x v="2"/>
  </r>
  <r>
    <x v="2"/>
    <x v="8"/>
    <x v="0"/>
    <x v="0"/>
    <x v="0"/>
    <x v="0"/>
    <x v="0"/>
    <x v="0"/>
  </r>
  <r>
    <x v="2"/>
    <x v="9"/>
    <x v="0"/>
    <x v="0"/>
    <x v="0"/>
    <x v="0"/>
    <x v="0"/>
    <x v="0"/>
  </r>
  <r>
    <x v="0"/>
    <x v="10"/>
    <x v="0"/>
    <x v="4"/>
    <x v="4"/>
    <x v="2"/>
    <x v="0"/>
    <x v="1"/>
  </r>
  <r>
    <x v="0"/>
    <x v="11"/>
    <x v="1"/>
    <x v="5"/>
    <x v="5"/>
    <x v="3"/>
    <x v="0"/>
    <x v="3"/>
  </r>
  <r>
    <x v="0"/>
    <x v="12"/>
    <x v="2"/>
    <x v="0"/>
    <x v="0"/>
    <x v="0"/>
    <x v="0"/>
    <x v="0"/>
  </r>
  <r>
    <x v="0"/>
    <x v="13"/>
    <x v="0"/>
    <x v="0"/>
    <x v="0"/>
    <x v="0"/>
    <x v="0"/>
    <x v="0"/>
  </r>
  <r>
    <x v="0"/>
    <x v="14"/>
    <x v="0"/>
    <x v="3"/>
    <x v="6"/>
    <x v="0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F984FD-DC96-4232-A662-691872DE61EF}" name="Tableau croisé dynamique4" cacheId="113" applyNumberFormats="0" applyBorderFormats="0" applyFontFormats="0" applyPatternFormats="0" applyAlignmentFormats="0" applyWidthHeightFormats="1" dataCaption="Valeurs" tag="57192551-4d8f-4f40-8b25-a8ea9a8855ea" updatedVersion="7" minRefreshableVersion="3" visualTotals="0" itemPrintTitles="1" createdVersion="5" indent="0" compact="0" outline="1" outlineData="1" compactData="0">
  <location ref="A24:I28" firstHeaderRow="0" firstDataRow="1" firstDataCol="1" rowPageCount="1" colPageCount="1"/>
  <pivotFields count="10">
    <pivotField axis="axisRow" compact="0" allDrilled="1" showAll="0" dataSourceSort="1" defaultAttributeDrillState="1">
      <items count="4">
        <item x="0"/>
        <item x="1"/>
        <item x="2"/>
        <item t="default"/>
      </items>
    </pivotField>
    <pivotField axis="axisPage" compact="0" allDrilled="1" showAll="0" dataSourceSort="1" defaultAttributeDrillState="1">
      <items count="1">
        <item t="default"/>
      </items>
    </pivotField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pageFields count="1">
    <pageField fld="1" hier="9" name="[Syntèse].[Date (année)].&amp;[2021]" cap="2021"/>
  </pageFields>
  <dataFields count="8">
    <dataField name="Somme de SOMME BOCAHUT" fld="2" baseField="0" baseItem="0"/>
    <dataField name="Somme de SOMME ANTROPE" fld="3" baseField="0" baseItem="0"/>
    <dataField name="Somme de Tonnage TOTAL" fld="4" baseField="0" baseItem="0"/>
    <dataField name="Total distinct de TRACTEUR" fld="5" subtotal="count" baseField="0" baseItem="1">
      <extLst>
        <ext xmlns:x15="http://schemas.microsoft.com/office/spreadsheetml/2010/11/main" uri="{FABC7310-3BB5-11E1-824E-6D434824019B}">
          <x15:dataField isCountDistinct="1"/>
        </ext>
      </extLst>
    </dataField>
    <dataField name="Somme de NB tours BOCAHUT" fld="6" baseField="0" baseItem="0"/>
    <dataField name="Somme de NB tours ANTROPE" fld="7" baseField="0" baseItem="0"/>
    <dataField name="Somme de TOTAL tours" fld="8" baseField="0" baseItem="0"/>
    <dataField fld="9" subtotal="count" baseField="0" baseItem="0"/>
  </dataFields>
  <formats count="9">
    <format dxfId="8">
      <pivotArea field="0" type="button" dataOnly="0" labelOnly="1" outline="0" axis="axisRow" fieldPosition="0"/>
    </format>
    <format dxfId="7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6">
      <pivotArea field="0" type="button" dataOnly="0" labelOnly="1" outline="0" axis="axisRow" fieldPosition="0"/>
    </format>
    <format dxfId="5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4">
      <pivotArea field="0" type="button" dataOnly="0" labelOnly="1" outline="0" axis="axisRow" fieldPosition="0"/>
    </format>
    <format dxfId="3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7"/>
          </reference>
        </references>
      </pivotArea>
    </format>
  </formats>
  <pivotHierarchies count="2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Total distinct de TRACTEUR"/>
    <pivotHierarchy dragToData="1"/>
    <pivotHierarchy dragToData="1"/>
    <pivotHierarchy dragToData="1"/>
    <pivotHierarchy dragToData="1" caption="Moyenne de Tonnage TOTAL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Medium14" showRowHeaders="1" showColHeaders="1" showRowStripes="0" showColStripes="0" showLastColumn="1"/>
  <rowHierarchiesUsage count="1">
    <rowHierarchyUsage hierarchyUsage="8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Syntèse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E531C1-4856-4E60-929B-6C013B4E2DE2}" name="Tableau croisé dynamique1" cacheId="101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A15:I19" firstHeaderRow="0" firstDataRow="1" firstDataCol="1" rowPageCount="1" colPageCount="1"/>
  <pivotFields count="9">
    <pivotField dataField="1" compact="0" showAll="0"/>
    <pivotField name="Mois"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axis="axisPage" compact="0" showAll="0">
      <items count="4">
        <item x="0"/>
        <item x="1"/>
        <item x="2"/>
        <item t="default"/>
      </items>
    </pivotField>
  </pivotFields>
  <rowFields count="1">
    <field x="1"/>
  </rowFields>
  <rowItems count="4">
    <i>
      <x v="2"/>
    </i>
    <i>
      <x v="6"/>
    </i>
    <i>
      <x v="8"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pageFields count="1">
    <pageField fld="8" item="1" hier="-1"/>
  </pageFields>
  <dataFields count="8">
    <dataField name="Somme de SOMME BOCAHUT" fld="2" baseField="0" baseItem="0"/>
    <dataField name="Somme de SOMME ANTROPE" fld="3" baseField="0" baseItem="0"/>
    <dataField name="Somme de Tonnage TOTAL" fld="4" baseField="0" baseItem="0"/>
    <dataField name="Nombre de TRACTEUR" fld="0" subtotal="count" baseField="0" baseItem="0"/>
    <dataField name="Somme de NB tours BOCAHUT" fld="5" baseField="0" baseItem="0"/>
    <dataField name="Somme de NB tours ANTROPE" fld="6" baseField="0" baseItem="0"/>
    <dataField name="Somme de TOTAL tours" fld="7" baseField="0" baseItem="0"/>
    <dataField name="Moyenne de Tonnage TOTAL" fld="4" subtotal="average" baseField="1" baseItem="2" numFmtId="2"/>
  </dataFields>
  <formats count="4">
    <format dxfId="12">
      <pivotArea field="1" type="button" dataOnly="0" labelOnly="1" outline="0" axis="axisRow" fieldPosition="0"/>
    </format>
    <format dxfId="11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10">
      <pivotArea field="1" type="button" dataOnly="0" labelOnly="1" outline="0" axis="axisRow" fieldPosition="0"/>
    </format>
    <format dxfId="9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</formats>
  <pivotTableStyleInfo name="PivotStyleMedium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2" cacheId="98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5:I9" firstHeaderRow="0" firstDataRow="1" firstDataCol="1"/>
  <pivotFields count="37">
    <pivotField dataField="1" showAll="0"/>
    <pivotField showAll="0"/>
    <pivotField showAll="0"/>
    <pivotField showAll="0"/>
    <pivotField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68" showAll="0"/>
    <pivotField numFmtId="168" showAll="0"/>
    <pivotField showAll="0"/>
    <pivotField showAll="0"/>
    <pivotField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numFmtId="14" showAll="0"/>
    <pivotField dataField="1" showAll="0"/>
    <pivotField dataField="1" showAll="0"/>
    <pivotField dataField="1" showAll="0"/>
    <pivotField dataField="1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dragToRow="0" dragToCol="0" dragToPage="0" showAll="0" defaultSubtotal="0"/>
  </pivotFields>
  <rowFields count="2">
    <field x="35"/>
    <field x="5"/>
  </rowFields>
  <rowItems count="4">
    <i>
      <x v="2"/>
    </i>
    <i>
      <x v="6"/>
    </i>
    <i>
      <x v="8"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dataFields count="8">
    <dataField name="Somme de SOMME BOCAHUT" fld="20" baseField="0" baseItem="0"/>
    <dataField name="Somme de SOMME ANTROPE" fld="29" baseField="0" baseItem="0"/>
    <dataField name="Somme de Tonnage TOTAL" fld="31" baseField="0" baseItem="0"/>
    <dataField name="Nombre de TRACTEUR" fld="0" subtotal="count" baseField="0" baseItem="0"/>
    <dataField name="Somme de NB tours BOCAHUT" fld="32" baseField="0" baseItem="0"/>
    <dataField name="Somme de NB tours ANTROPE" fld="33" baseField="0" baseItem="0"/>
    <dataField name="Somme de TOTAL tours" fld="34" baseField="0" baseItem="0"/>
    <dataField name="Moyenne de Tonnage TOTAL" fld="31" subtotal="average" baseField="35" baseItem="0" numFmtId="2"/>
  </dataFields>
  <formats count="23">
    <format dxfId="35">
      <pivotArea type="all" dataOnly="0" outline="0" fieldPosition="0"/>
    </format>
    <format dxfId="34">
      <pivotArea outline="0" collapsedLevelsAreSubtotals="1" fieldPosition="0"/>
    </format>
    <format dxfId="33">
      <pivotArea field="35" type="button" dataOnly="0" labelOnly="1" outline="0" axis="axisRow" fieldPosition="0"/>
    </format>
    <format dxfId="32">
      <pivotArea dataOnly="0" labelOnly="1" fieldPosition="0">
        <references count="1">
          <reference field="35" count="3">
            <x v="2"/>
            <x v="6"/>
            <x v="8"/>
          </reference>
        </references>
      </pivotArea>
    </format>
    <format dxfId="31">
      <pivotArea dataOnly="0" labelOnly="1" grandRow="1" outline="0" fieldPosition="0"/>
    </format>
    <format dxfId="30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29">
      <pivotArea type="all" dataOnly="0" outline="0" fieldPosition="0"/>
    </format>
    <format dxfId="28">
      <pivotArea outline="0" collapsedLevelsAreSubtotals="1" fieldPosition="0"/>
    </format>
    <format dxfId="27">
      <pivotArea field="35" type="button" dataOnly="0" labelOnly="1" outline="0" axis="axisRow" fieldPosition="0"/>
    </format>
    <format dxfId="26">
      <pivotArea dataOnly="0" labelOnly="1" fieldPosition="0">
        <references count="1">
          <reference field="35" count="3">
            <x v="2"/>
            <x v="6"/>
            <x v="8"/>
          </reference>
        </references>
      </pivotArea>
    </format>
    <format dxfId="25">
      <pivotArea dataOnly="0" labelOnly="1" grandRow="1" outline="0" fieldPosition="0"/>
    </format>
    <format dxfId="24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23">
      <pivotArea type="all" dataOnly="0" outline="0" fieldPosition="0"/>
    </format>
    <format dxfId="22">
      <pivotArea outline="0" collapsedLevelsAreSubtotals="1" fieldPosition="0"/>
    </format>
    <format dxfId="21">
      <pivotArea field="35" type="button" dataOnly="0" labelOnly="1" outline="0" axis="axisRow" fieldPosition="0"/>
    </format>
    <format dxfId="20">
      <pivotArea dataOnly="0" labelOnly="1" fieldPosition="0">
        <references count="1">
          <reference field="35" count="3">
            <x v="2"/>
            <x v="6"/>
            <x v="8"/>
          </reference>
        </references>
      </pivotArea>
    </format>
    <format dxfId="19">
      <pivotArea dataOnly="0" labelOnly="1" grandRow="1" outline="0" fieldPosition="0"/>
    </format>
    <format dxfId="18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17">
      <pivotArea dataOnly="0" outline="0" fieldPosition="0">
        <references count="1">
          <reference field="4294967294" count="1">
            <x v="3"/>
          </reference>
        </references>
      </pivotArea>
    </format>
    <format dxfId="16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">
      <pivotArea outline="0" fieldPosition="0">
        <references count="1">
          <reference field="4294967294" count="1">
            <x v="7"/>
          </reference>
        </references>
      </pivotArea>
    </format>
    <format dxfId="1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pivotTables>
    <pivotTable tabId="6" name="Tableau croisé dynamique2"/>
  </pivotTables>
  <data>
    <tabular pivotCacheId="1">
      <items count="14">
        <i x="2" s="1"/>
        <i x="6" s="1"/>
        <i x="8" s="1"/>
        <i x="1" s="1" nd="1"/>
        <i x="3" s="1" nd="1"/>
        <i x="4" s="1" nd="1"/>
        <i x="5" s="1" nd="1"/>
        <i x="7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813CD012-9513-4103-A7B2-E78827BFF0D4}" sourceName="Date ">
  <pivotTables>
    <pivotTable tabId="6" name="Tableau croisé dynamique1"/>
  </pivotTables>
  <data>
    <tabular pivotCacheId="1749209537">
      <items count="14">
        <i x="2" s="1"/>
        <i x="6" s="1"/>
        <i x="8" s="1"/>
        <i x="1" s="1" nd="1"/>
        <i x="3" s="1" nd="1"/>
        <i x="4" s="1" nd="1"/>
        <i x="5" s="1" nd="1"/>
        <i x="7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columnCount="3" rowHeight="222250"/>
  <slicer name="Mois 1" xr10:uid="{346AF9BB-DA70-4095-9C78-BB177741E87E}" cache="Segment_Date" caption="Mois" columnCount="3" style="SlicerStyleLight6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Août" displayName="T_Août" ref="A10:AI15" totalsRowShown="0" headerRowDxfId="182" dataDxfId="181">
  <autoFilter ref="A10:AI15" xr:uid="{00000000-0009-0000-0100-000001000000}"/>
  <tableColumns count="35">
    <tableColumn id="1" xr3:uid="{00000000-0010-0000-0000-000001000000}" name="TRACTEUR" dataDxfId="180"/>
    <tableColumn id="2" xr3:uid="{00000000-0010-0000-0000-000002000000}" name="REMORQUE 1" dataDxfId="179"/>
    <tableColumn id="3" xr3:uid="{00000000-0010-0000-0000-000003000000}" name="REMORQUE 2" dataDxfId="178"/>
    <tableColumn id="4" xr3:uid="{00000000-0010-0000-0000-000004000000}" name="REMORQUE 3" dataDxfId="177"/>
    <tableColumn id="5" xr3:uid="{00000000-0010-0000-0000-000005000000}" name="Conducteur" dataDxfId="176"/>
    <tableColumn id="6" xr3:uid="{00000000-0010-0000-0000-000006000000}" name="Date " dataDxfId="175"/>
    <tableColumn id="7" xr3:uid="{00000000-0010-0000-0000-000007000000}" name=" Heure de début" dataDxfId="174"/>
    <tableColumn id="8" xr3:uid="{00000000-0010-0000-0000-000008000000}" name="Heure _x000a_de fin" dataDxfId="173"/>
    <tableColumn id="9" xr3:uid="{00000000-0010-0000-0000-000009000000}" name=" KM _x000a_début" dataDxfId="172"/>
    <tableColumn id="10" xr3:uid="{00000000-0010-0000-0000-00000A000000}" name=" KM _x000a_fin" dataDxfId="171"/>
    <tableColumn id="11" xr3:uid="{00000000-0010-0000-0000-00000B000000}" name="Kilométrage _x000a_total" dataDxfId="170">
      <calculatedColumnFormula>IF(OR(J11="",I11=""),"",J11-I11)</calculatedColumnFormula>
    </tableColumn>
    <tableColumn id="12" xr3:uid="{00000000-0010-0000-0000-00000C000000}" name=" Durée _x000a_TDS" dataDxfId="169">
      <calculatedColumnFormula>IF(OR(G11="",H11=""),"",H11-G11-(45/(24*60)))</calculatedColumnFormula>
    </tableColumn>
    <tableColumn id="13" xr3:uid="{00000000-0010-0000-0000-00000D000000}" name="Poids chargé Bocahut1" dataDxfId="168"/>
    <tableColumn id="14" xr3:uid="{00000000-0010-0000-0000-00000E000000}" name="Poids chargé Bocahut2" dataDxfId="167"/>
    <tableColumn id="15" xr3:uid="{00000000-0010-0000-0000-00000F000000}" name="Poids chargé Bocahut3" dataDxfId="166"/>
    <tableColumn id="16" xr3:uid="{00000000-0010-0000-0000-000010000000}" name="Poids chargé Bocahut4" dataDxfId="165"/>
    <tableColumn id="17" xr3:uid="{00000000-0010-0000-0000-000011000000}" name="Poids chargé Bocahut5" dataDxfId="164"/>
    <tableColumn id="18" xr3:uid="{00000000-0010-0000-0000-000012000000}" name="Poids chargé Bocahut6" dataDxfId="163"/>
    <tableColumn id="19" xr3:uid="{00000000-0010-0000-0000-000013000000}" name="Poids chargé Bocahut7" dataDxfId="162"/>
    <tableColumn id="20" xr3:uid="{00000000-0010-0000-0000-000014000000}" name="Poids chargé Bocahut8" dataDxfId="161"/>
    <tableColumn id="21" xr3:uid="{00000000-0010-0000-0000-000015000000}" name="SOMME BOCAHUT" dataDxfId="160"/>
    <tableColumn id="22" xr3:uid="{00000000-0010-0000-0000-000016000000}" name="Poids chargé Antrope1" dataDxfId="159">
      <calculatedColumnFormula>SUM(M11:T11)</calculatedColumnFormula>
    </tableColumn>
    <tableColumn id="23" xr3:uid="{00000000-0010-0000-0000-000017000000}" name="Poids chargé Antrope2" dataDxfId="158"/>
    <tableColumn id="24" xr3:uid="{00000000-0010-0000-0000-000018000000}" name="Poids chargé Antrope3" dataDxfId="157"/>
    <tableColumn id="25" xr3:uid="{00000000-0010-0000-0000-000019000000}" name="Poids chargé Antrope4" dataDxfId="156"/>
    <tableColumn id="26" xr3:uid="{00000000-0010-0000-0000-00001A000000}" name="Poids chargé Antrope5" dataDxfId="155"/>
    <tableColumn id="27" xr3:uid="{00000000-0010-0000-0000-00001B000000}" name="Poids chargé Antrope6" dataDxfId="154"/>
    <tableColumn id="28" xr3:uid="{00000000-0010-0000-0000-00001C000000}" name="Poids chargé Antrope7" dataDxfId="153"/>
    <tableColumn id="29" xr3:uid="{00000000-0010-0000-0000-00001D000000}" name="Poids chargé Antrope8" dataDxfId="152"/>
    <tableColumn id="30" xr3:uid="{00000000-0010-0000-0000-00001E000000}" name="SOMME ANTROPE" dataDxfId="151">
      <calculatedColumnFormula>SUM(V11:AC11)</calculatedColumnFormula>
    </tableColumn>
    <tableColumn id="31" xr3:uid="{00000000-0010-0000-0000-00001F000000}" name="Date" dataDxfId="150">
      <calculatedColumnFormula>IF(L11="","",F11)</calculatedColumnFormula>
    </tableColumn>
    <tableColumn id="32" xr3:uid="{00000000-0010-0000-0000-000020000000}" name="Tonnage TOTAL" dataDxfId="149"/>
    <tableColumn id="33" xr3:uid="{00000000-0010-0000-0000-000021000000}" name="NB tours BOCAHUT" dataDxfId="148">
      <calculatedColumnFormula>IF(G11="","",COUNTA(M11:T11))</calculatedColumnFormula>
    </tableColumn>
    <tableColumn id="34" xr3:uid="{00000000-0010-0000-0000-000022000000}" name="NB tours ANTROPE" dataDxfId="147">
      <calculatedColumnFormula>IF(G11="","",COUNTA(V11:AC11))</calculatedColumnFormula>
    </tableColumn>
    <tableColumn id="35" xr3:uid="{00000000-0010-0000-0000-000023000000}" name="TOTAL tours" dataDxfId="146">
      <calculatedColumnFormula>SUM(AG11:AH11)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Février" displayName="T_Février" ref="A10:AI15" totalsRowShown="0" headerRowDxfId="145" dataDxfId="144">
  <autoFilter ref="A10:AI15" xr:uid="{00000000-0009-0000-0100-000002000000}"/>
  <tableColumns count="35">
    <tableColumn id="1" xr3:uid="{00000000-0010-0000-0100-000001000000}" name="TRACTEUR" dataDxfId="143"/>
    <tableColumn id="2" xr3:uid="{00000000-0010-0000-0100-000002000000}" name="REMORQUE 1" dataDxfId="142"/>
    <tableColumn id="3" xr3:uid="{00000000-0010-0000-0100-000003000000}" name="REMORQUE 2" dataDxfId="141"/>
    <tableColumn id="4" xr3:uid="{00000000-0010-0000-0100-000004000000}" name="REMORQUE 3" dataDxfId="140"/>
    <tableColumn id="5" xr3:uid="{00000000-0010-0000-0100-000005000000}" name="Conducteur" dataDxfId="139"/>
    <tableColumn id="6" xr3:uid="{00000000-0010-0000-0100-000006000000}" name="Date " dataDxfId="138"/>
    <tableColumn id="7" xr3:uid="{00000000-0010-0000-0100-000007000000}" name=" Heure de début" dataDxfId="137"/>
    <tableColumn id="8" xr3:uid="{00000000-0010-0000-0100-000008000000}" name="Heure _x000a_de fin" dataDxfId="136"/>
    <tableColumn id="9" xr3:uid="{00000000-0010-0000-0100-000009000000}" name=" KM _x000a_début" dataDxfId="135"/>
    <tableColumn id="10" xr3:uid="{00000000-0010-0000-0100-00000A000000}" name=" KM _x000a_fin" dataDxfId="134"/>
    <tableColumn id="11" xr3:uid="{00000000-0010-0000-0100-00000B000000}" name="Kilométrage _x000a_total" dataDxfId="133">
      <calculatedColumnFormula>IF(OR(J11="",I11=""),"",J11-I11)</calculatedColumnFormula>
    </tableColumn>
    <tableColumn id="12" xr3:uid="{00000000-0010-0000-0100-00000C000000}" name=" Durée _x000a_TDS" dataDxfId="132">
      <calculatedColumnFormula>IF(OR(G11="",H11=""),"",H11-G11-(45/(24*60)))</calculatedColumnFormula>
    </tableColumn>
    <tableColumn id="13" xr3:uid="{00000000-0010-0000-0100-00000D000000}" name="Poids chargé Bocahut1" dataDxfId="131"/>
    <tableColumn id="14" xr3:uid="{00000000-0010-0000-0100-00000E000000}" name="Poids chargé Bocahut2" dataDxfId="130"/>
    <tableColumn id="15" xr3:uid="{00000000-0010-0000-0100-00000F000000}" name="Poids chargé Bocahut3" dataDxfId="129"/>
    <tableColumn id="16" xr3:uid="{00000000-0010-0000-0100-000010000000}" name="Poids chargé Bocahut4" dataDxfId="128"/>
    <tableColumn id="17" xr3:uid="{00000000-0010-0000-0100-000011000000}" name="Poids chargé Bocahut5" dataDxfId="127"/>
    <tableColumn id="18" xr3:uid="{00000000-0010-0000-0100-000012000000}" name="Poids chargé Bocahut6" dataDxfId="126"/>
    <tableColumn id="19" xr3:uid="{00000000-0010-0000-0100-000013000000}" name="Poids chargé Bocahut7" dataDxfId="125"/>
    <tableColumn id="20" xr3:uid="{00000000-0010-0000-0100-000014000000}" name="Poids chargé Bocahut8" dataDxfId="124"/>
    <tableColumn id="21" xr3:uid="{00000000-0010-0000-0100-000015000000}" name="SOMME BOCAHUT" dataDxfId="123"/>
    <tableColumn id="22" xr3:uid="{00000000-0010-0000-0100-000016000000}" name="Poids chargé Antrope1" dataDxfId="122">
      <calculatedColumnFormula>SUM(M11:T11)</calculatedColumnFormula>
    </tableColumn>
    <tableColumn id="23" xr3:uid="{00000000-0010-0000-0100-000017000000}" name="Poids chargé Antrope2" dataDxfId="121"/>
    <tableColumn id="24" xr3:uid="{00000000-0010-0000-0100-000018000000}" name="Poids chargé Antrope3" dataDxfId="120"/>
    <tableColumn id="25" xr3:uid="{00000000-0010-0000-0100-000019000000}" name="Poids chargé Antrope4" dataDxfId="119"/>
    <tableColumn id="26" xr3:uid="{00000000-0010-0000-0100-00001A000000}" name="Poids chargé Antrope5" dataDxfId="118"/>
    <tableColumn id="27" xr3:uid="{00000000-0010-0000-0100-00001B000000}" name="Poids chargé Antrope6" dataDxfId="117"/>
    <tableColumn id="28" xr3:uid="{00000000-0010-0000-0100-00001C000000}" name="Poids chargé Antrope7" dataDxfId="116"/>
    <tableColumn id="29" xr3:uid="{00000000-0010-0000-0100-00001D000000}" name="Poids chargé Antrope8" dataDxfId="115"/>
    <tableColumn id="30" xr3:uid="{00000000-0010-0000-0100-00001E000000}" name="SOMME ANTROPE" dataDxfId="114">
      <calculatedColumnFormula>SUM(V11:AC11)</calculatedColumnFormula>
    </tableColumn>
    <tableColumn id="31" xr3:uid="{00000000-0010-0000-0100-00001F000000}" name="Date" dataDxfId="113">
      <calculatedColumnFormula>IF(L11="","",F11)</calculatedColumnFormula>
    </tableColumn>
    <tableColumn id="32" xr3:uid="{00000000-0010-0000-0100-000020000000}" name="Tonnage TOTAL" dataDxfId="112"/>
    <tableColumn id="33" xr3:uid="{00000000-0010-0000-0100-000021000000}" name="NB tours BOCAHUT" dataDxfId="111">
      <calculatedColumnFormula>IF(G11="","",COUNTA(M11:T11))</calculatedColumnFormula>
    </tableColumn>
    <tableColumn id="34" xr3:uid="{00000000-0010-0000-0100-000022000000}" name="NB tours ANTROPE" dataDxfId="110">
      <calculatedColumnFormula>IF(G11="","",COUNTA(V11:AC11))</calculatedColumnFormula>
    </tableColumn>
    <tableColumn id="35" xr3:uid="{00000000-0010-0000-0100-000023000000}" name="TOTAL tours" dataDxfId="109">
      <calculatedColumnFormula>SUM(AG11:AH11)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Juin" displayName="T_Juin" ref="A10:AI15" totalsRowShown="0" headerRowDxfId="108" dataDxfId="107" tableBorderDxfId="106">
  <autoFilter ref="A10:AI15" xr:uid="{00000000-0009-0000-0100-000004000000}"/>
  <tableColumns count="35">
    <tableColumn id="1" xr3:uid="{00000000-0010-0000-0200-000001000000}" name="TRACTEUR" dataDxfId="105"/>
    <tableColumn id="2" xr3:uid="{00000000-0010-0000-0200-000002000000}" name="REMORQUE 1" dataDxfId="104"/>
    <tableColumn id="3" xr3:uid="{00000000-0010-0000-0200-000003000000}" name="REMORQUE 2" dataDxfId="103"/>
    <tableColumn id="4" xr3:uid="{00000000-0010-0000-0200-000004000000}" name="REMORQUE 3" dataDxfId="102"/>
    <tableColumn id="5" xr3:uid="{00000000-0010-0000-0200-000005000000}" name="Conducteur" dataDxfId="101"/>
    <tableColumn id="6" xr3:uid="{00000000-0010-0000-0200-000006000000}" name="Date " dataDxfId="100"/>
    <tableColumn id="7" xr3:uid="{00000000-0010-0000-0200-000007000000}" name=" Heure de début" dataDxfId="99"/>
    <tableColumn id="8" xr3:uid="{00000000-0010-0000-0200-000008000000}" name="Heure _x000a_de fin" dataDxfId="98"/>
    <tableColumn id="9" xr3:uid="{00000000-0010-0000-0200-000009000000}" name=" KM _x000a_début" dataDxfId="97"/>
    <tableColumn id="10" xr3:uid="{00000000-0010-0000-0200-00000A000000}" name=" KM _x000a_fin" dataDxfId="96"/>
    <tableColumn id="11" xr3:uid="{00000000-0010-0000-0200-00000B000000}" name="Kilométrage _x000a_total" dataDxfId="95">
      <calculatedColumnFormula>IF(OR(J11="",I11=""),"",J11-I11)</calculatedColumnFormula>
    </tableColumn>
    <tableColumn id="12" xr3:uid="{00000000-0010-0000-0200-00000C000000}" name=" Durée _x000a_TDS" dataDxfId="94">
      <calculatedColumnFormula>IF(OR(G11="",H11=""),"",H11-G11-(45/(24*60)))</calculatedColumnFormula>
    </tableColumn>
    <tableColumn id="13" xr3:uid="{00000000-0010-0000-0200-00000D000000}" name="Poids chargé Bocahut1" dataDxfId="93"/>
    <tableColumn id="14" xr3:uid="{00000000-0010-0000-0200-00000E000000}" name="Poids chargé Bocahut2" dataDxfId="92"/>
    <tableColumn id="15" xr3:uid="{00000000-0010-0000-0200-00000F000000}" name="Poids chargé Bocahut3" dataDxfId="91"/>
    <tableColumn id="16" xr3:uid="{00000000-0010-0000-0200-000010000000}" name="Poids chargé Bocahut4" dataDxfId="90"/>
    <tableColumn id="17" xr3:uid="{00000000-0010-0000-0200-000011000000}" name="Poids chargé Bocahut5" dataDxfId="89"/>
    <tableColumn id="18" xr3:uid="{00000000-0010-0000-0200-000012000000}" name="Poids chargé Bocahut6" dataDxfId="88"/>
    <tableColumn id="19" xr3:uid="{00000000-0010-0000-0200-000013000000}" name="Poids chargé Bocahut7" dataDxfId="87"/>
    <tableColumn id="20" xr3:uid="{00000000-0010-0000-0200-000014000000}" name="Poids chargé Bocahut8" dataDxfId="86"/>
    <tableColumn id="21" xr3:uid="{00000000-0010-0000-0200-000015000000}" name="SOMME BOCAHUT" dataDxfId="85"/>
    <tableColumn id="22" xr3:uid="{00000000-0010-0000-0200-000016000000}" name="Poids chargé Antrope1" dataDxfId="84">
      <calculatedColumnFormula>SUM(M11:T11)</calculatedColumnFormula>
    </tableColumn>
    <tableColumn id="23" xr3:uid="{00000000-0010-0000-0200-000017000000}" name="Poids chargé Antrope2" dataDxfId="83"/>
    <tableColumn id="24" xr3:uid="{00000000-0010-0000-0200-000018000000}" name="Poids chargé Antrope3" dataDxfId="82"/>
    <tableColumn id="25" xr3:uid="{00000000-0010-0000-0200-000019000000}" name="Poids chargé Antrope4" dataDxfId="81"/>
    <tableColumn id="26" xr3:uid="{00000000-0010-0000-0200-00001A000000}" name="Poids chargé Antrope5" dataDxfId="80"/>
    <tableColumn id="27" xr3:uid="{00000000-0010-0000-0200-00001B000000}" name="Poids chargé Antrope6" dataDxfId="79"/>
    <tableColumn id="28" xr3:uid="{00000000-0010-0000-0200-00001C000000}" name="Poids chargé Antrope7" dataDxfId="78"/>
    <tableColumn id="29" xr3:uid="{00000000-0010-0000-0200-00001D000000}" name="Poids chargé Antrope8" dataDxfId="77"/>
    <tableColumn id="30" xr3:uid="{00000000-0010-0000-0200-00001E000000}" name="SOMME ANTROPE" dataDxfId="76">
      <calculatedColumnFormula>SUM(V11:AC11)</calculatedColumnFormula>
    </tableColumn>
    <tableColumn id="31" xr3:uid="{00000000-0010-0000-0200-00001F000000}" name="Date" dataDxfId="75">
      <calculatedColumnFormula>IF(L11="","",F11)</calculatedColumnFormula>
    </tableColumn>
    <tableColumn id="32" xr3:uid="{00000000-0010-0000-0200-000020000000}" name="Tonnage TOTAL" dataDxfId="74"/>
    <tableColumn id="33" xr3:uid="{00000000-0010-0000-0200-000021000000}" name="NB tours BOCAHUT" dataDxfId="73">
      <calculatedColumnFormula>IF(G11="","",COUNTA(M11:T11))</calculatedColumnFormula>
    </tableColumn>
    <tableColumn id="34" xr3:uid="{00000000-0010-0000-0200-000022000000}" name="NB tours ANTROPE" dataDxfId="72">
      <calculatedColumnFormula>IF(G11="","",COUNTA(V11:AC11))</calculatedColumnFormula>
    </tableColumn>
    <tableColumn id="35" xr3:uid="{00000000-0010-0000-0200-000023000000}" name="TOTAL tours" dataDxfId="71">
      <calculatedColumnFormula>SUM(AG11:AH11)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BILAN" displayName="BILAN" ref="A1:AI16" totalsRowShown="0">
  <autoFilter ref="A1:AI16" xr:uid="{00000000-0009-0000-0100-000007000000}"/>
  <tableColumns count="35">
    <tableColumn id="71" xr3:uid="{00000000-0010-0000-0300-000047000000}" name="TRACTEUR" dataDxfId="70"/>
    <tableColumn id="72" xr3:uid="{00000000-0010-0000-0300-000048000000}" name="REMORQUE 1" dataDxfId="69"/>
    <tableColumn id="73" xr3:uid="{00000000-0010-0000-0300-000049000000}" name="REMORQUE 2" dataDxfId="68"/>
    <tableColumn id="74" xr3:uid="{00000000-0010-0000-0300-00004A000000}" name="REMORQUE 3" dataDxfId="67"/>
    <tableColumn id="75" xr3:uid="{00000000-0010-0000-0300-00004B000000}" name="Conducteur" dataDxfId="66"/>
    <tableColumn id="76" xr3:uid="{00000000-0010-0000-0300-00004C000000}" name="Date " dataDxfId="65"/>
    <tableColumn id="77" xr3:uid="{00000000-0010-0000-0300-00004D000000}" name=" Heure de début" dataDxfId="64"/>
    <tableColumn id="78" xr3:uid="{00000000-0010-0000-0300-00004E000000}" name="Heure _x000a_de fin" dataDxfId="63"/>
    <tableColumn id="79" xr3:uid="{00000000-0010-0000-0300-00004F000000}" name=" KM _x000a_début" dataDxfId="62"/>
    <tableColumn id="80" xr3:uid="{00000000-0010-0000-0300-000050000000}" name=" KM _x000a_fin" dataDxfId="61"/>
    <tableColumn id="81" xr3:uid="{00000000-0010-0000-0300-000051000000}" name="Kilométrage _x000a_total" dataDxfId="60"/>
    <tableColumn id="82" xr3:uid="{00000000-0010-0000-0300-000052000000}" name=" Durée _x000a_TDS" dataDxfId="59"/>
    <tableColumn id="83" xr3:uid="{00000000-0010-0000-0300-000053000000}" name="Poids chargé Bocahut1" dataDxfId="58"/>
    <tableColumn id="84" xr3:uid="{00000000-0010-0000-0300-000054000000}" name="Poids chargé Bocahut2" dataDxfId="57"/>
    <tableColumn id="85" xr3:uid="{00000000-0010-0000-0300-000055000000}" name="Poids chargé Bocahut3" dataDxfId="56"/>
    <tableColumn id="86" xr3:uid="{00000000-0010-0000-0300-000056000000}" name="Poids chargé Bocahut4" dataDxfId="55"/>
    <tableColumn id="87" xr3:uid="{00000000-0010-0000-0300-000057000000}" name="Poids chargé Bocahut5" dataDxfId="54"/>
    <tableColumn id="88" xr3:uid="{00000000-0010-0000-0300-000058000000}" name="Poids chargé Bocahut6" dataDxfId="53"/>
    <tableColumn id="89" xr3:uid="{00000000-0010-0000-0300-000059000000}" name="Poids chargé Bocahut7" dataDxfId="52"/>
    <tableColumn id="90" xr3:uid="{00000000-0010-0000-0300-00005A000000}" name="Poids chargé Bocahut8" dataDxfId="51"/>
    <tableColumn id="91" xr3:uid="{00000000-0010-0000-0300-00005B000000}" name="SOMME BOCAHUT" dataDxfId="50"/>
    <tableColumn id="92" xr3:uid="{00000000-0010-0000-0300-00005C000000}" name="Poids chargé Antrope1" dataDxfId="49"/>
    <tableColumn id="93" xr3:uid="{00000000-0010-0000-0300-00005D000000}" name="Poids chargé Antrope2" dataDxfId="48"/>
    <tableColumn id="94" xr3:uid="{00000000-0010-0000-0300-00005E000000}" name="Poids chargé Antrope3" dataDxfId="47"/>
    <tableColumn id="95" xr3:uid="{00000000-0010-0000-0300-00005F000000}" name="Poids chargé Antrope4" dataDxfId="46"/>
    <tableColumn id="96" xr3:uid="{00000000-0010-0000-0300-000060000000}" name="Poids chargé Antrope5" dataDxfId="45"/>
    <tableColumn id="97" xr3:uid="{00000000-0010-0000-0300-000061000000}" name="Poids chargé Antrope6" dataDxfId="44"/>
    <tableColumn id="98" xr3:uid="{00000000-0010-0000-0300-000062000000}" name="Poids chargé Antrope7" dataDxfId="43"/>
    <tableColumn id="99" xr3:uid="{00000000-0010-0000-0300-000063000000}" name="Poids chargé Antrope8" dataDxfId="42"/>
    <tableColumn id="100" xr3:uid="{00000000-0010-0000-0300-000064000000}" name="SOMME ANTROPE" dataDxfId="41"/>
    <tableColumn id="101" xr3:uid="{00000000-0010-0000-0300-000065000000}" name="Date" dataDxfId="40"/>
    <tableColumn id="102" xr3:uid="{00000000-0010-0000-0300-000066000000}" name="Tonnage TOTAL" dataDxfId="39"/>
    <tableColumn id="103" xr3:uid="{00000000-0010-0000-0300-000067000000}" name="NB tours BOCAHUT" dataDxfId="38"/>
    <tableColumn id="104" xr3:uid="{00000000-0010-0000-0300-000068000000}" name="NB tours ANTROPE" dataDxfId="37"/>
    <tableColumn id="105" xr3:uid="{00000000-0010-0000-0300-000069000000}" name="TOTAL tours" dataDxfId="3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0:AI15"/>
  <sheetViews>
    <sheetView workbookViewId="0">
      <selection activeCell="C21" sqref="C21"/>
    </sheetView>
  </sheetViews>
  <sheetFormatPr baseColWidth="10" defaultColWidth="11.5703125" defaultRowHeight="12.75" x14ac:dyDescent="0.2"/>
  <cols>
    <col min="1" max="1" width="13.42578125" style="2" bestFit="1" customWidth="1"/>
    <col min="2" max="4" width="16" style="2" bestFit="1" customWidth="1"/>
    <col min="5" max="5" width="14.7109375" style="2" bestFit="1" customWidth="1"/>
    <col min="6" max="6" width="10.42578125" style="2" bestFit="1" customWidth="1"/>
    <col min="7" max="7" width="18.42578125" style="2" bestFit="1" customWidth="1"/>
    <col min="8" max="8" width="10.42578125" style="2" bestFit="1" customWidth="1"/>
    <col min="9" max="9" width="10.28515625" style="2" bestFit="1" customWidth="1"/>
    <col min="10" max="10" width="8.5703125" style="2" bestFit="1" customWidth="1"/>
    <col min="11" max="11" width="15.140625" style="2" customWidth="1"/>
    <col min="12" max="12" width="10.85546875" style="2" bestFit="1" customWidth="1"/>
    <col min="13" max="20" width="23.140625" style="2" bestFit="1" customWidth="1"/>
    <col min="21" max="21" width="19.7109375" style="2" bestFit="1" customWidth="1"/>
    <col min="22" max="29" width="23.42578125" style="2" bestFit="1" customWidth="1"/>
    <col min="30" max="30" width="19.5703125" style="2" bestFit="1" customWidth="1"/>
    <col min="31" max="31" width="10.42578125" style="2" bestFit="1" customWidth="1"/>
    <col min="32" max="32" width="17.5703125" style="2" bestFit="1" customWidth="1"/>
    <col min="33" max="33" width="20.42578125" style="2" bestFit="1" customWidth="1"/>
    <col min="34" max="34" width="20.28515625" style="2" bestFit="1" customWidth="1"/>
    <col min="35" max="35" width="15.140625" style="2" bestFit="1" customWidth="1"/>
    <col min="36" max="16384" width="11.5703125" style="2"/>
  </cols>
  <sheetData>
    <row r="10" spans="1:35" ht="25.5" x14ac:dyDescent="0.2">
      <c r="A10" s="2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 t="s">
        <v>6</v>
      </c>
      <c r="H10" s="2" t="s">
        <v>7</v>
      </c>
      <c r="I10" s="2" t="s">
        <v>8</v>
      </c>
      <c r="J10" s="2" t="s">
        <v>9</v>
      </c>
      <c r="K10" s="2" t="s">
        <v>10</v>
      </c>
      <c r="L10" s="2" t="s">
        <v>11</v>
      </c>
      <c r="M10" s="2" t="s">
        <v>12</v>
      </c>
      <c r="N10" s="2" t="s">
        <v>13</v>
      </c>
      <c r="O10" s="2" t="s">
        <v>14</v>
      </c>
      <c r="P10" s="2" t="s">
        <v>15</v>
      </c>
      <c r="Q10" s="2" t="s">
        <v>16</v>
      </c>
      <c r="R10" s="2" t="s">
        <v>17</v>
      </c>
      <c r="S10" s="2" t="s">
        <v>18</v>
      </c>
      <c r="T10" s="2" t="s">
        <v>19</v>
      </c>
      <c r="U10" s="2" t="s">
        <v>20</v>
      </c>
      <c r="V10" s="2" t="s">
        <v>21</v>
      </c>
      <c r="W10" s="2" t="s">
        <v>22</v>
      </c>
      <c r="X10" s="2" t="s">
        <v>23</v>
      </c>
      <c r="Y10" s="2" t="s">
        <v>24</v>
      </c>
      <c r="Z10" s="2" t="s">
        <v>25</v>
      </c>
      <c r="AA10" s="2" t="s">
        <v>26</v>
      </c>
      <c r="AB10" s="2" t="s">
        <v>27</v>
      </c>
      <c r="AC10" s="2" t="s">
        <v>28</v>
      </c>
      <c r="AD10" s="2" t="s">
        <v>29</v>
      </c>
      <c r="AE10" s="2" t="s">
        <v>30</v>
      </c>
      <c r="AF10" s="2" t="s">
        <v>31</v>
      </c>
      <c r="AG10" s="2" t="s">
        <v>32</v>
      </c>
      <c r="AH10" s="2" t="s">
        <v>33</v>
      </c>
      <c r="AI10" s="2" t="s">
        <v>34</v>
      </c>
    </row>
    <row r="11" spans="1:35" x14ac:dyDescent="0.2">
      <c r="A11" s="2" t="s">
        <v>36</v>
      </c>
      <c r="B11" s="3" t="s">
        <v>35</v>
      </c>
      <c r="C11" s="3"/>
      <c r="D11" s="3"/>
      <c r="E11" s="3" t="s">
        <v>51</v>
      </c>
      <c r="F11" s="4">
        <v>44410</v>
      </c>
      <c r="G11" s="5">
        <v>0.24930555555555556</v>
      </c>
      <c r="H11" s="5">
        <v>0.67847222222222225</v>
      </c>
      <c r="I11" s="6">
        <v>183599</v>
      </c>
      <c r="J11" s="6">
        <v>183999</v>
      </c>
      <c r="K11" s="3">
        <f t="shared" ref="K11:K15" si="0">IF(OR(J11="",I11=""),"",J11-I11)</f>
        <v>400</v>
      </c>
      <c r="L11" s="7">
        <f t="shared" ref="L11:L15" si="1">IF(OR(G11="",H11=""),"",H11-G11-(45/(24*60)))</f>
        <v>0.3979166666666667</v>
      </c>
      <c r="M11" s="8">
        <v>30.58</v>
      </c>
      <c r="N11" s="8">
        <v>30.35</v>
      </c>
      <c r="O11" s="8"/>
      <c r="P11" s="8"/>
      <c r="Q11" s="8"/>
      <c r="R11" s="8"/>
      <c r="S11" s="8"/>
      <c r="T11" s="8"/>
      <c r="U11" s="8">
        <v>0</v>
      </c>
      <c r="V11" s="8">
        <f>SUM(M11:T11)</f>
        <v>60.93</v>
      </c>
      <c r="W11" s="8"/>
      <c r="X11" s="8"/>
      <c r="Y11" s="8"/>
      <c r="Z11" s="8"/>
      <c r="AA11" s="8"/>
      <c r="AB11" s="8"/>
      <c r="AC11" s="8"/>
      <c r="AD11" s="8">
        <f>SUM(V11:AC11)</f>
        <v>60.93</v>
      </c>
      <c r="AE11" s="4">
        <f t="shared" ref="AE11:AE15" si="2">IF(L11="","",F11)</f>
        <v>44410</v>
      </c>
      <c r="AF11" s="8">
        <v>121.86</v>
      </c>
      <c r="AG11" s="9">
        <f t="shared" ref="AG11:AG15" si="3">IF(G11="","",COUNTA(M11:T11))</f>
        <v>2</v>
      </c>
      <c r="AH11" s="9">
        <f t="shared" ref="AH11:AH15" si="4">IF(G11="","",COUNTA(V11:AC11))</f>
        <v>1</v>
      </c>
      <c r="AI11" s="9">
        <f>SUM(AG11:AH11)</f>
        <v>3</v>
      </c>
    </row>
    <row r="12" spans="1:35" x14ac:dyDescent="0.2">
      <c r="A12" s="2" t="s">
        <v>36</v>
      </c>
      <c r="B12" s="3" t="s">
        <v>35</v>
      </c>
      <c r="C12" s="3"/>
      <c r="D12" s="3"/>
      <c r="E12" s="3" t="s">
        <v>51</v>
      </c>
      <c r="F12" s="4">
        <v>44411</v>
      </c>
      <c r="G12" s="5">
        <v>0.24930555555555556</v>
      </c>
      <c r="H12" s="5">
        <v>0.67847222222222225</v>
      </c>
      <c r="I12" s="6">
        <v>183599</v>
      </c>
      <c r="J12" s="6">
        <v>183999</v>
      </c>
      <c r="K12" s="3">
        <f t="shared" si="0"/>
        <v>400</v>
      </c>
      <c r="L12" s="7">
        <f t="shared" si="1"/>
        <v>0.3979166666666667</v>
      </c>
      <c r="M12" s="8">
        <v>30.58</v>
      </c>
      <c r="N12" s="8">
        <v>30.35</v>
      </c>
      <c r="O12" s="8"/>
      <c r="P12" s="8"/>
      <c r="Q12" s="8"/>
      <c r="R12" s="8"/>
      <c r="S12" s="8"/>
      <c r="T12" s="8"/>
      <c r="U12" s="8">
        <v>60.2</v>
      </c>
      <c r="V12" s="8">
        <f t="shared" ref="V12:V15" si="5">SUM(M12:T12)</f>
        <v>60.93</v>
      </c>
      <c r="W12" s="8"/>
      <c r="X12" s="8"/>
      <c r="Y12" s="8"/>
      <c r="Z12" s="8"/>
      <c r="AA12" s="8"/>
      <c r="AB12" s="8"/>
      <c r="AC12" s="8"/>
      <c r="AD12" s="8">
        <f t="shared" ref="AD12:AD15" si="6">SUM(V12:AC12)</f>
        <v>60.93</v>
      </c>
      <c r="AE12" s="4">
        <f t="shared" si="2"/>
        <v>44411</v>
      </c>
      <c r="AF12" s="8">
        <v>121.86</v>
      </c>
      <c r="AG12" s="9">
        <f t="shared" si="3"/>
        <v>2</v>
      </c>
      <c r="AH12" s="9">
        <f t="shared" si="4"/>
        <v>1</v>
      </c>
      <c r="AI12" s="9">
        <f t="shared" ref="AI12:AI15" si="7">SUM(AG12:AH12)</f>
        <v>3</v>
      </c>
    </row>
    <row r="13" spans="1:35" x14ac:dyDescent="0.2">
      <c r="A13" s="2" t="s">
        <v>36</v>
      </c>
      <c r="B13" s="3" t="s">
        <v>35</v>
      </c>
      <c r="C13" s="3"/>
      <c r="D13" s="3"/>
      <c r="E13" s="3" t="s">
        <v>51</v>
      </c>
      <c r="F13" s="4">
        <v>44412</v>
      </c>
      <c r="G13" s="5">
        <v>0.24930555555555556</v>
      </c>
      <c r="H13" s="5">
        <v>0.67847222222222225</v>
      </c>
      <c r="I13" s="6">
        <v>183599</v>
      </c>
      <c r="J13" s="6">
        <v>183999</v>
      </c>
      <c r="K13" s="3">
        <f t="shared" si="0"/>
        <v>400</v>
      </c>
      <c r="L13" s="7">
        <f t="shared" si="1"/>
        <v>0.3979166666666667</v>
      </c>
      <c r="M13" s="8">
        <v>30.58</v>
      </c>
      <c r="N13" s="8">
        <v>30.35</v>
      </c>
      <c r="O13" s="8"/>
      <c r="P13" s="8"/>
      <c r="Q13" s="8"/>
      <c r="R13" s="8"/>
      <c r="S13" s="8"/>
      <c r="T13" s="8"/>
      <c r="U13" s="8">
        <v>59.7</v>
      </c>
      <c r="V13" s="8">
        <f t="shared" si="5"/>
        <v>60.93</v>
      </c>
      <c r="W13" s="8"/>
      <c r="X13" s="8"/>
      <c r="Y13" s="8"/>
      <c r="Z13" s="8"/>
      <c r="AA13" s="8"/>
      <c r="AB13" s="8"/>
      <c r="AC13" s="8"/>
      <c r="AD13" s="8">
        <f t="shared" si="6"/>
        <v>60.93</v>
      </c>
      <c r="AE13" s="4">
        <f t="shared" si="2"/>
        <v>44412</v>
      </c>
      <c r="AF13" s="8">
        <v>121.86</v>
      </c>
      <c r="AG13" s="9">
        <f t="shared" si="3"/>
        <v>2</v>
      </c>
      <c r="AH13" s="9">
        <f t="shared" si="4"/>
        <v>1</v>
      </c>
      <c r="AI13" s="9">
        <f t="shared" si="7"/>
        <v>3</v>
      </c>
    </row>
    <row r="14" spans="1:35" x14ac:dyDescent="0.2">
      <c r="A14" s="2" t="s">
        <v>36</v>
      </c>
      <c r="B14" s="3" t="s">
        <v>35</v>
      </c>
      <c r="C14" s="3"/>
      <c r="D14" s="3"/>
      <c r="E14" s="3" t="s">
        <v>51</v>
      </c>
      <c r="F14" s="4">
        <v>44413</v>
      </c>
      <c r="G14" s="5">
        <v>0.24930555555555556</v>
      </c>
      <c r="H14" s="5">
        <v>0.67847222222222225</v>
      </c>
      <c r="I14" s="6">
        <v>183599</v>
      </c>
      <c r="J14" s="6">
        <v>183999</v>
      </c>
      <c r="K14" s="3">
        <f t="shared" si="0"/>
        <v>400</v>
      </c>
      <c r="L14" s="7">
        <f t="shared" si="1"/>
        <v>0.3979166666666667</v>
      </c>
      <c r="M14" s="8">
        <v>30.58</v>
      </c>
      <c r="N14" s="8">
        <v>30.35</v>
      </c>
      <c r="O14" s="8"/>
      <c r="P14" s="8"/>
      <c r="Q14" s="8"/>
      <c r="R14" s="8"/>
      <c r="S14" s="8"/>
      <c r="T14" s="8"/>
      <c r="U14" s="8">
        <v>0</v>
      </c>
      <c r="V14" s="8">
        <f t="shared" si="5"/>
        <v>60.93</v>
      </c>
      <c r="W14" s="8"/>
      <c r="X14" s="8"/>
      <c r="Y14" s="8"/>
      <c r="Z14" s="8"/>
      <c r="AA14" s="8"/>
      <c r="AB14" s="8"/>
      <c r="AC14" s="8"/>
      <c r="AD14" s="8">
        <f t="shared" si="6"/>
        <v>60.93</v>
      </c>
      <c r="AE14" s="4">
        <f t="shared" si="2"/>
        <v>44413</v>
      </c>
      <c r="AF14" s="8">
        <v>121.86</v>
      </c>
      <c r="AG14" s="9">
        <f t="shared" si="3"/>
        <v>2</v>
      </c>
      <c r="AH14" s="9">
        <f t="shared" si="4"/>
        <v>1</v>
      </c>
      <c r="AI14" s="9">
        <f t="shared" si="7"/>
        <v>3</v>
      </c>
    </row>
    <row r="15" spans="1:35" x14ac:dyDescent="0.2">
      <c r="A15" s="2" t="s">
        <v>63</v>
      </c>
      <c r="B15" s="3" t="s">
        <v>35</v>
      </c>
      <c r="C15" s="3"/>
      <c r="D15" s="3"/>
      <c r="E15" s="3" t="s">
        <v>51</v>
      </c>
      <c r="F15" s="4">
        <v>44414</v>
      </c>
      <c r="G15" s="5">
        <v>0.24930555555555556</v>
      </c>
      <c r="H15" s="5">
        <v>0.67847222222222225</v>
      </c>
      <c r="I15" s="6">
        <v>183599</v>
      </c>
      <c r="J15" s="6">
        <v>183999</v>
      </c>
      <c r="K15" s="3">
        <f t="shared" si="0"/>
        <v>400</v>
      </c>
      <c r="L15" s="7">
        <f t="shared" si="1"/>
        <v>0.3979166666666667</v>
      </c>
      <c r="M15" s="8">
        <v>30.58</v>
      </c>
      <c r="N15" s="8">
        <v>30.35</v>
      </c>
      <c r="O15" s="8"/>
      <c r="P15" s="8"/>
      <c r="Q15" s="8"/>
      <c r="R15" s="8"/>
      <c r="S15" s="8"/>
      <c r="T15" s="8"/>
      <c r="U15" s="8">
        <v>0</v>
      </c>
      <c r="V15" s="8">
        <f t="shared" si="5"/>
        <v>60.93</v>
      </c>
      <c r="W15" s="8"/>
      <c r="X15" s="8"/>
      <c r="Y15" s="8"/>
      <c r="Z15" s="8"/>
      <c r="AA15" s="8"/>
      <c r="AB15" s="8"/>
      <c r="AC15" s="8"/>
      <c r="AD15" s="8">
        <f t="shared" si="6"/>
        <v>60.93</v>
      </c>
      <c r="AE15" s="4">
        <f t="shared" si="2"/>
        <v>44414</v>
      </c>
      <c r="AF15" s="8">
        <v>121.86</v>
      </c>
      <c r="AG15" s="9">
        <f t="shared" si="3"/>
        <v>2</v>
      </c>
      <c r="AH15" s="9">
        <f t="shared" si="4"/>
        <v>1</v>
      </c>
      <c r="AI15" s="9">
        <f t="shared" si="7"/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0:AI15"/>
  <sheetViews>
    <sheetView workbookViewId="0">
      <selection activeCell="E30" sqref="E30"/>
    </sheetView>
  </sheetViews>
  <sheetFormatPr baseColWidth="10" defaultColWidth="11.5703125" defaultRowHeight="12.75" x14ac:dyDescent="0.2"/>
  <cols>
    <col min="1" max="1" width="11.5703125" style="2"/>
    <col min="2" max="4" width="13.85546875" style="2" customWidth="1"/>
    <col min="5" max="5" width="12" style="2" customWidth="1"/>
    <col min="6" max="6" width="11.5703125" style="2"/>
    <col min="7" max="7" width="15.7109375" style="2" customWidth="1"/>
    <col min="8" max="10" width="11.5703125" style="2"/>
    <col min="11" max="11" width="15.140625" style="2" customWidth="1"/>
    <col min="12" max="12" width="11.5703125" style="2"/>
    <col min="13" max="20" width="20.7109375" style="2" customWidth="1"/>
    <col min="21" max="21" width="17.7109375" style="2" customWidth="1"/>
    <col min="22" max="29" width="20.7109375" style="2" customWidth="1"/>
    <col min="30" max="30" width="17.28515625" style="2" customWidth="1"/>
    <col min="31" max="31" width="11.85546875" style="2" customWidth="1"/>
    <col min="32" max="32" width="15" style="2" customWidth="1"/>
    <col min="33" max="33" width="18.140625" style="2" customWidth="1"/>
    <col min="34" max="34" width="17.7109375" style="2" customWidth="1"/>
    <col min="35" max="35" width="12.42578125" style="2" customWidth="1"/>
    <col min="36" max="16384" width="11.5703125" style="2"/>
  </cols>
  <sheetData>
    <row r="10" spans="1:35" ht="25.5" x14ac:dyDescent="0.2">
      <c r="A10" s="2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 t="s">
        <v>6</v>
      </c>
      <c r="H10" s="2" t="s">
        <v>7</v>
      </c>
      <c r="I10" s="2" t="s">
        <v>8</v>
      </c>
      <c r="J10" s="2" t="s">
        <v>9</v>
      </c>
      <c r="K10" s="2" t="s">
        <v>10</v>
      </c>
      <c r="L10" s="2" t="s">
        <v>11</v>
      </c>
      <c r="M10" s="2" t="s">
        <v>12</v>
      </c>
      <c r="N10" s="2" t="s">
        <v>13</v>
      </c>
      <c r="O10" s="2" t="s">
        <v>14</v>
      </c>
      <c r="P10" s="2" t="s">
        <v>15</v>
      </c>
      <c r="Q10" s="2" t="s">
        <v>16</v>
      </c>
      <c r="R10" s="2" t="s">
        <v>17</v>
      </c>
      <c r="S10" s="2" t="s">
        <v>18</v>
      </c>
      <c r="T10" s="2" t="s">
        <v>19</v>
      </c>
      <c r="U10" s="2" t="s">
        <v>20</v>
      </c>
      <c r="V10" s="2" t="s">
        <v>21</v>
      </c>
      <c r="W10" s="2" t="s">
        <v>22</v>
      </c>
      <c r="X10" s="2" t="s">
        <v>23</v>
      </c>
      <c r="Y10" s="2" t="s">
        <v>24</v>
      </c>
      <c r="Z10" s="2" t="s">
        <v>25</v>
      </c>
      <c r="AA10" s="2" t="s">
        <v>26</v>
      </c>
      <c r="AB10" s="2" t="s">
        <v>27</v>
      </c>
      <c r="AC10" s="2" t="s">
        <v>28</v>
      </c>
      <c r="AD10" s="2" t="s">
        <v>29</v>
      </c>
      <c r="AE10" s="2" t="s">
        <v>30</v>
      </c>
      <c r="AF10" s="2" t="s">
        <v>31</v>
      </c>
      <c r="AG10" s="2" t="s">
        <v>32</v>
      </c>
      <c r="AH10" s="2" t="s">
        <v>33</v>
      </c>
      <c r="AI10" s="2" t="s">
        <v>34</v>
      </c>
    </row>
    <row r="11" spans="1:35" x14ac:dyDescent="0.2">
      <c r="A11" s="2" t="s">
        <v>37</v>
      </c>
      <c r="B11" s="3" t="s">
        <v>38</v>
      </c>
      <c r="C11" s="3"/>
      <c r="D11" s="3"/>
      <c r="E11" s="3" t="s">
        <v>52</v>
      </c>
      <c r="F11" s="4">
        <v>44235</v>
      </c>
      <c r="G11" s="5">
        <v>0.24930555555555556</v>
      </c>
      <c r="H11" s="5">
        <v>0.67847222222222225</v>
      </c>
      <c r="I11" s="6">
        <v>183599</v>
      </c>
      <c r="J11" s="6">
        <v>183920</v>
      </c>
      <c r="K11" s="3">
        <f t="shared" ref="K11" si="0">IF(OR(J11="",I11=""),"",J11-I11)</f>
        <v>321</v>
      </c>
      <c r="L11" s="7">
        <f t="shared" ref="L11" si="1">IF(OR(G11="",H11=""),"",H11-G11-(45/(24*60)))</f>
        <v>0.3979166666666667</v>
      </c>
      <c r="M11" s="8">
        <v>30.58</v>
      </c>
      <c r="N11" s="8">
        <v>30.35</v>
      </c>
      <c r="O11" s="8">
        <v>8</v>
      </c>
      <c r="P11" s="8"/>
      <c r="Q11" s="8"/>
      <c r="R11" s="8"/>
      <c r="S11" s="8"/>
      <c r="T11" s="8"/>
      <c r="U11" s="8">
        <v>0</v>
      </c>
      <c r="V11" s="8">
        <f>SUM(M11:T11)</f>
        <v>68.930000000000007</v>
      </c>
      <c r="W11" s="8">
        <v>22</v>
      </c>
      <c r="X11" s="8">
        <v>10</v>
      </c>
      <c r="Y11" s="8"/>
      <c r="Z11" s="8"/>
      <c r="AA11" s="8"/>
      <c r="AB11" s="8"/>
      <c r="AC11" s="8"/>
      <c r="AD11" s="8">
        <f>SUM(V11:AC11)</f>
        <v>100.93</v>
      </c>
      <c r="AE11" s="4">
        <f t="shared" ref="AE11" si="2">IF(L11="","",F11)</f>
        <v>44235</v>
      </c>
      <c r="AF11" s="8">
        <v>169.86</v>
      </c>
      <c r="AG11" s="9">
        <f t="shared" ref="AG11" si="3">IF(G11="","",COUNTA(M11:T11))</f>
        <v>3</v>
      </c>
      <c r="AH11" s="9">
        <f t="shared" ref="AH11" si="4">IF(G11="","",COUNTA(V11:AC11))</f>
        <v>3</v>
      </c>
      <c r="AI11" s="9">
        <f>SUM(AG11:AH11)</f>
        <v>6</v>
      </c>
    </row>
    <row r="12" spans="1:35" x14ac:dyDescent="0.2">
      <c r="A12" s="2" t="s">
        <v>37</v>
      </c>
      <c r="B12" s="3" t="s">
        <v>38</v>
      </c>
      <c r="C12" s="3"/>
      <c r="D12" s="3"/>
      <c r="E12" s="3" t="s">
        <v>52</v>
      </c>
      <c r="F12" s="4">
        <v>44236</v>
      </c>
      <c r="G12" s="5">
        <v>0.24930555555555556</v>
      </c>
      <c r="H12" s="5">
        <v>0.67847222222222225</v>
      </c>
      <c r="I12" s="6">
        <v>183599</v>
      </c>
      <c r="J12" s="6">
        <v>183920</v>
      </c>
      <c r="K12" s="3">
        <f t="shared" ref="K12:K15" si="5">IF(OR(J12="",I12=""),"",J12-I12)</f>
        <v>321</v>
      </c>
      <c r="L12" s="7">
        <f t="shared" ref="L12:L15" si="6">IF(OR(G12="",H12=""),"",H12-G12-(45/(24*60)))</f>
        <v>0.3979166666666667</v>
      </c>
      <c r="M12" s="8">
        <v>30.58</v>
      </c>
      <c r="N12" s="8">
        <v>30.35</v>
      </c>
      <c r="O12" s="8">
        <v>9</v>
      </c>
      <c r="P12" s="8"/>
      <c r="Q12" s="8"/>
      <c r="R12" s="8"/>
      <c r="S12" s="8"/>
      <c r="T12" s="8"/>
      <c r="U12" s="8">
        <v>60.2</v>
      </c>
      <c r="V12" s="8">
        <f t="shared" ref="V12:V15" si="7">SUM(M12:T12)</f>
        <v>69.930000000000007</v>
      </c>
      <c r="W12" s="8">
        <v>45</v>
      </c>
      <c r="X12" s="8">
        <v>10</v>
      </c>
      <c r="Y12" s="8"/>
      <c r="Z12" s="8"/>
      <c r="AA12" s="8"/>
      <c r="AB12" s="8"/>
      <c r="AC12" s="8"/>
      <c r="AD12" s="8">
        <f t="shared" ref="AD12:AD15" si="8">SUM(V12:AC12)</f>
        <v>124.93</v>
      </c>
      <c r="AE12" s="4">
        <f t="shared" ref="AE12:AE15" si="9">IF(L12="","",F12)</f>
        <v>44236</v>
      </c>
      <c r="AF12" s="8">
        <v>194.86</v>
      </c>
      <c r="AG12" s="9">
        <f t="shared" ref="AG12:AG15" si="10">IF(G12="","",COUNTA(M12:T12))</f>
        <v>3</v>
      </c>
      <c r="AH12" s="9">
        <f t="shared" ref="AH12:AH15" si="11">IF(G12="","",COUNTA(V12:AC12))</f>
        <v>3</v>
      </c>
      <c r="AI12" s="9">
        <f t="shared" ref="AI12:AI15" si="12">SUM(AG12:AH12)</f>
        <v>6</v>
      </c>
    </row>
    <row r="13" spans="1:35" x14ac:dyDescent="0.2">
      <c r="A13" s="2" t="s">
        <v>37</v>
      </c>
      <c r="B13" s="3" t="s">
        <v>38</v>
      </c>
      <c r="C13" s="3"/>
      <c r="D13" s="3"/>
      <c r="E13" s="3" t="s">
        <v>52</v>
      </c>
      <c r="F13" s="4">
        <v>44237</v>
      </c>
      <c r="G13" s="5">
        <v>0.24930555555555556</v>
      </c>
      <c r="H13" s="5">
        <v>0.67847222222222225</v>
      </c>
      <c r="I13" s="6">
        <v>183599</v>
      </c>
      <c r="J13" s="6">
        <v>183920</v>
      </c>
      <c r="K13" s="3">
        <f t="shared" si="5"/>
        <v>321</v>
      </c>
      <c r="L13" s="7">
        <f t="shared" si="6"/>
        <v>0.3979166666666667</v>
      </c>
      <c r="M13" s="8">
        <v>30.58</v>
      </c>
      <c r="N13" s="8">
        <v>30.35</v>
      </c>
      <c r="O13" s="8">
        <v>10</v>
      </c>
      <c r="P13" s="8"/>
      <c r="Q13" s="8"/>
      <c r="R13" s="8"/>
      <c r="S13" s="8"/>
      <c r="T13" s="8"/>
      <c r="U13" s="8">
        <v>59.7</v>
      </c>
      <c r="V13" s="8">
        <f t="shared" si="7"/>
        <v>70.930000000000007</v>
      </c>
      <c r="W13" s="8"/>
      <c r="X13" s="8"/>
      <c r="Y13" s="8"/>
      <c r="Z13" s="8"/>
      <c r="AA13" s="8"/>
      <c r="AB13" s="8"/>
      <c r="AC13" s="8"/>
      <c r="AD13" s="8">
        <f t="shared" si="8"/>
        <v>70.930000000000007</v>
      </c>
      <c r="AE13" s="4">
        <f t="shared" si="9"/>
        <v>44237</v>
      </c>
      <c r="AF13" s="8">
        <v>141.86000000000001</v>
      </c>
      <c r="AG13" s="9">
        <f t="shared" si="10"/>
        <v>3</v>
      </c>
      <c r="AH13" s="9">
        <f t="shared" si="11"/>
        <v>1</v>
      </c>
      <c r="AI13" s="9">
        <f t="shared" si="12"/>
        <v>4</v>
      </c>
    </row>
    <row r="14" spans="1:35" x14ac:dyDescent="0.2">
      <c r="A14" s="2" t="s">
        <v>37</v>
      </c>
      <c r="B14" s="3" t="s">
        <v>38</v>
      </c>
      <c r="C14" s="3"/>
      <c r="D14" s="3"/>
      <c r="E14" s="3" t="s">
        <v>52</v>
      </c>
      <c r="F14" s="4">
        <v>44238</v>
      </c>
      <c r="G14" s="5">
        <v>0.24930555555555556</v>
      </c>
      <c r="H14" s="5">
        <v>0.67847222222222225</v>
      </c>
      <c r="I14" s="6">
        <v>183599</v>
      </c>
      <c r="J14" s="6">
        <v>183920</v>
      </c>
      <c r="K14" s="3">
        <f t="shared" si="5"/>
        <v>321</v>
      </c>
      <c r="L14" s="7">
        <f t="shared" si="6"/>
        <v>0.3979166666666667</v>
      </c>
      <c r="M14" s="8">
        <v>30.58</v>
      </c>
      <c r="N14" s="8">
        <v>30.35</v>
      </c>
      <c r="O14" s="8"/>
      <c r="P14" s="8"/>
      <c r="Q14" s="8"/>
      <c r="R14" s="8"/>
      <c r="S14" s="8"/>
      <c r="T14" s="8"/>
      <c r="U14" s="8">
        <v>0</v>
      </c>
      <c r="V14" s="8">
        <f t="shared" si="7"/>
        <v>60.93</v>
      </c>
      <c r="W14" s="8"/>
      <c r="X14" s="8"/>
      <c r="Y14" s="8"/>
      <c r="Z14" s="8"/>
      <c r="AA14" s="8"/>
      <c r="AB14" s="8"/>
      <c r="AC14" s="8"/>
      <c r="AD14" s="8">
        <f t="shared" si="8"/>
        <v>60.93</v>
      </c>
      <c r="AE14" s="4">
        <f t="shared" si="9"/>
        <v>44238</v>
      </c>
      <c r="AF14" s="8">
        <v>121.86</v>
      </c>
      <c r="AG14" s="9">
        <f t="shared" si="10"/>
        <v>2</v>
      </c>
      <c r="AH14" s="9">
        <f t="shared" si="11"/>
        <v>1</v>
      </c>
      <c r="AI14" s="9">
        <f t="shared" si="12"/>
        <v>3</v>
      </c>
    </row>
    <row r="15" spans="1:35" x14ac:dyDescent="0.2">
      <c r="A15" s="2" t="s">
        <v>37</v>
      </c>
      <c r="B15" s="3" t="s">
        <v>38</v>
      </c>
      <c r="C15" s="3"/>
      <c r="D15" s="3"/>
      <c r="E15" s="3" t="s">
        <v>52</v>
      </c>
      <c r="F15" s="4">
        <v>44239</v>
      </c>
      <c r="G15" s="5">
        <v>0.24930555555555556</v>
      </c>
      <c r="H15" s="5">
        <v>0.67847222222222225</v>
      </c>
      <c r="I15" s="6">
        <v>183599</v>
      </c>
      <c r="J15" s="6">
        <v>183920</v>
      </c>
      <c r="K15" s="3">
        <f t="shared" si="5"/>
        <v>321</v>
      </c>
      <c r="L15" s="7">
        <f t="shared" si="6"/>
        <v>0.3979166666666667</v>
      </c>
      <c r="M15" s="8">
        <v>30.58</v>
      </c>
      <c r="N15" s="8">
        <v>30.35</v>
      </c>
      <c r="O15" s="8"/>
      <c r="P15" s="8"/>
      <c r="Q15" s="8"/>
      <c r="R15" s="8"/>
      <c r="S15" s="8"/>
      <c r="T15" s="8"/>
      <c r="U15" s="8">
        <v>0</v>
      </c>
      <c r="V15" s="8">
        <f t="shared" si="7"/>
        <v>60.93</v>
      </c>
      <c r="W15" s="8"/>
      <c r="X15" s="8"/>
      <c r="Y15" s="8"/>
      <c r="Z15" s="8"/>
      <c r="AA15" s="8"/>
      <c r="AB15" s="8"/>
      <c r="AC15" s="8"/>
      <c r="AD15" s="8">
        <f t="shared" si="8"/>
        <v>60.93</v>
      </c>
      <c r="AE15" s="4">
        <f t="shared" si="9"/>
        <v>44239</v>
      </c>
      <c r="AF15" s="8">
        <v>121.86</v>
      </c>
      <c r="AG15" s="9">
        <f t="shared" si="10"/>
        <v>2</v>
      </c>
      <c r="AH15" s="9">
        <f t="shared" si="11"/>
        <v>1</v>
      </c>
      <c r="AI15" s="9">
        <f t="shared" si="12"/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0:AI15"/>
  <sheetViews>
    <sheetView topLeftCell="U6" workbookViewId="0">
      <selection activeCell="U12" activeCellId="1" sqref="AD12 U12"/>
    </sheetView>
  </sheetViews>
  <sheetFormatPr baseColWidth="10" defaultColWidth="11.5703125" defaultRowHeight="12.75" x14ac:dyDescent="0.2"/>
  <cols>
    <col min="1" max="1" width="11.5703125" style="2"/>
    <col min="2" max="4" width="13.85546875" style="2" customWidth="1"/>
    <col min="5" max="5" width="12" style="2" customWidth="1"/>
    <col min="6" max="6" width="11.5703125" style="2"/>
    <col min="7" max="7" width="15.7109375" style="2" customWidth="1"/>
    <col min="8" max="8" width="13.7109375" style="2" bestFit="1" customWidth="1"/>
    <col min="9" max="11" width="16.42578125" style="2" customWidth="1"/>
    <col min="12" max="12" width="14.5703125" style="2" customWidth="1"/>
    <col min="13" max="13" width="15.5703125" style="2" customWidth="1"/>
    <col min="14" max="14" width="18.28515625" style="2" customWidth="1"/>
    <col min="15" max="15" width="15.5703125" style="2" customWidth="1"/>
    <col min="16" max="16" width="10.140625" style="2" customWidth="1"/>
    <col min="17" max="17" width="8.5703125" style="2" customWidth="1"/>
    <col min="18" max="18" width="15" style="2" customWidth="1"/>
    <col min="19" max="19" width="11.42578125" style="2" customWidth="1"/>
    <col min="20" max="27" width="23.28515625" style="2" customWidth="1"/>
    <col min="28" max="28" width="20.28515625" style="2" customWidth="1"/>
    <col min="29" max="36" width="23.28515625" style="2" customWidth="1"/>
    <col min="37" max="37" width="19.85546875" style="2" customWidth="1"/>
    <col min="38" max="38" width="15.5703125" style="2" bestFit="1" customWidth="1"/>
    <col min="39" max="39" width="17.5703125" style="2" customWidth="1"/>
    <col min="40" max="40" width="20.7109375" style="2" customWidth="1"/>
    <col min="41" max="41" width="20.28515625" style="2" customWidth="1"/>
    <col min="42" max="42" width="15" style="2" customWidth="1"/>
    <col min="43" max="16384" width="11.5703125" style="2"/>
  </cols>
  <sheetData>
    <row r="10" spans="1:35" ht="38.25" x14ac:dyDescent="0.2">
      <c r="A10" s="2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18" t="s">
        <v>6</v>
      </c>
      <c r="H10" s="19" t="s">
        <v>7</v>
      </c>
      <c r="I10" s="19" t="s">
        <v>8</v>
      </c>
      <c r="J10" s="19" t="s">
        <v>9</v>
      </c>
      <c r="K10" s="19" t="s">
        <v>10</v>
      </c>
      <c r="L10" s="19" t="s">
        <v>11</v>
      </c>
      <c r="M10" s="19" t="s">
        <v>12</v>
      </c>
      <c r="N10" s="19" t="s">
        <v>13</v>
      </c>
      <c r="O10" s="19" t="s">
        <v>14</v>
      </c>
      <c r="P10" s="19" t="s">
        <v>15</v>
      </c>
      <c r="Q10" s="19" t="s">
        <v>16</v>
      </c>
      <c r="R10" s="19" t="s">
        <v>17</v>
      </c>
      <c r="S10" s="19" t="s">
        <v>18</v>
      </c>
      <c r="T10" s="19" t="s">
        <v>19</v>
      </c>
      <c r="U10" s="19" t="s">
        <v>20</v>
      </c>
      <c r="V10" s="19" t="s">
        <v>21</v>
      </c>
      <c r="W10" s="19" t="s">
        <v>22</v>
      </c>
      <c r="X10" s="19" t="s">
        <v>23</v>
      </c>
      <c r="Y10" s="19" t="s">
        <v>24</v>
      </c>
      <c r="Z10" s="19" t="s">
        <v>25</v>
      </c>
      <c r="AA10" s="19" t="s">
        <v>26</v>
      </c>
      <c r="AB10" s="19" t="s">
        <v>27</v>
      </c>
      <c r="AC10" s="19" t="s">
        <v>28</v>
      </c>
      <c r="AD10" s="19" t="s">
        <v>29</v>
      </c>
      <c r="AE10" s="19" t="s">
        <v>30</v>
      </c>
      <c r="AF10" s="19" t="s">
        <v>31</v>
      </c>
      <c r="AG10" s="19" t="s">
        <v>32</v>
      </c>
      <c r="AH10" s="19" t="s">
        <v>33</v>
      </c>
      <c r="AI10" s="19" t="s">
        <v>34</v>
      </c>
    </row>
    <row r="11" spans="1:35" x14ac:dyDescent="0.2">
      <c r="A11" s="2" t="s">
        <v>36</v>
      </c>
      <c r="B11" s="3" t="s">
        <v>35</v>
      </c>
      <c r="C11" s="3"/>
      <c r="D11" s="3"/>
      <c r="E11" s="3" t="s">
        <v>53</v>
      </c>
      <c r="F11" s="4">
        <v>44360</v>
      </c>
      <c r="G11" s="20">
        <v>0.24930555555555556</v>
      </c>
      <c r="H11" s="21">
        <v>0.67847222222222225</v>
      </c>
      <c r="I11" s="22">
        <v>183750</v>
      </c>
      <c r="J11" s="22">
        <v>183999</v>
      </c>
      <c r="K11" s="23">
        <f t="shared" ref="K11:K15" si="0">IF(OR(J11="",I11=""),"",J11-I11)</f>
        <v>249</v>
      </c>
      <c r="L11" s="24">
        <f t="shared" ref="L11:L15" si="1">IF(OR(G11="",H11=""),"",H11-G11-(45/(24*60)))</f>
        <v>0.3979166666666667</v>
      </c>
      <c r="M11" s="25">
        <v>30.58</v>
      </c>
      <c r="N11" s="25">
        <v>30.35</v>
      </c>
      <c r="O11" s="25">
        <v>10</v>
      </c>
      <c r="P11" s="25">
        <v>20</v>
      </c>
      <c r="Q11" s="25">
        <v>30</v>
      </c>
      <c r="R11" s="25"/>
      <c r="S11" s="25"/>
      <c r="T11" s="25"/>
      <c r="U11" s="25">
        <v>0</v>
      </c>
      <c r="V11" s="25">
        <f>SUM(M11:T11)</f>
        <v>120.93</v>
      </c>
      <c r="W11" s="25"/>
      <c r="X11" s="25"/>
      <c r="Y11" s="25"/>
      <c r="Z11" s="25"/>
      <c r="AA11" s="25"/>
      <c r="AB11" s="25"/>
      <c r="AC11" s="25"/>
      <c r="AD11" s="25">
        <f>SUM(V11:AC11)</f>
        <v>120.93</v>
      </c>
      <c r="AE11" s="26">
        <f t="shared" ref="AE11:AE15" si="2">IF(L11="","",F11)</f>
        <v>44360</v>
      </c>
      <c r="AF11" s="25">
        <v>241.86</v>
      </c>
      <c r="AG11" s="27">
        <f t="shared" ref="AG11:AG15" si="3">IF(G11="","",COUNTA(M11:T11))</f>
        <v>5</v>
      </c>
      <c r="AH11" s="27">
        <f t="shared" ref="AH11:AH15" si="4">IF(G11="","",COUNTA(V11:AC11))</f>
        <v>1</v>
      </c>
      <c r="AI11" s="27">
        <f>SUM(AG11:AH11)</f>
        <v>6</v>
      </c>
    </row>
    <row r="12" spans="1:35" x14ac:dyDescent="0.2">
      <c r="A12" s="2" t="s">
        <v>36</v>
      </c>
      <c r="B12" s="3" t="s">
        <v>35</v>
      </c>
      <c r="C12" s="3"/>
      <c r="D12" s="3"/>
      <c r="E12" s="3" t="s">
        <v>53</v>
      </c>
      <c r="F12" s="4">
        <v>44361</v>
      </c>
      <c r="G12" s="28">
        <v>0.24930555555555556</v>
      </c>
      <c r="H12" s="29">
        <v>0.67847222222222225</v>
      </c>
      <c r="I12" s="30">
        <v>183750</v>
      </c>
      <c r="J12" s="30">
        <v>183999</v>
      </c>
      <c r="K12" s="31">
        <f t="shared" si="0"/>
        <v>249</v>
      </c>
      <c r="L12" s="32">
        <f t="shared" si="1"/>
        <v>0.3979166666666667</v>
      </c>
      <c r="M12" s="33">
        <v>30.58</v>
      </c>
      <c r="N12" s="33">
        <v>30.35</v>
      </c>
      <c r="O12" s="33">
        <v>10</v>
      </c>
      <c r="P12" s="33">
        <v>10</v>
      </c>
      <c r="Q12" s="33"/>
      <c r="R12" s="33"/>
      <c r="S12" s="33"/>
      <c r="T12" s="33"/>
      <c r="U12" s="33">
        <v>60.2</v>
      </c>
      <c r="V12" s="33">
        <f t="shared" ref="V12:V15" si="5">SUM(M12:T12)</f>
        <v>80.930000000000007</v>
      </c>
      <c r="W12" s="33"/>
      <c r="X12" s="33"/>
      <c r="Y12" s="33"/>
      <c r="Z12" s="33"/>
      <c r="AA12" s="33"/>
      <c r="AB12" s="33"/>
      <c r="AC12" s="33"/>
      <c r="AD12" s="33">
        <f t="shared" ref="AD12:AD15" si="6">SUM(V12:AC12)</f>
        <v>80.930000000000007</v>
      </c>
      <c r="AE12" s="34">
        <f t="shared" si="2"/>
        <v>44361</v>
      </c>
      <c r="AF12" s="33">
        <v>161.86000000000001</v>
      </c>
      <c r="AG12" s="35">
        <f t="shared" si="3"/>
        <v>4</v>
      </c>
      <c r="AH12" s="35">
        <f t="shared" si="4"/>
        <v>1</v>
      </c>
      <c r="AI12" s="35">
        <f t="shared" ref="AI12:AI15" si="7">SUM(AG12:AH12)</f>
        <v>5</v>
      </c>
    </row>
    <row r="13" spans="1:35" x14ac:dyDescent="0.2">
      <c r="A13" s="2" t="s">
        <v>36</v>
      </c>
      <c r="B13" s="3" t="s">
        <v>35</v>
      </c>
      <c r="C13" s="3"/>
      <c r="D13" s="3"/>
      <c r="E13" s="3" t="s">
        <v>53</v>
      </c>
      <c r="F13" s="4">
        <v>44362</v>
      </c>
      <c r="G13" s="20">
        <v>0.24930555555555556</v>
      </c>
      <c r="H13" s="21">
        <v>0.67847222222222225</v>
      </c>
      <c r="I13" s="22">
        <v>183750</v>
      </c>
      <c r="J13" s="22">
        <v>183999</v>
      </c>
      <c r="K13" s="23">
        <f t="shared" si="0"/>
        <v>249</v>
      </c>
      <c r="L13" s="24">
        <f t="shared" si="1"/>
        <v>0.3979166666666667</v>
      </c>
      <c r="M13" s="25">
        <v>30.58</v>
      </c>
      <c r="N13" s="25">
        <v>30.35</v>
      </c>
      <c r="O13" s="25"/>
      <c r="P13" s="25"/>
      <c r="Q13" s="25"/>
      <c r="R13" s="25"/>
      <c r="S13" s="25"/>
      <c r="T13" s="25"/>
      <c r="U13" s="25">
        <v>59.7</v>
      </c>
      <c r="V13" s="25">
        <f t="shared" si="5"/>
        <v>60.93</v>
      </c>
      <c r="W13" s="25"/>
      <c r="X13" s="25"/>
      <c r="Y13" s="25"/>
      <c r="Z13" s="25"/>
      <c r="AA13" s="25"/>
      <c r="AB13" s="25"/>
      <c r="AC13" s="25"/>
      <c r="AD13" s="25">
        <f t="shared" si="6"/>
        <v>60.93</v>
      </c>
      <c r="AE13" s="26">
        <f t="shared" si="2"/>
        <v>44362</v>
      </c>
      <c r="AF13" s="25">
        <v>121.86</v>
      </c>
      <c r="AG13" s="27">
        <f t="shared" si="3"/>
        <v>2</v>
      </c>
      <c r="AH13" s="27">
        <f t="shared" si="4"/>
        <v>1</v>
      </c>
      <c r="AI13" s="27">
        <f t="shared" si="7"/>
        <v>3</v>
      </c>
    </row>
    <row r="14" spans="1:35" x14ac:dyDescent="0.2">
      <c r="A14" s="2" t="s">
        <v>36</v>
      </c>
      <c r="B14" s="3" t="s">
        <v>35</v>
      </c>
      <c r="C14" s="3"/>
      <c r="D14" s="3"/>
      <c r="E14" s="3" t="s">
        <v>53</v>
      </c>
      <c r="F14" s="4">
        <v>44363</v>
      </c>
      <c r="G14" s="28">
        <v>0.24930555555555556</v>
      </c>
      <c r="H14" s="29">
        <v>0.67847222222222225</v>
      </c>
      <c r="I14" s="30">
        <v>183750</v>
      </c>
      <c r="J14" s="30">
        <v>183999</v>
      </c>
      <c r="K14" s="31">
        <f t="shared" si="0"/>
        <v>249</v>
      </c>
      <c r="L14" s="32">
        <f t="shared" si="1"/>
        <v>0.3979166666666667</v>
      </c>
      <c r="M14" s="33">
        <v>30.58</v>
      </c>
      <c r="N14" s="33">
        <v>30.35</v>
      </c>
      <c r="O14" s="33"/>
      <c r="P14" s="33"/>
      <c r="Q14" s="33"/>
      <c r="R14" s="33"/>
      <c r="S14" s="33"/>
      <c r="T14" s="33"/>
      <c r="U14" s="33">
        <v>0</v>
      </c>
      <c r="V14" s="33">
        <f t="shared" si="5"/>
        <v>60.93</v>
      </c>
      <c r="W14" s="33"/>
      <c r="X14" s="33"/>
      <c r="Y14" s="33"/>
      <c r="Z14" s="33"/>
      <c r="AA14" s="33"/>
      <c r="AB14" s="33"/>
      <c r="AC14" s="33"/>
      <c r="AD14" s="33">
        <f t="shared" si="6"/>
        <v>60.93</v>
      </c>
      <c r="AE14" s="34">
        <f t="shared" si="2"/>
        <v>44363</v>
      </c>
      <c r="AF14" s="33">
        <v>121.86</v>
      </c>
      <c r="AG14" s="35">
        <f t="shared" si="3"/>
        <v>2</v>
      </c>
      <c r="AH14" s="35">
        <f t="shared" si="4"/>
        <v>1</v>
      </c>
      <c r="AI14" s="35">
        <f t="shared" si="7"/>
        <v>3</v>
      </c>
    </row>
    <row r="15" spans="1:35" x14ac:dyDescent="0.2">
      <c r="A15" s="2" t="s">
        <v>36</v>
      </c>
      <c r="B15" s="3" t="s">
        <v>35</v>
      </c>
      <c r="C15" s="3"/>
      <c r="D15" s="3"/>
      <c r="E15" s="3" t="s">
        <v>53</v>
      </c>
      <c r="F15" s="4">
        <v>44364</v>
      </c>
      <c r="G15" s="16">
        <v>0.24930555555555556</v>
      </c>
      <c r="H15" s="12">
        <v>0.67847222222222225</v>
      </c>
      <c r="I15" s="13">
        <v>183750</v>
      </c>
      <c r="J15" s="13">
        <v>183999</v>
      </c>
      <c r="K15" s="10">
        <f t="shared" si="0"/>
        <v>249</v>
      </c>
      <c r="L15" s="14">
        <f t="shared" si="1"/>
        <v>0.3979166666666667</v>
      </c>
      <c r="M15" s="15">
        <v>30.58</v>
      </c>
      <c r="N15" s="15">
        <v>30.35</v>
      </c>
      <c r="O15" s="15"/>
      <c r="P15" s="15"/>
      <c r="Q15" s="15"/>
      <c r="R15" s="15"/>
      <c r="S15" s="15"/>
      <c r="T15" s="15"/>
      <c r="U15" s="15">
        <v>0</v>
      </c>
      <c r="V15" s="15">
        <f t="shared" si="5"/>
        <v>60.93</v>
      </c>
      <c r="W15" s="15">
        <v>2</v>
      </c>
      <c r="X15" s="15">
        <v>2</v>
      </c>
      <c r="Y15" s="15">
        <v>2</v>
      </c>
      <c r="Z15" s="15">
        <v>2</v>
      </c>
      <c r="AA15" s="15">
        <v>2</v>
      </c>
      <c r="AB15" s="15"/>
      <c r="AC15" s="15"/>
      <c r="AD15" s="15">
        <f t="shared" si="6"/>
        <v>70.930000000000007</v>
      </c>
      <c r="AE15" s="11">
        <f t="shared" si="2"/>
        <v>44364</v>
      </c>
      <c r="AF15" s="15">
        <v>131.86000000000001</v>
      </c>
      <c r="AG15" s="17">
        <f t="shared" si="3"/>
        <v>2</v>
      </c>
      <c r="AH15" s="17">
        <f t="shared" si="4"/>
        <v>6</v>
      </c>
      <c r="AI15" s="17">
        <f t="shared" si="7"/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I16"/>
  <sheetViews>
    <sheetView workbookViewId="0">
      <selection sqref="A1:AI16"/>
    </sheetView>
  </sheetViews>
  <sheetFormatPr baseColWidth="10" defaultRowHeight="12.75" x14ac:dyDescent="0.2"/>
  <cols>
    <col min="1" max="1" width="11.42578125" bestFit="1" customWidth="1"/>
    <col min="2" max="4" width="14.28515625" bestFit="1" customWidth="1"/>
    <col min="5" max="5" width="12.28515625" bestFit="1" customWidth="1"/>
    <col min="6" max="6" width="10.5703125" bestFit="1" customWidth="1"/>
    <col min="7" max="7" width="16.140625" bestFit="1" customWidth="1"/>
    <col min="8" max="8" width="14" bestFit="1" customWidth="1"/>
    <col min="9" max="9" width="11.42578125" bestFit="1" customWidth="1"/>
    <col min="10" max="10" width="9.7109375" bestFit="1" customWidth="1"/>
    <col min="11" max="11" width="16.85546875" bestFit="1" customWidth="1"/>
    <col min="12" max="12" width="12" bestFit="1" customWidth="1"/>
    <col min="13" max="20" width="21.140625" bestFit="1" customWidth="1"/>
    <col min="21" max="21" width="18" bestFit="1" customWidth="1"/>
    <col min="22" max="29" width="21.140625" bestFit="1" customWidth="1"/>
    <col min="30" max="30" width="17.7109375" bestFit="1" customWidth="1"/>
    <col min="31" max="31" width="10.5703125" bestFit="1" customWidth="1"/>
    <col min="32" max="32" width="15.28515625" bestFit="1" customWidth="1"/>
    <col min="33" max="33" width="18.5703125" bestFit="1" customWidth="1"/>
    <col min="34" max="34" width="18.140625" bestFit="1" customWidth="1"/>
    <col min="35" max="35" width="12.7109375" bestFit="1" customWidth="1"/>
  </cols>
  <sheetData>
    <row r="1" spans="1:35" x14ac:dyDescent="0.2">
      <c r="A1" s="36" t="s">
        <v>0</v>
      </c>
      <c r="B1" s="36" t="s">
        <v>1</v>
      </c>
      <c r="C1" s="36" t="s">
        <v>2</v>
      </c>
      <c r="D1" s="36" t="s">
        <v>3</v>
      </c>
      <c r="E1" s="36" t="s">
        <v>4</v>
      </c>
      <c r="F1" s="36" t="s">
        <v>5</v>
      </c>
      <c r="G1" s="36" t="s">
        <v>6</v>
      </c>
      <c r="H1" s="36" t="s">
        <v>7</v>
      </c>
      <c r="I1" s="36" t="s">
        <v>8</v>
      </c>
      <c r="J1" s="36" t="s">
        <v>9</v>
      </c>
      <c r="K1" s="36" t="s">
        <v>10</v>
      </c>
      <c r="L1" s="36" t="s">
        <v>11</v>
      </c>
      <c r="M1" s="36" t="s">
        <v>12</v>
      </c>
      <c r="N1" s="36" t="s">
        <v>13</v>
      </c>
      <c r="O1" s="36" t="s">
        <v>14</v>
      </c>
      <c r="P1" s="36" t="s">
        <v>15</v>
      </c>
      <c r="Q1" s="36" t="s">
        <v>16</v>
      </c>
      <c r="R1" s="36" t="s">
        <v>17</v>
      </c>
      <c r="S1" s="36" t="s">
        <v>18</v>
      </c>
      <c r="T1" s="36" t="s">
        <v>19</v>
      </c>
      <c r="U1" s="36" t="s">
        <v>20</v>
      </c>
      <c r="V1" s="36" t="s">
        <v>21</v>
      </c>
      <c r="W1" s="36" t="s">
        <v>22</v>
      </c>
      <c r="X1" s="36" t="s">
        <v>23</v>
      </c>
      <c r="Y1" s="36" t="s">
        <v>24</v>
      </c>
      <c r="Z1" s="36" t="s">
        <v>25</v>
      </c>
      <c r="AA1" s="36" t="s">
        <v>26</v>
      </c>
      <c r="AB1" s="36" t="s">
        <v>27</v>
      </c>
      <c r="AC1" s="36" t="s">
        <v>28</v>
      </c>
      <c r="AD1" s="36" t="s">
        <v>29</v>
      </c>
      <c r="AE1" s="36" t="s">
        <v>30</v>
      </c>
      <c r="AF1" s="36" t="s">
        <v>31</v>
      </c>
      <c r="AG1" s="36" t="s">
        <v>32</v>
      </c>
      <c r="AH1" s="36" t="s">
        <v>33</v>
      </c>
      <c r="AI1" s="36" t="s">
        <v>34</v>
      </c>
    </row>
    <row r="2" spans="1:35" x14ac:dyDescent="0.2">
      <c r="A2" s="36" t="s">
        <v>36</v>
      </c>
      <c r="B2" s="36" t="s">
        <v>35</v>
      </c>
      <c r="C2" s="36"/>
      <c r="D2" s="36"/>
      <c r="E2" s="36" t="s">
        <v>51</v>
      </c>
      <c r="F2" s="37">
        <v>44410</v>
      </c>
      <c r="G2" s="38">
        <v>0.24930555555555556</v>
      </c>
      <c r="H2" s="38">
        <v>0.67847222222222225</v>
      </c>
      <c r="I2" s="36">
        <v>183599</v>
      </c>
      <c r="J2" s="36">
        <v>183999</v>
      </c>
      <c r="K2" s="36">
        <v>400</v>
      </c>
      <c r="L2" s="39">
        <v>0.39791666666666664</v>
      </c>
      <c r="M2" s="36">
        <v>30.58</v>
      </c>
      <c r="N2" s="36">
        <v>30.35</v>
      </c>
      <c r="O2" s="36"/>
      <c r="P2" s="36"/>
      <c r="Q2" s="36"/>
      <c r="R2" s="36"/>
      <c r="S2" s="36"/>
      <c r="T2" s="36"/>
      <c r="U2" s="36">
        <v>0</v>
      </c>
      <c r="V2" s="36">
        <v>60.93</v>
      </c>
      <c r="W2" s="36"/>
      <c r="X2" s="36"/>
      <c r="Y2" s="36"/>
      <c r="Z2" s="36"/>
      <c r="AA2" s="36"/>
      <c r="AB2" s="36"/>
      <c r="AC2" s="36"/>
      <c r="AD2" s="36">
        <v>60.93</v>
      </c>
      <c r="AE2" s="37">
        <v>44410</v>
      </c>
      <c r="AF2" s="36">
        <v>121.86</v>
      </c>
      <c r="AG2" s="36">
        <v>2</v>
      </c>
      <c r="AH2" s="36">
        <v>1</v>
      </c>
      <c r="AI2" s="36">
        <v>3</v>
      </c>
    </row>
    <row r="3" spans="1:35" x14ac:dyDescent="0.2">
      <c r="A3" s="36" t="s">
        <v>36</v>
      </c>
      <c r="B3" s="36" t="s">
        <v>35</v>
      </c>
      <c r="C3" s="36"/>
      <c r="D3" s="36"/>
      <c r="E3" s="36" t="s">
        <v>51</v>
      </c>
      <c r="F3" s="37">
        <v>44411</v>
      </c>
      <c r="G3" s="38">
        <v>0.24930555555555556</v>
      </c>
      <c r="H3" s="38">
        <v>0.67847222222222225</v>
      </c>
      <c r="I3" s="36">
        <v>183599</v>
      </c>
      <c r="J3" s="36">
        <v>183999</v>
      </c>
      <c r="K3" s="36">
        <v>400</v>
      </c>
      <c r="L3" s="39">
        <v>0.39791666666666664</v>
      </c>
      <c r="M3" s="36">
        <v>30.58</v>
      </c>
      <c r="N3" s="36">
        <v>30.35</v>
      </c>
      <c r="O3" s="36"/>
      <c r="P3" s="36"/>
      <c r="Q3" s="36"/>
      <c r="R3" s="36"/>
      <c r="S3" s="36"/>
      <c r="T3" s="36"/>
      <c r="U3" s="36">
        <v>60.2</v>
      </c>
      <c r="V3" s="36">
        <v>60.93</v>
      </c>
      <c r="W3" s="36"/>
      <c r="X3" s="36"/>
      <c r="Y3" s="36"/>
      <c r="Z3" s="36"/>
      <c r="AA3" s="36"/>
      <c r="AB3" s="36"/>
      <c r="AC3" s="36"/>
      <c r="AD3" s="36">
        <v>60.93</v>
      </c>
      <c r="AE3" s="37">
        <v>44411</v>
      </c>
      <c r="AF3" s="36">
        <v>121.86</v>
      </c>
      <c r="AG3" s="36">
        <v>2</v>
      </c>
      <c r="AH3" s="36">
        <v>1</v>
      </c>
      <c r="AI3" s="36">
        <v>3</v>
      </c>
    </row>
    <row r="4" spans="1:35" x14ac:dyDescent="0.2">
      <c r="A4" s="36" t="s">
        <v>36</v>
      </c>
      <c r="B4" s="36" t="s">
        <v>35</v>
      </c>
      <c r="C4" s="36"/>
      <c r="D4" s="36"/>
      <c r="E4" s="36" t="s">
        <v>51</v>
      </c>
      <c r="F4" s="37">
        <v>44412</v>
      </c>
      <c r="G4" s="38">
        <v>0.24930555555555556</v>
      </c>
      <c r="H4" s="38">
        <v>0.67847222222222225</v>
      </c>
      <c r="I4" s="36">
        <v>183599</v>
      </c>
      <c r="J4" s="36">
        <v>183999</v>
      </c>
      <c r="K4" s="36">
        <v>400</v>
      </c>
      <c r="L4" s="39">
        <v>0.39791666666666664</v>
      </c>
      <c r="M4" s="36">
        <v>30.58</v>
      </c>
      <c r="N4" s="36">
        <v>30.35</v>
      </c>
      <c r="O4" s="36"/>
      <c r="P4" s="36"/>
      <c r="Q4" s="36"/>
      <c r="R4" s="36"/>
      <c r="S4" s="36"/>
      <c r="T4" s="36"/>
      <c r="U4" s="36">
        <v>59.7</v>
      </c>
      <c r="V4" s="36">
        <v>60.93</v>
      </c>
      <c r="W4" s="36"/>
      <c r="X4" s="36"/>
      <c r="Y4" s="36"/>
      <c r="Z4" s="36"/>
      <c r="AA4" s="36"/>
      <c r="AB4" s="36"/>
      <c r="AC4" s="36"/>
      <c r="AD4" s="36">
        <v>60.93</v>
      </c>
      <c r="AE4" s="37">
        <v>44412</v>
      </c>
      <c r="AF4" s="36">
        <v>121.86</v>
      </c>
      <c r="AG4" s="36">
        <v>2</v>
      </c>
      <c r="AH4" s="36">
        <v>1</v>
      </c>
      <c r="AI4" s="36">
        <v>3</v>
      </c>
    </row>
    <row r="5" spans="1:35" x14ac:dyDescent="0.2">
      <c r="A5" s="36" t="s">
        <v>36</v>
      </c>
      <c r="B5" s="36" t="s">
        <v>35</v>
      </c>
      <c r="C5" s="36"/>
      <c r="D5" s="36"/>
      <c r="E5" s="36" t="s">
        <v>51</v>
      </c>
      <c r="F5" s="37">
        <v>44413</v>
      </c>
      <c r="G5" s="38">
        <v>0.24930555555555556</v>
      </c>
      <c r="H5" s="38">
        <v>0.67847222222222225</v>
      </c>
      <c r="I5" s="36">
        <v>183599</v>
      </c>
      <c r="J5" s="36">
        <v>183999</v>
      </c>
      <c r="K5" s="36">
        <v>400</v>
      </c>
      <c r="L5" s="39">
        <v>0.39791666666666664</v>
      </c>
      <c r="M5" s="36">
        <v>30.58</v>
      </c>
      <c r="N5" s="36">
        <v>30.35</v>
      </c>
      <c r="O5" s="36"/>
      <c r="P5" s="36"/>
      <c r="Q5" s="36"/>
      <c r="R5" s="36"/>
      <c r="S5" s="36"/>
      <c r="T5" s="36"/>
      <c r="U5" s="36">
        <v>0</v>
      </c>
      <c r="V5" s="36">
        <v>60.93</v>
      </c>
      <c r="W5" s="36"/>
      <c r="X5" s="36"/>
      <c r="Y5" s="36"/>
      <c r="Z5" s="36"/>
      <c r="AA5" s="36"/>
      <c r="AB5" s="36"/>
      <c r="AC5" s="36"/>
      <c r="AD5" s="36">
        <v>60.93</v>
      </c>
      <c r="AE5" s="37">
        <v>44413</v>
      </c>
      <c r="AF5" s="36">
        <v>121.86</v>
      </c>
      <c r="AG5" s="36">
        <v>2</v>
      </c>
      <c r="AH5" s="36">
        <v>1</v>
      </c>
      <c r="AI5" s="36">
        <v>3</v>
      </c>
    </row>
    <row r="6" spans="1:35" x14ac:dyDescent="0.2">
      <c r="A6" s="36" t="s">
        <v>36</v>
      </c>
      <c r="B6" s="36" t="s">
        <v>35</v>
      </c>
      <c r="C6" s="36"/>
      <c r="D6" s="36"/>
      <c r="E6" s="36" t="s">
        <v>51</v>
      </c>
      <c r="F6" s="37">
        <v>44414</v>
      </c>
      <c r="G6" s="38">
        <v>0.24930555555555556</v>
      </c>
      <c r="H6" s="38">
        <v>0.67847222222222225</v>
      </c>
      <c r="I6" s="36">
        <v>183599</v>
      </c>
      <c r="J6" s="36">
        <v>183999</v>
      </c>
      <c r="K6" s="36">
        <v>400</v>
      </c>
      <c r="L6" s="39">
        <v>0.39791666666666664</v>
      </c>
      <c r="M6" s="36">
        <v>30.58</v>
      </c>
      <c r="N6" s="36">
        <v>30.35</v>
      </c>
      <c r="O6" s="36"/>
      <c r="P6" s="36"/>
      <c r="Q6" s="36"/>
      <c r="R6" s="36"/>
      <c r="S6" s="36"/>
      <c r="T6" s="36"/>
      <c r="U6" s="36">
        <v>0</v>
      </c>
      <c r="V6" s="36">
        <v>60.93</v>
      </c>
      <c r="W6" s="36"/>
      <c r="X6" s="36"/>
      <c r="Y6" s="36"/>
      <c r="Z6" s="36"/>
      <c r="AA6" s="36"/>
      <c r="AB6" s="36"/>
      <c r="AC6" s="36"/>
      <c r="AD6" s="36">
        <v>60.93</v>
      </c>
      <c r="AE6" s="37">
        <v>44414</v>
      </c>
      <c r="AF6" s="36">
        <v>121.86</v>
      </c>
      <c r="AG6" s="36">
        <v>2</v>
      </c>
      <c r="AH6" s="36">
        <v>1</v>
      </c>
      <c r="AI6" s="36">
        <v>3</v>
      </c>
    </row>
    <row r="7" spans="1:35" x14ac:dyDescent="0.2">
      <c r="A7" s="36" t="s">
        <v>37</v>
      </c>
      <c r="B7" s="36" t="s">
        <v>38</v>
      </c>
      <c r="C7" s="36"/>
      <c r="D7" s="36"/>
      <c r="E7" s="36" t="s">
        <v>52</v>
      </c>
      <c r="F7" s="37">
        <v>44235</v>
      </c>
      <c r="G7" s="38">
        <v>0.24930555555555556</v>
      </c>
      <c r="H7" s="38">
        <v>0.67847222222222225</v>
      </c>
      <c r="I7" s="36">
        <v>183599</v>
      </c>
      <c r="J7" s="36">
        <v>183920</v>
      </c>
      <c r="K7" s="36">
        <v>321</v>
      </c>
      <c r="L7" s="39">
        <v>0.39791666666666664</v>
      </c>
      <c r="M7" s="36">
        <v>30.58</v>
      </c>
      <c r="N7" s="36">
        <v>30.35</v>
      </c>
      <c r="O7" s="36">
        <v>8</v>
      </c>
      <c r="P7" s="36"/>
      <c r="Q7" s="36"/>
      <c r="R7" s="36"/>
      <c r="S7" s="36"/>
      <c r="T7" s="36"/>
      <c r="U7" s="36">
        <v>0</v>
      </c>
      <c r="V7" s="36">
        <v>68.930000000000007</v>
      </c>
      <c r="W7" s="36">
        <v>22</v>
      </c>
      <c r="X7" s="36">
        <v>10</v>
      </c>
      <c r="Y7" s="36"/>
      <c r="Z7" s="36"/>
      <c r="AA7" s="36"/>
      <c r="AB7" s="36"/>
      <c r="AC7" s="36"/>
      <c r="AD7" s="36">
        <v>100.93</v>
      </c>
      <c r="AE7" s="37">
        <v>44235</v>
      </c>
      <c r="AF7" s="36">
        <v>169.86</v>
      </c>
      <c r="AG7" s="36">
        <v>3</v>
      </c>
      <c r="AH7" s="36">
        <v>3</v>
      </c>
      <c r="AI7" s="36">
        <v>6</v>
      </c>
    </row>
    <row r="8" spans="1:35" x14ac:dyDescent="0.2">
      <c r="A8" s="36" t="s">
        <v>37</v>
      </c>
      <c r="B8" s="36" t="s">
        <v>38</v>
      </c>
      <c r="C8" s="36"/>
      <c r="D8" s="36"/>
      <c r="E8" s="36" t="s">
        <v>52</v>
      </c>
      <c r="F8" s="37">
        <v>44236</v>
      </c>
      <c r="G8" s="38">
        <v>0.24930555555555556</v>
      </c>
      <c r="H8" s="38">
        <v>0.67847222222222225</v>
      </c>
      <c r="I8" s="36">
        <v>183599</v>
      </c>
      <c r="J8" s="36">
        <v>183920</v>
      </c>
      <c r="K8" s="36">
        <v>321</v>
      </c>
      <c r="L8" s="39">
        <v>0.39791666666666664</v>
      </c>
      <c r="M8" s="36">
        <v>30.58</v>
      </c>
      <c r="N8" s="36">
        <v>30.35</v>
      </c>
      <c r="O8" s="36">
        <v>9</v>
      </c>
      <c r="P8" s="36"/>
      <c r="Q8" s="36"/>
      <c r="R8" s="36"/>
      <c r="S8" s="36"/>
      <c r="T8" s="36"/>
      <c r="U8" s="36">
        <v>60.2</v>
      </c>
      <c r="V8" s="36">
        <v>69.930000000000007</v>
      </c>
      <c r="W8" s="36">
        <v>45</v>
      </c>
      <c r="X8" s="36">
        <v>10</v>
      </c>
      <c r="Y8" s="36"/>
      <c r="Z8" s="36"/>
      <c r="AA8" s="36"/>
      <c r="AB8" s="36"/>
      <c r="AC8" s="36"/>
      <c r="AD8" s="36">
        <v>124.93</v>
      </c>
      <c r="AE8" s="37">
        <v>44236</v>
      </c>
      <c r="AF8" s="36">
        <v>194.86</v>
      </c>
      <c r="AG8" s="36">
        <v>3</v>
      </c>
      <c r="AH8" s="36">
        <v>3</v>
      </c>
      <c r="AI8" s="36">
        <v>6</v>
      </c>
    </row>
    <row r="9" spans="1:35" x14ac:dyDescent="0.2">
      <c r="A9" s="36" t="s">
        <v>37</v>
      </c>
      <c r="B9" s="36" t="s">
        <v>38</v>
      </c>
      <c r="C9" s="36"/>
      <c r="D9" s="36"/>
      <c r="E9" s="36" t="s">
        <v>52</v>
      </c>
      <c r="F9" s="37">
        <v>44237</v>
      </c>
      <c r="G9" s="38">
        <v>0.24930555555555556</v>
      </c>
      <c r="H9" s="38">
        <v>0.67847222222222225</v>
      </c>
      <c r="I9" s="36">
        <v>183599</v>
      </c>
      <c r="J9" s="36">
        <v>183920</v>
      </c>
      <c r="K9" s="36">
        <v>321</v>
      </c>
      <c r="L9" s="39">
        <v>0.39791666666666664</v>
      </c>
      <c r="M9" s="36">
        <v>30.58</v>
      </c>
      <c r="N9" s="36">
        <v>30.35</v>
      </c>
      <c r="O9" s="36">
        <v>10</v>
      </c>
      <c r="P9" s="36"/>
      <c r="Q9" s="36"/>
      <c r="R9" s="36"/>
      <c r="S9" s="36"/>
      <c r="T9" s="36"/>
      <c r="U9" s="36">
        <v>59.7</v>
      </c>
      <c r="V9" s="36">
        <v>70.930000000000007</v>
      </c>
      <c r="W9" s="36"/>
      <c r="X9" s="36"/>
      <c r="Y9" s="36"/>
      <c r="Z9" s="36"/>
      <c r="AA9" s="36"/>
      <c r="AB9" s="36"/>
      <c r="AC9" s="36"/>
      <c r="AD9" s="36">
        <v>70.930000000000007</v>
      </c>
      <c r="AE9" s="37">
        <v>44237</v>
      </c>
      <c r="AF9" s="36">
        <v>141.86000000000001</v>
      </c>
      <c r="AG9" s="36">
        <v>3</v>
      </c>
      <c r="AH9" s="36">
        <v>1</v>
      </c>
      <c r="AI9" s="36">
        <v>4</v>
      </c>
    </row>
    <row r="10" spans="1:35" x14ac:dyDescent="0.2">
      <c r="A10" s="36" t="s">
        <v>37</v>
      </c>
      <c r="B10" s="36" t="s">
        <v>38</v>
      </c>
      <c r="C10" s="36"/>
      <c r="D10" s="36"/>
      <c r="E10" s="36" t="s">
        <v>52</v>
      </c>
      <c r="F10" s="37">
        <v>44238</v>
      </c>
      <c r="G10" s="38">
        <v>0.24930555555555556</v>
      </c>
      <c r="H10" s="38">
        <v>0.67847222222222225</v>
      </c>
      <c r="I10" s="36">
        <v>183599</v>
      </c>
      <c r="J10" s="36">
        <v>183920</v>
      </c>
      <c r="K10" s="36">
        <v>321</v>
      </c>
      <c r="L10" s="39">
        <v>0.39791666666666664</v>
      </c>
      <c r="M10" s="36">
        <v>30.58</v>
      </c>
      <c r="N10" s="36">
        <v>30.35</v>
      </c>
      <c r="O10" s="36"/>
      <c r="P10" s="36"/>
      <c r="Q10" s="36"/>
      <c r="R10" s="36"/>
      <c r="S10" s="36"/>
      <c r="T10" s="36"/>
      <c r="U10" s="36">
        <v>0</v>
      </c>
      <c r="V10" s="36">
        <v>60.93</v>
      </c>
      <c r="W10" s="36"/>
      <c r="X10" s="36"/>
      <c r="Y10" s="36"/>
      <c r="Z10" s="36"/>
      <c r="AA10" s="36"/>
      <c r="AB10" s="36"/>
      <c r="AC10" s="36"/>
      <c r="AD10" s="36">
        <v>60.93</v>
      </c>
      <c r="AE10" s="37">
        <v>44238</v>
      </c>
      <c r="AF10" s="36">
        <v>121.86</v>
      </c>
      <c r="AG10" s="36">
        <v>2</v>
      </c>
      <c r="AH10" s="36">
        <v>1</v>
      </c>
      <c r="AI10" s="36">
        <v>3</v>
      </c>
    </row>
    <row r="11" spans="1:35" x14ac:dyDescent="0.2">
      <c r="A11" s="36" t="s">
        <v>37</v>
      </c>
      <c r="B11" s="36" t="s">
        <v>38</v>
      </c>
      <c r="C11" s="36"/>
      <c r="D11" s="36"/>
      <c r="E11" s="36" t="s">
        <v>52</v>
      </c>
      <c r="F11" s="37">
        <v>44239</v>
      </c>
      <c r="G11" s="38">
        <v>0.24930555555555556</v>
      </c>
      <c r="H11" s="38">
        <v>0.67847222222222225</v>
      </c>
      <c r="I11" s="36">
        <v>183599</v>
      </c>
      <c r="J11" s="36">
        <v>183920</v>
      </c>
      <c r="K11" s="36">
        <v>321</v>
      </c>
      <c r="L11" s="39">
        <v>0.39791666666666664</v>
      </c>
      <c r="M11" s="36">
        <v>30.58</v>
      </c>
      <c r="N11" s="36">
        <v>30.35</v>
      </c>
      <c r="O11" s="36"/>
      <c r="P11" s="36"/>
      <c r="Q11" s="36"/>
      <c r="R11" s="36"/>
      <c r="S11" s="36"/>
      <c r="T11" s="36"/>
      <c r="U11" s="36">
        <v>0</v>
      </c>
      <c r="V11" s="36">
        <v>60.93</v>
      </c>
      <c r="W11" s="36"/>
      <c r="X11" s="36"/>
      <c r="Y11" s="36"/>
      <c r="Z11" s="36"/>
      <c r="AA11" s="36"/>
      <c r="AB11" s="36"/>
      <c r="AC11" s="36"/>
      <c r="AD11" s="36">
        <v>60.93</v>
      </c>
      <c r="AE11" s="37">
        <v>44239</v>
      </c>
      <c r="AF11" s="36">
        <v>121.86</v>
      </c>
      <c r="AG11" s="36">
        <v>2</v>
      </c>
      <c r="AH11" s="36">
        <v>1</v>
      </c>
      <c r="AI11" s="36">
        <v>3</v>
      </c>
    </row>
    <row r="12" spans="1:35" x14ac:dyDescent="0.2">
      <c r="A12" s="36" t="s">
        <v>36</v>
      </c>
      <c r="B12" s="36" t="s">
        <v>35</v>
      </c>
      <c r="C12" s="36"/>
      <c r="D12" s="36"/>
      <c r="E12" s="36" t="s">
        <v>53</v>
      </c>
      <c r="F12" s="37">
        <v>44360</v>
      </c>
      <c r="G12" s="38">
        <v>0.24930555555555556</v>
      </c>
      <c r="H12" s="38">
        <v>0.67847222222222225</v>
      </c>
      <c r="I12" s="36">
        <v>183750</v>
      </c>
      <c r="J12" s="36">
        <v>183999</v>
      </c>
      <c r="K12" s="36">
        <v>249</v>
      </c>
      <c r="L12" s="39">
        <v>0.39791666666666664</v>
      </c>
      <c r="M12" s="36">
        <v>30.58</v>
      </c>
      <c r="N12" s="36">
        <v>30.35</v>
      </c>
      <c r="O12" s="36">
        <v>10</v>
      </c>
      <c r="P12" s="36">
        <v>20</v>
      </c>
      <c r="Q12" s="36">
        <v>30</v>
      </c>
      <c r="R12" s="36"/>
      <c r="S12" s="36"/>
      <c r="T12" s="36"/>
      <c r="U12" s="36">
        <v>0</v>
      </c>
      <c r="V12" s="36">
        <v>120.93</v>
      </c>
      <c r="W12" s="36"/>
      <c r="X12" s="36"/>
      <c r="Y12" s="36"/>
      <c r="Z12" s="36"/>
      <c r="AA12" s="36"/>
      <c r="AB12" s="36"/>
      <c r="AC12" s="36"/>
      <c r="AD12" s="36">
        <v>120.93</v>
      </c>
      <c r="AE12" s="37">
        <v>44360</v>
      </c>
      <c r="AF12" s="36">
        <v>241.86</v>
      </c>
      <c r="AG12" s="36">
        <v>5</v>
      </c>
      <c r="AH12" s="36">
        <v>1</v>
      </c>
      <c r="AI12" s="36">
        <v>6</v>
      </c>
    </row>
    <row r="13" spans="1:35" x14ac:dyDescent="0.2">
      <c r="A13" s="36" t="s">
        <v>36</v>
      </c>
      <c r="B13" s="36" t="s">
        <v>35</v>
      </c>
      <c r="C13" s="36"/>
      <c r="D13" s="36"/>
      <c r="E13" s="36" t="s">
        <v>53</v>
      </c>
      <c r="F13" s="37">
        <v>44361</v>
      </c>
      <c r="G13" s="38">
        <v>0.24930555555555556</v>
      </c>
      <c r="H13" s="38">
        <v>0.67847222222222225</v>
      </c>
      <c r="I13" s="36">
        <v>183750</v>
      </c>
      <c r="J13" s="36">
        <v>183999</v>
      </c>
      <c r="K13" s="36">
        <v>249</v>
      </c>
      <c r="L13" s="39">
        <v>0.39791666666666664</v>
      </c>
      <c r="M13" s="36">
        <v>30.58</v>
      </c>
      <c r="N13" s="36">
        <v>30.35</v>
      </c>
      <c r="O13" s="36">
        <v>10</v>
      </c>
      <c r="P13" s="36">
        <v>10</v>
      </c>
      <c r="Q13" s="36"/>
      <c r="R13" s="36"/>
      <c r="S13" s="36"/>
      <c r="T13" s="36"/>
      <c r="U13" s="36">
        <v>60.2</v>
      </c>
      <c r="V13" s="36">
        <v>80.930000000000007</v>
      </c>
      <c r="W13" s="36"/>
      <c r="X13" s="36"/>
      <c r="Y13" s="36"/>
      <c r="Z13" s="36"/>
      <c r="AA13" s="36"/>
      <c r="AB13" s="36"/>
      <c r="AC13" s="36"/>
      <c r="AD13" s="36">
        <v>80.930000000000007</v>
      </c>
      <c r="AE13" s="37">
        <v>44361</v>
      </c>
      <c r="AF13" s="36">
        <v>161.86000000000001</v>
      </c>
      <c r="AG13" s="36">
        <v>4</v>
      </c>
      <c r="AH13" s="36">
        <v>1</v>
      </c>
      <c r="AI13" s="36">
        <v>5</v>
      </c>
    </row>
    <row r="14" spans="1:35" x14ac:dyDescent="0.2">
      <c r="A14" s="36" t="s">
        <v>36</v>
      </c>
      <c r="B14" s="36" t="s">
        <v>35</v>
      </c>
      <c r="C14" s="36"/>
      <c r="D14" s="36"/>
      <c r="E14" s="36" t="s">
        <v>53</v>
      </c>
      <c r="F14" s="37">
        <v>44362</v>
      </c>
      <c r="G14" s="38">
        <v>0.24930555555555556</v>
      </c>
      <c r="H14" s="38">
        <v>0.67847222222222225</v>
      </c>
      <c r="I14" s="36">
        <v>183750</v>
      </c>
      <c r="J14" s="36">
        <v>183999</v>
      </c>
      <c r="K14" s="36">
        <v>249</v>
      </c>
      <c r="L14" s="39">
        <v>0.39791666666666664</v>
      </c>
      <c r="M14" s="36">
        <v>30.58</v>
      </c>
      <c r="N14" s="36">
        <v>30.35</v>
      </c>
      <c r="O14" s="36"/>
      <c r="P14" s="36"/>
      <c r="Q14" s="36"/>
      <c r="R14" s="36"/>
      <c r="S14" s="36"/>
      <c r="T14" s="36"/>
      <c r="U14" s="36">
        <v>59.7</v>
      </c>
      <c r="V14" s="36">
        <v>60.93</v>
      </c>
      <c r="W14" s="36"/>
      <c r="X14" s="36"/>
      <c r="Y14" s="36"/>
      <c r="Z14" s="36"/>
      <c r="AA14" s="36"/>
      <c r="AB14" s="36"/>
      <c r="AC14" s="36"/>
      <c r="AD14" s="36">
        <v>60.93</v>
      </c>
      <c r="AE14" s="37">
        <v>44362</v>
      </c>
      <c r="AF14" s="36">
        <v>121.86</v>
      </c>
      <c r="AG14" s="36">
        <v>2</v>
      </c>
      <c r="AH14" s="36">
        <v>1</v>
      </c>
      <c r="AI14" s="36">
        <v>3</v>
      </c>
    </row>
    <row r="15" spans="1:35" x14ac:dyDescent="0.2">
      <c r="A15" s="36" t="s">
        <v>36</v>
      </c>
      <c r="B15" s="36" t="s">
        <v>35</v>
      </c>
      <c r="C15" s="36"/>
      <c r="D15" s="36"/>
      <c r="E15" s="36" t="s">
        <v>53</v>
      </c>
      <c r="F15" s="37">
        <v>44363</v>
      </c>
      <c r="G15" s="38">
        <v>0.24930555555555556</v>
      </c>
      <c r="H15" s="38">
        <v>0.67847222222222225</v>
      </c>
      <c r="I15" s="36">
        <v>183750</v>
      </c>
      <c r="J15" s="36">
        <v>183999</v>
      </c>
      <c r="K15" s="36">
        <v>249</v>
      </c>
      <c r="L15" s="39">
        <v>0.39791666666666664</v>
      </c>
      <c r="M15" s="36">
        <v>30.58</v>
      </c>
      <c r="N15" s="36">
        <v>30.35</v>
      </c>
      <c r="O15" s="36"/>
      <c r="P15" s="36"/>
      <c r="Q15" s="36"/>
      <c r="R15" s="36"/>
      <c r="S15" s="36"/>
      <c r="T15" s="36"/>
      <c r="U15" s="36">
        <v>0</v>
      </c>
      <c r="V15" s="36">
        <v>60.93</v>
      </c>
      <c r="W15" s="36"/>
      <c r="X15" s="36"/>
      <c r="Y15" s="36"/>
      <c r="Z15" s="36"/>
      <c r="AA15" s="36"/>
      <c r="AB15" s="36"/>
      <c r="AC15" s="36"/>
      <c r="AD15" s="36">
        <v>60.93</v>
      </c>
      <c r="AE15" s="37">
        <v>44363</v>
      </c>
      <c r="AF15" s="36">
        <v>121.86</v>
      </c>
      <c r="AG15" s="36">
        <v>2</v>
      </c>
      <c r="AH15" s="36">
        <v>1</v>
      </c>
      <c r="AI15" s="36">
        <v>3</v>
      </c>
    </row>
    <row r="16" spans="1:35" x14ac:dyDescent="0.2">
      <c r="A16" s="36" t="s">
        <v>36</v>
      </c>
      <c r="B16" s="36" t="s">
        <v>35</v>
      </c>
      <c r="C16" s="36"/>
      <c r="D16" s="36"/>
      <c r="E16" s="36" t="s">
        <v>53</v>
      </c>
      <c r="F16" s="37">
        <v>44364</v>
      </c>
      <c r="G16" s="38">
        <v>0.24930555555555556</v>
      </c>
      <c r="H16" s="38">
        <v>0.67847222222222225</v>
      </c>
      <c r="I16" s="36">
        <v>183750</v>
      </c>
      <c r="J16" s="36">
        <v>183999</v>
      </c>
      <c r="K16" s="36">
        <v>249</v>
      </c>
      <c r="L16" s="39">
        <v>0.39791666666666664</v>
      </c>
      <c r="M16" s="36">
        <v>30.58</v>
      </c>
      <c r="N16" s="36">
        <v>30.35</v>
      </c>
      <c r="O16" s="36"/>
      <c r="P16" s="36"/>
      <c r="Q16" s="36"/>
      <c r="R16" s="36"/>
      <c r="S16" s="36"/>
      <c r="T16" s="36"/>
      <c r="U16" s="36">
        <v>0</v>
      </c>
      <c r="V16" s="36">
        <v>60.93</v>
      </c>
      <c r="W16" s="36">
        <v>2</v>
      </c>
      <c r="X16" s="36">
        <v>2</v>
      </c>
      <c r="Y16" s="36">
        <v>2</v>
      </c>
      <c r="Z16" s="36">
        <v>2</v>
      </c>
      <c r="AA16" s="36">
        <v>2</v>
      </c>
      <c r="AB16" s="36"/>
      <c r="AC16" s="36"/>
      <c r="AD16" s="36">
        <v>70.930000000000007</v>
      </c>
      <c r="AE16" s="37">
        <v>44364</v>
      </c>
      <c r="AF16" s="36">
        <v>131.86000000000001</v>
      </c>
      <c r="AG16" s="36">
        <v>2</v>
      </c>
      <c r="AH16" s="36">
        <v>6</v>
      </c>
      <c r="AI16" s="36">
        <v>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5:J43"/>
  <sheetViews>
    <sheetView tabSelected="1" workbookViewId="0">
      <selection activeCell="K28" sqref="K28"/>
    </sheetView>
  </sheetViews>
  <sheetFormatPr baseColWidth="10" defaultColWidth="11.5703125" defaultRowHeight="12.75" x14ac:dyDescent="0.2"/>
  <cols>
    <col min="1" max="1" width="11.140625" style="1" bestFit="1" customWidth="1"/>
    <col min="2" max="4" width="9.42578125" style="1" bestFit="1" customWidth="1"/>
    <col min="5" max="5" width="8.85546875" style="1" bestFit="1" customWidth="1"/>
    <col min="6" max="6" width="8.5703125" style="1" bestFit="1" customWidth="1"/>
    <col min="7" max="8" width="9.42578125" style="1" bestFit="1" customWidth="1"/>
    <col min="9" max="9" width="10" style="1" bestFit="1" customWidth="1"/>
    <col min="10" max="10" width="10.85546875" style="1" bestFit="1" customWidth="1"/>
    <col min="11" max="16384" width="11.5703125" style="1"/>
  </cols>
  <sheetData>
    <row r="5" spans="1:10" ht="51" x14ac:dyDescent="0.2">
      <c r="A5" s="40" t="s">
        <v>39</v>
      </c>
      <c r="B5" s="1" t="s">
        <v>44</v>
      </c>
      <c r="C5" s="1" t="s">
        <v>45</v>
      </c>
      <c r="D5" s="1" t="s">
        <v>46</v>
      </c>
      <c r="E5" s="41" t="s">
        <v>47</v>
      </c>
      <c r="F5" s="1" t="s">
        <v>48</v>
      </c>
      <c r="G5" s="1" t="s">
        <v>49</v>
      </c>
      <c r="H5" s="1" t="s">
        <v>50</v>
      </c>
      <c r="I5" s="1" t="s">
        <v>58</v>
      </c>
    </row>
    <row r="6" spans="1:10" x14ac:dyDescent="0.2">
      <c r="A6" s="1" t="s">
        <v>41</v>
      </c>
      <c r="B6" s="45">
        <v>119.9</v>
      </c>
      <c r="C6" s="45">
        <v>418.65000000000003</v>
      </c>
      <c r="D6" s="45">
        <v>750.30000000000007</v>
      </c>
      <c r="E6" s="48">
        <v>5</v>
      </c>
      <c r="F6" s="45">
        <v>13</v>
      </c>
      <c r="G6" s="45">
        <v>9</v>
      </c>
      <c r="H6" s="45">
        <v>22</v>
      </c>
      <c r="I6" s="47">
        <v>150.06</v>
      </c>
    </row>
    <row r="7" spans="1:10" x14ac:dyDescent="0.2">
      <c r="A7" s="1" t="s">
        <v>42</v>
      </c>
      <c r="B7" s="45">
        <v>119.9</v>
      </c>
      <c r="C7" s="45">
        <v>394.65000000000003</v>
      </c>
      <c r="D7" s="45">
        <v>779.30000000000007</v>
      </c>
      <c r="E7" s="48">
        <v>5</v>
      </c>
      <c r="F7" s="45">
        <v>15</v>
      </c>
      <c r="G7" s="45">
        <v>10</v>
      </c>
      <c r="H7" s="45">
        <v>25</v>
      </c>
      <c r="I7" s="47">
        <v>155.86000000000001</v>
      </c>
    </row>
    <row r="8" spans="1:10" x14ac:dyDescent="0.2">
      <c r="A8" s="1" t="s">
        <v>43</v>
      </c>
      <c r="B8" s="45">
        <v>119.9</v>
      </c>
      <c r="C8" s="45">
        <v>304.64999999999998</v>
      </c>
      <c r="D8" s="45">
        <v>609.29999999999995</v>
      </c>
      <c r="E8" s="48">
        <v>5</v>
      </c>
      <c r="F8" s="45">
        <v>10</v>
      </c>
      <c r="G8" s="45">
        <v>5</v>
      </c>
      <c r="H8" s="45">
        <v>15</v>
      </c>
      <c r="I8" s="47">
        <v>121.85999999999999</v>
      </c>
    </row>
    <row r="9" spans="1:10" x14ac:dyDescent="0.2">
      <c r="A9" s="1" t="s">
        <v>40</v>
      </c>
      <c r="B9" s="45">
        <v>359.7</v>
      </c>
      <c r="C9" s="45">
        <v>1117.9499999999998</v>
      </c>
      <c r="D9" s="45">
        <v>2138.8999999999996</v>
      </c>
      <c r="E9" s="48">
        <v>15</v>
      </c>
      <c r="F9" s="45">
        <v>38</v>
      </c>
      <c r="G9" s="45">
        <v>24</v>
      </c>
      <c r="H9" s="45">
        <v>62</v>
      </c>
      <c r="I9" s="47">
        <v>142.59333333333331</v>
      </c>
    </row>
    <row r="10" spans="1:10" x14ac:dyDescent="0.2">
      <c r="A10"/>
      <c r="B10"/>
      <c r="C10"/>
      <c r="D10"/>
      <c r="E10"/>
      <c r="F10"/>
      <c r="G10"/>
      <c r="H10"/>
      <c r="I10"/>
    </row>
    <row r="11" spans="1:10" x14ac:dyDescent="0.2">
      <c r="A11"/>
      <c r="B11"/>
      <c r="C11"/>
      <c r="D11"/>
      <c r="E11"/>
      <c r="F11"/>
      <c r="G11"/>
      <c r="H11"/>
      <c r="I11"/>
    </row>
    <row r="12" spans="1:10" x14ac:dyDescent="0.2">
      <c r="A12" s="49" t="s">
        <v>57</v>
      </c>
      <c r="B12" s="49"/>
      <c r="C12" s="49"/>
      <c r="D12"/>
      <c r="E12"/>
      <c r="F12"/>
      <c r="G12"/>
      <c r="H12"/>
      <c r="I12"/>
    </row>
    <row r="13" spans="1:10" x14ac:dyDescent="0.2">
      <c r="A13" s="42" t="s">
        <v>55</v>
      </c>
      <c r="B13" t="s">
        <v>56</v>
      </c>
      <c r="C13"/>
      <c r="D13"/>
      <c r="E13"/>
      <c r="F13"/>
      <c r="G13"/>
      <c r="H13"/>
      <c r="I13"/>
    </row>
    <row r="14" spans="1:10" x14ac:dyDescent="0.2">
      <c r="C14"/>
      <c r="D14"/>
      <c r="E14"/>
      <c r="F14"/>
      <c r="G14"/>
      <c r="H14"/>
      <c r="I14"/>
    </row>
    <row r="15" spans="1:10" ht="51" x14ac:dyDescent="0.2">
      <c r="A15" s="43" t="s">
        <v>54</v>
      </c>
      <c r="B15" s="44" t="s">
        <v>44</v>
      </c>
      <c r="C15" s="44" t="s">
        <v>45</v>
      </c>
      <c r="D15" s="44" t="s">
        <v>46</v>
      </c>
      <c r="E15" s="44" t="s">
        <v>47</v>
      </c>
      <c r="F15" s="44" t="s">
        <v>48</v>
      </c>
      <c r="G15" s="44" t="s">
        <v>49</v>
      </c>
      <c r="H15" s="44" t="s">
        <v>50</v>
      </c>
      <c r="I15" s="44" t="s">
        <v>58</v>
      </c>
      <c r="J15"/>
    </row>
    <row r="16" spans="1:10" x14ac:dyDescent="0.2">
      <c r="A16" t="s">
        <v>41</v>
      </c>
      <c r="B16" s="36">
        <v>119.9</v>
      </c>
      <c r="C16" s="36">
        <v>418.65000000000003</v>
      </c>
      <c r="D16" s="36">
        <v>750.30000000000007</v>
      </c>
      <c r="E16" s="36">
        <v>5</v>
      </c>
      <c r="F16" s="36">
        <v>13</v>
      </c>
      <c r="G16" s="36">
        <v>9</v>
      </c>
      <c r="H16" s="36">
        <v>22</v>
      </c>
      <c r="I16" s="46">
        <v>150.06</v>
      </c>
      <c r="J16"/>
    </row>
    <row r="17" spans="1:10" x14ac:dyDescent="0.2">
      <c r="A17" t="s">
        <v>42</v>
      </c>
      <c r="B17" s="36">
        <v>119.9</v>
      </c>
      <c r="C17" s="36">
        <v>394.65000000000003</v>
      </c>
      <c r="D17" s="36">
        <v>779.30000000000007</v>
      </c>
      <c r="E17" s="36">
        <v>5</v>
      </c>
      <c r="F17" s="36">
        <v>15</v>
      </c>
      <c r="G17" s="36">
        <v>10</v>
      </c>
      <c r="H17" s="36">
        <v>25</v>
      </c>
      <c r="I17" s="46">
        <v>155.86000000000001</v>
      </c>
      <c r="J17"/>
    </row>
    <row r="18" spans="1:10" x14ac:dyDescent="0.2">
      <c r="A18" t="s">
        <v>43</v>
      </c>
      <c r="B18" s="36">
        <v>119.9</v>
      </c>
      <c r="C18" s="36">
        <v>304.64999999999998</v>
      </c>
      <c r="D18" s="36">
        <v>609.29999999999995</v>
      </c>
      <c r="E18" s="36">
        <v>5</v>
      </c>
      <c r="F18" s="36">
        <v>10</v>
      </c>
      <c r="G18" s="36">
        <v>5</v>
      </c>
      <c r="H18" s="36">
        <v>15</v>
      </c>
      <c r="I18" s="46">
        <v>121.85999999999999</v>
      </c>
      <c r="J18"/>
    </row>
    <row r="19" spans="1:10" x14ac:dyDescent="0.2">
      <c r="A19" t="s">
        <v>40</v>
      </c>
      <c r="B19" s="36">
        <v>359.7</v>
      </c>
      <c r="C19" s="36">
        <v>1117.9499999999998</v>
      </c>
      <c r="D19" s="36">
        <v>2138.8999999999996</v>
      </c>
      <c r="E19" s="36">
        <v>15</v>
      </c>
      <c r="F19" s="36">
        <v>38</v>
      </c>
      <c r="G19" s="36">
        <v>24</v>
      </c>
      <c r="H19" s="36">
        <v>62</v>
      </c>
      <c r="I19" s="46">
        <v>142.59333333333331</v>
      </c>
      <c r="J19"/>
    </row>
    <row r="20" spans="1:10" x14ac:dyDescent="0.2">
      <c r="A20"/>
      <c r="B20" s="36"/>
      <c r="C20" s="36"/>
      <c r="D20" s="36"/>
      <c r="E20" s="36"/>
      <c r="F20" s="36"/>
      <c r="G20" s="36"/>
      <c r="H20" s="36"/>
      <c r="I20" s="46"/>
      <c r="J20"/>
    </row>
    <row r="21" spans="1:10" x14ac:dyDescent="0.2">
      <c r="A21" s="49" t="s">
        <v>62</v>
      </c>
      <c r="B21" s="51"/>
      <c r="C21" s="51"/>
      <c r="D21" s="36"/>
      <c r="E21" s="36"/>
      <c r="F21" s="36"/>
      <c r="G21" s="36"/>
      <c r="H21" s="36"/>
      <c r="I21" s="46"/>
      <c r="J21"/>
    </row>
    <row r="22" spans="1:10" x14ac:dyDescent="0.2">
      <c r="A22" s="42" t="s">
        <v>60</v>
      </c>
      <c r="B22" t="s" vm="1">
        <v>56</v>
      </c>
      <c r="C22"/>
      <c r="D22"/>
      <c r="E22"/>
      <c r="F22"/>
      <c r="G22"/>
      <c r="H22"/>
      <c r="I22"/>
      <c r="J22"/>
    </row>
    <row r="23" spans="1:10" x14ac:dyDescent="0.2">
      <c r="A23"/>
      <c r="B23"/>
      <c r="C23"/>
    </row>
    <row r="24" spans="1:10" ht="51" x14ac:dyDescent="0.2">
      <c r="A24" s="40" t="s">
        <v>59</v>
      </c>
      <c r="B24" s="1" t="s">
        <v>44</v>
      </c>
      <c r="C24" s="1" t="s">
        <v>45</v>
      </c>
      <c r="D24" s="1" t="s">
        <v>46</v>
      </c>
      <c r="E24" s="1" t="s">
        <v>61</v>
      </c>
      <c r="F24" s="1" t="s">
        <v>48</v>
      </c>
      <c r="G24" s="1" t="s">
        <v>49</v>
      </c>
      <c r="H24" s="1" t="s">
        <v>50</v>
      </c>
      <c r="I24" s="1" t="s">
        <v>64</v>
      </c>
    </row>
    <row r="25" spans="1:10" x14ac:dyDescent="0.2">
      <c r="A25" t="s">
        <v>41</v>
      </c>
      <c r="B25" s="36">
        <v>119.9</v>
      </c>
      <c r="C25" s="36">
        <v>418.65</v>
      </c>
      <c r="D25" s="36">
        <v>750.3</v>
      </c>
      <c r="E25" s="36">
        <v>1</v>
      </c>
      <c r="F25" s="36">
        <v>13</v>
      </c>
      <c r="G25" s="36">
        <v>9</v>
      </c>
      <c r="H25" s="36">
        <v>22</v>
      </c>
      <c r="I25" s="36">
        <v>150.06</v>
      </c>
    </row>
    <row r="26" spans="1:10" x14ac:dyDescent="0.2">
      <c r="A26" t="s">
        <v>42</v>
      </c>
      <c r="B26" s="36">
        <v>119.9</v>
      </c>
      <c r="C26" s="36">
        <v>394.65</v>
      </c>
      <c r="D26" s="36">
        <v>779.3</v>
      </c>
      <c r="E26" s="36">
        <v>1</v>
      </c>
      <c r="F26" s="36">
        <v>15</v>
      </c>
      <c r="G26" s="36">
        <v>10</v>
      </c>
      <c r="H26" s="36">
        <v>25</v>
      </c>
      <c r="I26" s="36">
        <v>155.85999999999999</v>
      </c>
    </row>
    <row r="27" spans="1:10" x14ac:dyDescent="0.2">
      <c r="A27" t="s">
        <v>43</v>
      </c>
      <c r="B27" s="36">
        <v>119.9</v>
      </c>
      <c r="C27" s="36">
        <v>304.64999999999998</v>
      </c>
      <c r="D27" s="36">
        <v>609.29999999999995</v>
      </c>
      <c r="E27" s="36">
        <v>2</v>
      </c>
      <c r="F27" s="36">
        <v>10</v>
      </c>
      <c r="G27" s="36">
        <v>5</v>
      </c>
      <c r="H27" s="36">
        <v>15</v>
      </c>
      <c r="I27" s="36">
        <v>60.929999999999993</v>
      </c>
    </row>
    <row r="28" spans="1:10" x14ac:dyDescent="0.2">
      <c r="A28" s="50" t="s">
        <v>40</v>
      </c>
      <c r="B28" s="36">
        <v>359.7</v>
      </c>
      <c r="C28" s="36">
        <v>1117.95</v>
      </c>
      <c r="D28" s="36">
        <v>2138.9</v>
      </c>
      <c r="E28" s="36">
        <v>3</v>
      </c>
      <c r="F28" s="36">
        <v>38</v>
      </c>
      <c r="G28" s="36">
        <v>24</v>
      </c>
      <c r="H28" s="36">
        <v>62</v>
      </c>
      <c r="I28" s="36">
        <v>47.531111111111109</v>
      </c>
    </row>
    <row r="29" spans="1:10" x14ac:dyDescent="0.2">
      <c r="A29"/>
      <c r="B29"/>
      <c r="C29"/>
    </row>
    <row r="30" spans="1:10" x14ac:dyDescent="0.2">
      <c r="A30"/>
      <c r="B30"/>
      <c r="C30"/>
    </row>
    <row r="31" spans="1:10" x14ac:dyDescent="0.2">
      <c r="A31"/>
      <c r="B31"/>
      <c r="C31"/>
    </row>
    <row r="32" spans="1:10" x14ac:dyDescent="0.2">
      <c r="A32"/>
      <c r="B32"/>
      <c r="C32"/>
    </row>
    <row r="33" spans="1:3" x14ac:dyDescent="0.2">
      <c r="A33"/>
      <c r="B33"/>
      <c r="C33"/>
    </row>
    <row r="34" spans="1:3" x14ac:dyDescent="0.2">
      <c r="A34"/>
      <c r="B34"/>
      <c r="C34"/>
    </row>
    <row r="35" spans="1:3" x14ac:dyDescent="0.2">
      <c r="A35"/>
      <c r="B35"/>
      <c r="C35"/>
    </row>
    <row r="36" spans="1:3" x14ac:dyDescent="0.2">
      <c r="A36"/>
      <c r="B36"/>
      <c r="C36"/>
    </row>
    <row r="37" spans="1:3" x14ac:dyDescent="0.2">
      <c r="A37"/>
      <c r="B37"/>
      <c r="C37"/>
    </row>
    <row r="38" spans="1:3" x14ac:dyDescent="0.2">
      <c r="A38"/>
      <c r="B38"/>
      <c r="C38"/>
    </row>
    <row r="39" spans="1:3" x14ac:dyDescent="0.2">
      <c r="A39"/>
      <c r="B39"/>
      <c r="C39"/>
    </row>
    <row r="40" spans="1:3" x14ac:dyDescent="0.2">
      <c r="A40"/>
      <c r="B40"/>
      <c r="C40"/>
    </row>
    <row r="41" spans="1:3" x14ac:dyDescent="0.2">
      <c r="A41"/>
      <c r="B41"/>
      <c r="C41"/>
    </row>
    <row r="42" spans="1:3" x14ac:dyDescent="0.2">
      <c r="A42"/>
      <c r="B42"/>
    </row>
    <row r="43" spans="1:3" x14ac:dyDescent="0.2">
      <c r="A43"/>
      <c r="B43"/>
    </row>
  </sheetData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06A70D75-E4A2-4196-966D-F8DCC0C3FE22}">
  <ds:schemaRefs/>
</ds:datastoreItem>
</file>

<file path=customXml/itemProps2.xml><?xml version="1.0" encoding="utf-8"?>
<ds:datastoreItem xmlns:ds="http://schemas.openxmlformats.org/officeDocument/2006/customXml" ds:itemID="{534A06F1-0C12-4299-ADB4-4013D5922291}">
  <ds:schemaRefs/>
</ds:datastoreItem>
</file>

<file path=customXml/itemProps3.xml><?xml version="1.0" encoding="utf-8"?>
<ds:datastoreItem xmlns:ds="http://schemas.openxmlformats.org/officeDocument/2006/customXml" ds:itemID="{A816316C-0C8A-4BC3-8AE0-723A349BA389}">
  <ds:schemaRefs/>
</ds:datastoreItem>
</file>

<file path=customXml/itemProps4.xml><?xml version="1.0" encoding="utf-8"?>
<ds:datastoreItem xmlns:ds="http://schemas.openxmlformats.org/officeDocument/2006/customXml" ds:itemID="{2CF701F0-EA76-460B-A0FE-7A13E4C7E81F}">
  <ds:schemaRefs/>
</ds:datastoreItem>
</file>

<file path=customXml/itemProps5.xml><?xml version="1.0" encoding="utf-8"?>
<ds:datastoreItem xmlns:ds="http://schemas.openxmlformats.org/officeDocument/2006/customXml" ds:itemID="{7BCD0373-4968-4906-8BD9-3A099EA949C0}">
  <ds:schemaRefs/>
</ds:datastoreItem>
</file>

<file path=customXml/itemProps6.xml><?xml version="1.0" encoding="utf-8"?>
<ds:datastoreItem xmlns:ds="http://schemas.openxmlformats.org/officeDocument/2006/customXml" ds:itemID="{EB7BD639-552B-45ED-8FC7-F9D43FA194F2}">
  <ds:schemaRefs/>
</ds:datastoreItem>
</file>

<file path=customXml/itemProps7.xml><?xml version="1.0" encoding="utf-8"?>
<ds:datastoreItem xmlns:ds="http://schemas.openxmlformats.org/officeDocument/2006/customXml" ds:itemID="{D454B68B-B5AA-4DFD-B4E8-1EB04140ED04}">
  <ds:schemaRefs/>
</ds:datastoreItem>
</file>

<file path=customXml/itemProps8.xml><?xml version="1.0" encoding="utf-8"?>
<ds:datastoreItem xmlns:ds="http://schemas.openxmlformats.org/officeDocument/2006/customXml" ds:itemID="{02D3C4FB-A4F5-4650-AD94-D82D40AD996F}">
  <ds:schemaRefs>
    <ds:schemaRef ds:uri="http://schemas.microsoft.com/DataMashup"/>
  </ds:schemaRefs>
</ds:datastoreItem>
</file>

<file path=customXml/itemProps9.xml><?xml version="1.0" encoding="utf-8"?>
<ds:datastoreItem xmlns:ds="http://schemas.openxmlformats.org/officeDocument/2006/customXml" ds:itemID="{BE4AB669-8FE3-4230-BA61-39E739B4C453}">
  <ds:schemaRefs/>
</ds:datastoreItem>
</file>

<file path=customXml/itemProps10.xml><?xml version="1.0" encoding="utf-8"?>
<ds:datastoreItem xmlns:ds="http://schemas.openxmlformats.org/officeDocument/2006/customXml" ds:itemID="{59D38922-E83F-4937-8D26-1F7D4DC8E0B4}">
  <ds:schemaRefs/>
</ds:datastoreItem>
</file>

<file path=customXml/itemProps11.xml><?xml version="1.0" encoding="utf-8"?>
<ds:datastoreItem xmlns:ds="http://schemas.openxmlformats.org/officeDocument/2006/customXml" ds:itemID="{03476877-3172-4127-830D-26FD0CCD58BA}">
  <ds:schemaRefs/>
</ds:datastoreItem>
</file>

<file path=customXml/itemProps12.xml><?xml version="1.0" encoding="utf-8"?>
<ds:datastoreItem xmlns:ds="http://schemas.openxmlformats.org/officeDocument/2006/customXml" ds:itemID="{3C06DA73-DA01-4C63-B2B6-F2233F4E1501}">
  <ds:schemaRefs/>
</ds:datastoreItem>
</file>

<file path=customXml/itemProps13.xml><?xml version="1.0" encoding="utf-8"?>
<ds:datastoreItem xmlns:ds="http://schemas.openxmlformats.org/officeDocument/2006/customXml" ds:itemID="{AA89CE50-7ACE-40DC-9531-52665E283D5A}">
  <ds:schemaRefs/>
</ds:datastoreItem>
</file>

<file path=customXml/itemProps14.xml><?xml version="1.0" encoding="utf-8"?>
<ds:datastoreItem xmlns:ds="http://schemas.openxmlformats.org/officeDocument/2006/customXml" ds:itemID="{2B0289DE-FC6F-464A-9C76-8CA1D1918F42}">
  <ds:schemaRefs/>
</ds:datastoreItem>
</file>

<file path=customXml/itemProps15.xml><?xml version="1.0" encoding="utf-8"?>
<ds:datastoreItem xmlns:ds="http://schemas.openxmlformats.org/officeDocument/2006/customXml" ds:itemID="{E3D65307-8B7D-4E0C-86FE-CDA0C496A5E2}">
  <ds:schemaRefs/>
</ds:datastoreItem>
</file>

<file path=customXml/itemProps16.xml><?xml version="1.0" encoding="utf-8"?>
<ds:datastoreItem xmlns:ds="http://schemas.openxmlformats.org/officeDocument/2006/customXml" ds:itemID="{845351CE-ADE0-4914-90C9-5B899EE776BA}">
  <ds:schemaRefs/>
</ds:datastoreItem>
</file>

<file path=customXml/itemProps17.xml><?xml version="1.0" encoding="utf-8"?>
<ds:datastoreItem xmlns:ds="http://schemas.openxmlformats.org/officeDocument/2006/customXml" ds:itemID="{212E5363-5B72-47F1-B6AC-9F8819FA400D}">
  <ds:schemaRefs/>
</ds:datastoreItem>
</file>

<file path=customXml/itemProps18.xml><?xml version="1.0" encoding="utf-8"?>
<ds:datastoreItem xmlns:ds="http://schemas.openxmlformats.org/officeDocument/2006/customXml" ds:itemID="{4A8C4996-C438-4B74-8157-15585D3A66BE}">
  <ds:schemaRefs/>
</ds:datastoreItem>
</file>

<file path=customXml/itemProps19.xml><?xml version="1.0" encoding="utf-8"?>
<ds:datastoreItem xmlns:ds="http://schemas.openxmlformats.org/officeDocument/2006/customXml" ds:itemID="{1B27AFF3-5AC0-419D-A4E7-CB5CBC807A7F}">
  <ds:schemaRefs/>
</ds:datastoreItem>
</file>

<file path=customXml/itemProps20.xml><?xml version="1.0" encoding="utf-8"?>
<ds:datastoreItem xmlns:ds="http://schemas.openxmlformats.org/officeDocument/2006/customXml" ds:itemID="{1C5106DD-365E-44F2-ADA6-4DB57D1CB06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BILAN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Chris_W10</cp:lastModifiedBy>
  <dcterms:created xsi:type="dcterms:W3CDTF">2021-08-23T13:12:19Z</dcterms:created>
  <dcterms:modified xsi:type="dcterms:W3CDTF">2021-08-23T15:35:30Z</dcterms:modified>
</cp:coreProperties>
</file>