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0A0C3C8-26D8-4030-B32F-AC67FA8CF0A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N14" i="1"/>
  <c r="K9" i="1"/>
  <c r="L4" i="1"/>
  <c r="I11" i="1" s="1"/>
  <c r="K6" i="1" l="1"/>
  <c r="L6" i="1" s="1"/>
  <c r="K7" i="1"/>
  <c r="K8" i="1"/>
  <c r="N6" i="1"/>
  <c r="K11" i="1"/>
  <c r="L11" i="1" s="1"/>
  <c r="N11" i="1" s="1"/>
  <c r="I10" i="1"/>
  <c r="I12" i="1"/>
  <c r="J12" i="1" s="1"/>
  <c r="K12" i="1" s="1"/>
  <c r="L12" i="1" s="1"/>
  <c r="N12" i="1" s="1"/>
  <c r="K10" i="1"/>
  <c r="I7" i="1"/>
  <c r="L7" i="1" s="1"/>
  <c r="I8" i="1"/>
  <c r="L8" i="1" s="1"/>
  <c r="N8" i="1" s="1"/>
  <c r="I9" i="1"/>
  <c r="L9" i="1" s="1"/>
  <c r="N9" i="1" s="1"/>
  <c r="N7" i="1" l="1"/>
  <c r="L10" i="1"/>
  <c r="N10" i="1" s="1"/>
  <c r="N13" i="1" s="1"/>
  <c r="E10" i="1" l="1"/>
  <c r="N16" i="1"/>
  <c r="L13" i="1"/>
  <c r="E11" i="1" l="1"/>
  <c r="E12" i="1" l="1"/>
  <c r="E13" i="1" l="1"/>
  <c r="D14" i="1" l="1"/>
  <c r="E14" i="1" s="1"/>
  <c r="D15" i="1" l="1"/>
  <c r="E15" i="1"/>
  <c r="D16" i="1" s="1"/>
  <c r="E16" i="1"/>
  <c r="D17" i="1" s="1"/>
  <c r="E17" i="1" l="1"/>
  <c r="D18" i="1" s="1"/>
  <c r="E18" i="1" l="1"/>
  <c r="D19" i="1" s="1"/>
  <c r="E19" i="1" l="1"/>
  <c r="D20" i="1" s="1"/>
  <c r="E20" i="1" l="1"/>
  <c r="D21" i="1" s="1"/>
  <c r="E21" i="1" l="1"/>
  <c r="D22" i="1" s="1"/>
  <c r="E22" i="1" l="1"/>
  <c r="D23" i="1" s="1"/>
  <c r="E23" i="1" l="1"/>
</calcChain>
</file>

<file path=xl/sharedStrings.xml><?xml version="1.0" encoding="utf-8"?>
<sst xmlns="http://schemas.openxmlformats.org/spreadsheetml/2006/main" count="40" uniqueCount="40">
  <si>
    <t>Objet</t>
  </si>
  <si>
    <t>Autres</t>
  </si>
  <si>
    <t>Début saisie</t>
  </si>
  <si>
    <t>Net</t>
  </si>
  <si>
    <t>Major Forfaitaire</t>
  </si>
  <si>
    <t xml:space="preserve">Montant du </t>
  </si>
  <si>
    <t>Personne</t>
  </si>
  <si>
    <t>Major salarié</t>
  </si>
  <si>
    <t>Salaire Net</t>
  </si>
  <si>
    <t>Min</t>
  </si>
  <si>
    <t>Max</t>
  </si>
  <si>
    <t>Max majorée</t>
  </si>
  <si>
    <t>Base</t>
  </si>
  <si>
    <t>Taux</t>
  </si>
  <si>
    <t>Montant</t>
  </si>
  <si>
    <t>Personne à charge</t>
  </si>
  <si>
    <t>Part saisissable</t>
  </si>
  <si>
    <t>Durée</t>
  </si>
  <si>
    <t>N° Echeance</t>
  </si>
  <si>
    <t>Saisie Mensuelle</t>
  </si>
  <si>
    <t xml:space="preserve">Cumul saisie </t>
  </si>
  <si>
    <t>Date saisie</t>
  </si>
  <si>
    <t>Mois paye</t>
  </si>
  <si>
    <t>Montant saisie 1</t>
  </si>
  <si>
    <t>Montant saisie 2</t>
  </si>
  <si>
    <t>Montant saisie 3</t>
  </si>
  <si>
    <t>Montant saisie 4</t>
  </si>
  <si>
    <t>Montant saisie 5</t>
  </si>
  <si>
    <t>Quote part en cas de pension alimentaire</t>
  </si>
  <si>
    <t>Montant saisie 6</t>
  </si>
  <si>
    <t>Quote part absolument insaisissable</t>
  </si>
  <si>
    <t>Montant saisie 7</t>
  </si>
  <si>
    <t xml:space="preserve">Net </t>
  </si>
  <si>
    <t>Montant saisie 8</t>
  </si>
  <si>
    <t>Montant saisie 9</t>
  </si>
  <si>
    <t>Montant saisie 10</t>
  </si>
  <si>
    <t>Montant saisie 11</t>
  </si>
  <si>
    <t>Montant saisie 12</t>
  </si>
  <si>
    <t>Montant saisie 13</t>
  </si>
  <si>
    <t>Montant saisie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</si>
</sst>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€&quot;* #,##0.00_);_(&quot;€&quot;* \(#,##0.00\);_(&quot;€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44" fontId="0" fillId="0" borderId="1" xfId="1" applyFont="1" applyBorder="1"/>
    <xf numFmtId="44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10" fontId="0" fillId="0" borderId="1" xfId="2" applyNumberFormat="1" applyFont="1" applyBorder="1"/>
    <xf numFmtId="0" fontId="0" fillId="0" borderId="2" xfId="0" applyBorder="1"/>
    <xf numFmtId="44" fontId="0" fillId="0" borderId="0" xfId="0" applyNumberFormat="1"/>
    <xf numFmtId="44" fontId="0" fillId="0" borderId="3" xfId="0" applyNumberFormat="1" applyBorder="1"/>
    <xf numFmtId="44" fontId="0" fillId="0" borderId="4" xfId="0" applyNumberFormat="1" applyBorder="1"/>
    <xf numFmtId="44" fontId="0" fillId="0" borderId="1" xfId="0" applyNumberFormat="1" applyBorder="1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23"/>
  <sheetViews>
    <sheetView tabSelected="1" workbookViewId="0">
      <selection activeCell="F29" sqref="F29"/>
    </sheetView>
  </sheetViews>
  <sheetFormatPr baseColWidth="10" defaultRowHeight="15" x14ac:dyDescent="0.25"/>
  <cols>
    <col min="3" max="3" width="15.85546875" customWidth="1"/>
    <col min="4" max="4" width="14.7109375" customWidth="1"/>
    <col min="5" max="5" width="12.5703125" bestFit="1" customWidth="1"/>
    <col min="11" max="11" width="15.7109375" customWidth="1"/>
  </cols>
  <sheetData>
    <row r="2" spans="2:14" x14ac:dyDescent="0.25">
      <c r="I2" t="s">
        <v>0</v>
      </c>
      <c r="J2" t="s">
        <v>1</v>
      </c>
      <c r="K2">
        <v>2000</v>
      </c>
    </row>
    <row r="3" spans="2:14" x14ac:dyDescent="0.25">
      <c r="C3" s="1" t="s">
        <v>2</v>
      </c>
      <c r="D3" s="2"/>
      <c r="I3" s="1" t="s">
        <v>3</v>
      </c>
      <c r="J3" s="2">
        <v>3000</v>
      </c>
      <c r="K3" s="1" t="s">
        <v>4</v>
      </c>
      <c r="L3" s="3">
        <v>124.17</v>
      </c>
      <c r="M3" s="1"/>
      <c r="N3" s="1"/>
    </row>
    <row r="4" spans="2:14" x14ac:dyDescent="0.25">
      <c r="C4" s="1" t="s">
        <v>5</v>
      </c>
      <c r="D4" s="2"/>
      <c r="I4" s="1" t="s">
        <v>6</v>
      </c>
      <c r="J4" s="2">
        <v>1</v>
      </c>
      <c r="K4" s="1" t="s">
        <v>7</v>
      </c>
      <c r="L4" s="4">
        <f>J4*L3</f>
        <v>124.17</v>
      </c>
      <c r="M4" s="1"/>
      <c r="N4" s="1"/>
    </row>
    <row r="5" spans="2:14" x14ac:dyDescent="0.25">
      <c r="C5" s="1" t="s">
        <v>8</v>
      </c>
      <c r="D5" s="2"/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</row>
    <row r="6" spans="2:14" x14ac:dyDescent="0.25">
      <c r="C6" s="1" t="s">
        <v>15</v>
      </c>
      <c r="D6" s="2"/>
      <c r="I6" s="4"/>
      <c r="J6" s="4">
        <v>322.5</v>
      </c>
      <c r="K6" s="4">
        <f>J6+$L$4</f>
        <v>446.67</v>
      </c>
      <c r="L6" s="4">
        <f>IF($J$3&gt;K6,K6,K6-I6)</f>
        <v>446.67</v>
      </c>
      <c r="M6" s="6">
        <v>0.05</v>
      </c>
      <c r="N6" s="4">
        <f>L6*M6</f>
        <v>22.333500000000001</v>
      </c>
    </row>
    <row r="7" spans="2:14" x14ac:dyDescent="0.25">
      <c r="C7" s="1" t="s">
        <v>16</v>
      </c>
      <c r="D7" s="1"/>
      <c r="I7" s="4">
        <f>J6+$L$4</f>
        <v>446.67</v>
      </c>
      <c r="J7" s="4">
        <v>629.16999999999996</v>
      </c>
      <c r="K7" s="4">
        <f t="shared" ref="K7:K11" si="0">J7+$L$4</f>
        <v>753.33999999999992</v>
      </c>
      <c r="L7" s="4">
        <f>IF($J$3&gt;K7,K7-I7,IF($J$3&gt;I7,$J$3-I7,0))</f>
        <v>306.6699999999999</v>
      </c>
      <c r="M7" s="6">
        <v>0.1</v>
      </c>
      <c r="N7" s="4">
        <f t="shared" ref="N7:N12" si="1">L7*M7</f>
        <v>30.666999999999991</v>
      </c>
    </row>
    <row r="8" spans="2:14" x14ac:dyDescent="0.25">
      <c r="C8" s="1" t="s">
        <v>17</v>
      </c>
      <c r="D8" s="1"/>
      <c r="I8" s="4">
        <f t="shared" ref="I8:I12" si="2">J7+$L$4</f>
        <v>753.33999999999992</v>
      </c>
      <c r="J8" s="4">
        <v>937.5</v>
      </c>
      <c r="K8" s="4">
        <f t="shared" si="0"/>
        <v>1061.67</v>
      </c>
      <c r="L8" s="4">
        <f t="shared" ref="L8:L12" si="3">IF($J$3&gt;K8,K8-I8,IF($J$3&gt;I8,$J$3-I8,0))</f>
        <v>308.33000000000015</v>
      </c>
      <c r="M8" s="6">
        <v>0.2</v>
      </c>
      <c r="N8" s="4">
        <f t="shared" si="1"/>
        <v>61.666000000000032</v>
      </c>
    </row>
    <row r="9" spans="2:14" x14ac:dyDescent="0.25">
      <c r="B9" s="1" t="s">
        <v>18</v>
      </c>
      <c r="C9" s="1"/>
      <c r="D9" s="1" t="s">
        <v>19</v>
      </c>
      <c r="E9" s="1" t="s">
        <v>20</v>
      </c>
      <c r="F9" s="1" t="s">
        <v>21</v>
      </c>
      <c r="G9" s="1" t="s">
        <v>22</v>
      </c>
      <c r="I9" s="4">
        <f t="shared" si="2"/>
        <v>1061.67</v>
      </c>
      <c r="J9" s="4">
        <v>1244.17</v>
      </c>
      <c r="K9" s="4">
        <f t="shared" si="0"/>
        <v>1368.3400000000001</v>
      </c>
      <c r="L9" s="4">
        <f t="shared" si="3"/>
        <v>306.67000000000007</v>
      </c>
      <c r="M9" s="6">
        <v>0.25</v>
      </c>
      <c r="N9" s="4">
        <f t="shared" si="1"/>
        <v>76.667500000000018</v>
      </c>
    </row>
    <row r="10" spans="2:14" x14ac:dyDescent="0.25">
      <c r="B10" s="1"/>
      <c r="C10" s="7" t="s">
        <v>23</v>
      </c>
      <c r="D10" s="4">
        <f>IF(SUM(E9)&gt;$J$3,0,$N$13)</f>
        <v>1514.387528</v>
      </c>
      <c r="E10" s="4">
        <f>D10</f>
        <v>1514.387528</v>
      </c>
      <c r="F10" s="1"/>
      <c r="G10" s="1"/>
      <c r="I10" s="4">
        <f t="shared" si="2"/>
        <v>1368.3400000000001</v>
      </c>
      <c r="J10" s="4">
        <v>1550.83</v>
      </c>
      <c r="K10" s="4">
        <f t="shared" si="0"/>
        <v>1675</v>
      </c>
      <c r="L10" s="4">
        <f t="shared" si="3"/>
        <v>306.65999999999985</v>
      </c>
      <c r="M10" s="6">
        <v>0.33329999999999999</v>
      </c>
      <c r="N10" s="4">
        <f t="shared" si="1"/>
        <v>102.20977799999994</v>
      </c>
    </row>
    <row r="11" spans="2:14" x14ac:dyDescent="0.25">
      <c r="B11" s="1"/>
      <c r="C11" s="7" t="s">
        <v>24</v>
      </c>
      <c r="D11" s="4">
        <f>IF(SUM(E10)&gt;$J$3,0,$N$13)</f>
        <v>1514.387528</v>
      </c>
      <c r="E11" s="4">
        <f>E10+D11</f>
        <v>3028.7750559999999</v>
      </c>
      <c r="F11" s="1"/>
      <c r="G11" s="1"/>
      <c r="I11" s="4">
        <f t="shared" si="2"/>
        <v>1675</v>
      </c>
      <c r="J11" s="4">
        <v>1863.33</v>
      </c>
      <c r="K11" s="4">
        <f t="shared" si="0"/>
        <v>1987.5</v>
      </c>
      <c r="L11" s="4">
        <f t="shared" si="3"/>
        <v>312.5</v>
      </c>
      <c r="M11" s="6">
        <v>0.66669999999999996</v>
      </c>
      <c r="N11" s="4">
        <f t="shared" si="1"/>
        <v>208.34375</v>
      </c>
    </row>
    <row r="12" spans="2:14" x14ac:dyDescent="0.25">
      <c r="B12" s="1"/>
      <c r="C12" s="7" t="s">
        <v>25</v>
      </c>
      <c r="D12" s="4">
        <f>IF(SUM(E11)&gt;$J$3,0,$N$13)</f>
        <v>0</v>
      </c>
      <c r="E12" s="4">
        <f t="shared" ref="E12:E23" si="4">E11+D12</f>
        <v>3028.7750559999999</v>
      </c>
      <c r="F12" s="1"/>
      <c r="G12" s="1"/>
      <c r="I12" s="4">
        <f t="shared" si="2"/>
        <v>1987.5</v>
      </c>
      <c r="J12" s="4">
        <f>IF(J3&gt;I12,J3,K11)</f>
        <v>3000</v>
      </c>
      <c r="K12" s="4">
        <f>J12</f>
        <v>3000</v>
      </c>
      <c r="L12" s="4">
        <f t="shared" si="3"/>
        <v>1012.5</v>
      </c>
      <c r="M12" s="6">
        <v>1</v>
      </c>
      <c r="N12" s="4">
        <f t="shared" si="1"/>
        <v>1012.5</v>
      </c>
    </row>
    <row r="13" spans="2:14" x14ac:dyDescent="0.25">
      <c r="B13" s="1"/>
      <c r="C13" s="7" t="s">
        <v>26</v>
      </c>
      <c r="D13" s="4">
        <f t="shared" ref="D13:D23" si="5">IF(SUM(E12)&gt;$J$3,0,$N$13)</f>
        <v>0</v>
      </c>
      <c r="E13" s="4">
        <f t="shared" si="4"/>
        <v>3028.7750559999999</v>
      </c>
      <c r="F13" s="1"/>
      <c r="G13" s="1"/>
      <c r="I13" s="4"/>
      <c r="J13" s="4"/>
      <c r="K13" s="4"/>
      <c r="L13" s="4">
        <f>SUM(L6:L12)</f>
        <v>3000</v>
      </c>
      <c r="M13" s="4"/>
      <c r="N13" s="4">
        <f>SUM(N6:N12)</f>
        <v>1514.387528</v>
      </c>
    </row>
    <row r="14" spans="2:14" x14ac:dyDescent="0.25">
      <c r="B14" s="1"/>
      <c r="C14" s="7" t="s">
        <v>27</v>
      </c>
      <c r="D14" s="4">
        <f t="shared" si="5"/>
        <v>0</v>
      </c>
      <c r="E14" s="4">
        <f t="shared" si="4"/>
        <v>3028.7750559999999</v>
      </c>
      <c r="F14" s="1"/>
      <c r="G14" s="1"/>
      <c r="I14" s="8"/>
      <c r="J14" s="8"/>
      <c r="K14" s="4" t="s">
        <v>28</v>
      </c>
      <c r="L14" s="4"/>
      <c r="M14" s="4"/>
      <c r="N14" s="4">
        <f>J3-N15</f>
        <v>2434.66</v>
      </c>
    </row>
    <row r="15" spans="2:14" x14ac:dyDescent="0.25">
      <c r="B15" s="1"/>
      <c r="C15" s="7" t="s">
        <v>29</v>
      </c>
      <c r="D15" s="4">
        <f t="shared" si="5"/>
        <v>0</v>
      </c>
      <c r="E15" s="4">
        <f t="shared" si="4"/>
        <v>3028.7750559999999</v>
      </c>
      <c r="F15" s="1"/>
      <c r="G15" s="1"/>
      <c r="I15" s="8"/>
      <c r="J15" s="8"/>
      <c r="K15" s="4" t="s">
        <v>30</v>
      </c>
      <c r="L15" s="4"/>
      <c r="M15" s="4"/>
      <c r="N15" s="4">
        <v>565.34</v>
      </c>
    </row>
    <row r="16" spans="2:14" x14ac:dyDescent="0.25">
      <c r="B16" s="1"/>
      <c r="C16" s="7" t="s">
        <v>31</v>
      </c>
      <c r="D16" s="4">
        <f t="shared" si="5"/>
        <v>0</v>
      </c>
      <c r="E16" s="4">
        <f t="shared" si="4"/>
        <v>3028.7750559999999</v>
      </c>
      <c r="F16" s="1"/>
      <c r="G16" s="1"/>
      <c r="I16" s="8"/>
      <c r="J16" s="8"/>
      <c r="K16" s="9"/>
      <c r="L16" s="10"/>
      <c r="M16" s="11" t="s">
        <v>32</v>
      </c>
      <c r="N16" s="4">
        <f>J3-N13</f>
        <v>1485.612472</v>
      </c>
    </row>
    <row r="17" spans="2:7" x14ac:dyDescent="0.25">
      <c r="B17" s="1"/>
      <c r="C17" s="7" t="s">
        <v>33</v>
      </c>
      <c r="D17" s="4">
        <f t="shared" si="5"/>
        <v>0</v>
      </c>
      <c r="E17" s="4">
        <f t="shared" si="4"/>
        <v>3028.7750559999999</v>
      </c>
      <c r="F17" s="1"/>
      <c r="G17" s="1"/>
    </row>
    <row r="18" spans="2:7" x14ac:dyDescent="0.25">
      <c r="B18" s="1"/>
      <c r="C18" s="7" t="s">
        <v>34</v>
      </c>
      <c r="D18" s="4">
        <f t="shared" si="5"/>
        <v>0</v>
      </c>
      <c r="E18" s="4">
        <f t="shared" si="4"/>
        <v>3028.7750559999999</v>
      </c>
      <c r="F18" s="1"/>
      <c r="G18" s="1"/>
    </row>
    <row r="19" spans="2:7" x14ac:dyDescent="0.25">
      <c r="B19" s="1"/>
      <c r="C19" s="7" t="s">
        <v>35</v>
      </c>
      <c r="D19" s="4">
        <f t="shared" si="5"/>
        <v>0</v>
      </c>
      <c r="E19" s="4">
        <f t="shared" si="4"/>
        <v>3028.7750559999999</v>
      </c>
      <c r="F19" s="1"/>
      <c r="G19" s="1"/>
    </row>
    <row r="20" spans="2:7" x14ac:dyDescent="0.25">
      <c r="B20" s="1"/>
      <c r="C20" s="7" t="s">
        <v>36</v>
      </c>
      <c r="D20" s="4">
        <f t="shared" si="5"/>
        <v>0</v>
      </c>
      <c r="E20" s="4">
        <f t="shared" si="4"/>
        <v>3028.7750559999999</v>
      </c>
      <c r="F20" s="1"/>
      <c r="G20" s="1"/>
    </row>
    <row r="21" spans="2:7" x14ac:dyDescent="0.25">
      <c r="B21" s="1"/>
      <c r="C21" s="7" t="s">
        <v>37</v>
      </c>
      <c r="D21" s="4">
        <f t="shared" si="5"/>
        <v>0</v>
      </c>
      <c r="E21" s="4">
        <f t="shared" si="4"/>
        <v>3028.7750559999999</v>
      </c>
      <c r="F21" s="1"/>
      <c r="G21" s="1"/>
    </row>
    <row r="22" spans="2:7" x14ac:dyDescent="0.25">
      <c r="B22" s="1"/>
      <c r="C22" s="7" t="s">
        <v>38</v>
      </c>
      <c r="D22" s="4">
        <f t="shared" si="5"/>
        <v>0</v>
      </c>
      <c r="E22" s="4">
        <f t="shared" si="4"/>
        <v>3028.7750559999999</v>
      </c>
      <c r="F22" s="1"/>
      <c r="G22" s="1"/>
    </row>
    <row r="23" spans="2:7" x14ac:dyDescent="0.25">
      <c r="B23" s="1"/>
      <c r="C23" s="7" t="s">
        <v>39</v>
      </c>
      <c r="D23" s="4">
        <f t="shared" si="5"/>
        <v>0</v>
      </c>
      <c r="E23" s="4">
        <f t="shared" si="4"/>
        <v>3028.7750559999999</v>
      </c>
      <c r="F23" s="1"/>
      <c r="G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Chris_W10</cp:lastModifiedBy>
  <dcterms:created xsi:type="dcterms:W3CDTF">2021-07-22T08:18:22Z</dcterms:created>
  <dcterms:modified xsi:type="dcterms:W3CDTF">2021-07-22T08:32:50Z</dcterms:modified>
</cp:coreProperties>
</file>