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B5890EDC-D473-473A-8290-4E8447D47499}" xr6:coauthVersionLast="46" xr6:coauthVersionMax="46" xr10:uidLastSave="{00000000-0000-0000-0000-000000000000}"/>
  <bookViews>
    <workbookView xWindow="-120" yWindow="-120" windowWidth="29040" windowHeight="15990" activeTab="2" xr2:uid="{5AFE7E46-A312-4579-A62D-7615BC5C5FD3}"/>
  </bookViews>
  <sheets>
    <sheet name="Base" sheetId="1" r:id="rId1"/>
    <sheet name="TCD 1" sheetId="4" r:id="rId2"/>
    <sheet name="Synthese" sheetId="9" r:id="rId3"/>
    <sheet name="TCD" sheetId="2" state="hidden" r:id="rId4"/>
    <sheet name="Graphique" sheetId="3" state="hidden" r:id="rId5"/>
  </sheets>
  <definedNames>
    <definedName name="_xlnm._FilterDatabase" localSheetId="0" hidden="1">Base!$A$1:$G$258</definedName>
    <definedName name="DonnéesExternes_4" localSheetId="2" hidden="1">Synthese!#REF!</definedName>
    <definedName name="DonnéesExternes_5" localSheetId="2" hidden="1">Synthese!$A$1:$H$82</definedName>
  </definedNames>
  <calcPr calcId="191029"/>
  <pivotCaches>
    <pivotCache cacheId="0" r:id="rId6"/>
    <pivotCache cacheId="1" r:id="rId7"/>
  </pivotCaches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12" i="2" l="1"/>
  <c r="O15" i="2"/>
  <c r="O9" i="2"/>
  <c r="I117" i="4"/>
  <c r="I80" i="4"/>
  <c r="I48" i="4"/>
  <c r="I13" i="4"/>
  <c r="I100" i="4"/>
  <c r="I29" i="4"/>
  <c r="I91" i="4"/>
  <c r="I53" i="4"/>
  <c r="I110" i="4"/>
  <c r="I72" i="4"/>
  <c r="I39" i="4"/>
  <c r="I64" i="4"/>
  <c r="I125" i="4"/>
  <c r="I23" i="4"/>
  <c r="G258" i="1" l="1"/>
  <c r="F258" i="1"/>
  <c r="G257" i="1"/>
  <c r="F257" i="1"/>
  <c r="G256" i="1"/>
  <c r="F256" i="1"/>
  <c r="G255" i="1"/>
  <c r="F255" i="1"/>
  <c r="G254" i="1"/>
  <c r="F254" i="1"/>
  <c r="G253" i="1"/>
  <c r="F253" i="1"/>
  <c r="G252" i="1"/>
  <c r="F252" i="1"/>
  <c r="G251" i="1"/>
  <c r="F251" i="1"/>
  <c r="G250" i="1"/>
  <c r="F250" i="1"/>
  <c r="G249" i="1"/>
  <c r="F249" i="1"/>
  <c r="G248" i="1"/>
  <c r="F248" i="1"/>
  <c r="G247" i="1"/>
  <c r="F247" i="1"/>
  <c r="G246" i="1"/>
  <c r="F246" i="1"/>
  <c r="G245" i="1"/>
  <c r="F245" i="1"/>
  <c r="D245" i="1"/>
  <c r="G244" i="1"/>
  <c r="F244" i="1"/>
  <c r="D244" i="1"/>
  <c r="G243" i="1"/>
  <c r="F243" i="1"/>
  <c r="D243" i="1"/>
  <c r="G242" i="1"/>
  <c r="F242" i="1"/>
  <c r="D242" i="1"/>
  <c r="G241" i="1"/>
  <c r="F241" i="1"/>
  <c r="D241" i="1"/>
  <c r="G240" i="1"/>
  <c r="F240" i="1"/>
  <c r="D240" i="1"/>
  <c r="G239" i="1"/>
  <c r="F239" i="1"/>
  <c r="D239" i="1"/>
  <c r="G238" i="1"/>
  <c r="F238" i="1"/>
  <c r="G237" i="1"/>
  <c r="F237" i="1"/>
  <c r="G236" i="1"/>
  <c r="F236" i="1"/>
  <c r="G235" i="1"/>
  <c r="F235" i="1"/>
  <c r="G234" i="1"/>
  <c r="F234" i="1"/>
  <c r="G233" i="1"/>
  <c r="F233" i="1"/>
  <c r="G232" i="1"/>
  <c r="F232" i="1"/>
  <c r="G231" i="1"/>
  <c r="F231" i="1"/>
  <c r="D231" i="1"/>
  <c r="G230" i="1"/>
  <c r="F230" i="1"/>
  <c r="D230" i="1"/>
  <c r="G229" i="1"/>
  <c r="F229" i="1"/>
  <c r="G228" i="1"/>
  <c r="F228" i="1"/>
  <c r="D228" i="1"/>
  <c r="G227" i="1"/>
  <c r="F227" i="1"/>
  <c r="D227" i="1"/>
  <c r="G226" i="1"/>
  <c r="F226" i="1"/>
  <c r="D226" i="1"/>
  <c r="G225" i="1"/>
  <c r="F225" i="1"/>
  <c r="D225" i="1"/>
  <c r="G224" i="1"/>
  <c r="F224" i="1"/>
  <c r="D224" i="1"/>
  <c r="G223" i="1"/>
  <c r="F223" i="1"/>
  <c r="D223" i="1"/>
  <c r="G222" i="1"/>
  <c r="F222" i="1"/>
  <c r="D222" i="1"/>
  <c r="G221" i="1"/>
  <c r="F221" i="1"/>
  <c r="D221" i="1"/>
  <c r="G220" i="1"/>
  <c r="F220" i="1"/>
  <c r="D220" i="1"/>
  <c r="G219" i="1"/>
  <c r="F219" i="1"/>
  <c r="D219" i="1"/>
  <c r="G218" i="1"/>
  <c r="F218" i="1"/>
  <c r="G217" i="1"/>
  <c r="F217" i="1"/>
  <c r="D217" i="1"/>
  <c r="G216" i="1"/>
  <c r="F216" i="1"/>
  <c r="D216" i="1"/>
  <c r="G215" i="1"/>
  <c r="F215" i="1"/>
  <c r="D215" i="1"/>
  <c r="G214" i="1"/>
  <c r="F214" i="1"/>
  <c r="G213" i="1"/>
  <c r="F213" i="1"/>
  <c r="G212" i="1"/>
  <c r="F212" i="1"/>
  <c r="G211" i="1"/>
  <c r="F211" i="1"/>
  <c r="G210" i="1"/>
  <c r="F210" i="1"/>
  <c r="D210" i="1"/>
  <c r="G209" i="1"/>
  <c r="F209" i="1"/>
  <c r="G208" i="1"/>
  <c r="F208" i="1"/>
  <c r="D208" i="1"/>
  <c r="G207" i="1"/>
  <c r="F207" i="1"/>
  <c r="G206" i="1"/>
  <c r="F206" i="1"/>
  <c r="G205" i="1"/>
  <c r="F205" i="1"/>
  <c r="G204" i="1"/>
  <c r="F204" i="1"/>
  <c r="G203" i="1"/>
  <c r="F203" i="1"/>
  <c r="D203" i="1"/>
  <c r="G202" i="1"/>
  <c r="F202" i="1"/>
  <c r="D202" i="1"/>
  <c r="G201" i="1"/>
  <c r="F201" i="1"/>
  <c r="G200" i="1"/>
  <c r="F200" i="1"/>
  <c r="G199" i="1"/>
  <c r="F199" i="1"/>
  <c r="G198" i="1"/>
  <c r="F198" i="1"/>
  <c r="D198" i="1"/>
  <c r="G197" i="1"/>
  <c r="F197" i="1"/>
  <c r="G196" i="1"/>
  <c r="F196" i="1"/>
  <c r="G195" i="1"/>
  <c r="F195" i="1"/>
  <c r="G194" i="1"/>
  <c r="F194" i="1"/>
  <c r="G193" i="1"/>
  <c r="F193" i="1"/>
  <c r="G192" i="1"/>
  <c r="F192" i="1"/>
  <c r="G191" i="1"/>
  <c r="F191" i="1"/>
  <c r="G190" i="1"/>
  <c r="F190" i="1"/>
  <c r="G189" i="1"/>
  <c r="F189" i="1"/>
  <c r="D189" i="1"/>
  <c r="G188" i="1"/>
  <c r="F188" i="1"/>
  <c r="G187" i="1"/>
  <c r="F187" i="1"/>
  <c r="G186" i="1"/>
  <c r="F186" i="1"/>
  <c r="G185" i="1"/>
  <c r="F185" i="1"/>
  <c r="G184" i="1"/>
  <c r="F184" i="1"/>
  <c r="G183" i="1"/>
  <c r="F183" i="1"/>
  <c r="G182" i="1"/>
  <c r="F182" i="1"/>
  <c r="G181" i="1"/>
  <c r="F181" i="1"/>
  <c r="D181" i="1"/>
  <c r="G180" i="1"/>
  <c r="F180" i="1"/>
  <c r="G179" i="1"/>
  <c r="F179" i="1"/>
  <c r="G178" i="1"/>
  <c r="F178" i="1"/>
  <c r="G177" i="1"/>
  <c r="F177" i="1"/>
  <c r="G176" i="1"/>
  <c r="F176" i="1"/>
  <c r="G175" i="1"/>
  <c r="F175" i="1"/>
  <c r="G174" i="1"/>
  <c r="F174" i="1"/>
  <c r="G173" i="1"/>
  <c r="F173" i="1"/>
  <c r="G172" i="1"/>
  <c r="F172" i="1"/>
  <c r="G171" i="1"/>
  <c r="F171" i="1"/>
  <c r="G170" i="1"/>
  <c r="F170" i="1"/>
  <c r="G169" i="1"/>
  <c r="F169" i="1"/>
  <c r="G168" i="1"/>
  <c r="F168" i="1"/>
  <c r="G167" i="1"/>
  <c r="F167" i="1"/>
  <c r="G166" i="1"/>
  <c r="F166" i="1"/>
  <c r="G165" i="1"/>
  <c r="F165" i="1"/>
  <c r="G164" i="1"/>
  <c r="F164" i="1"/>
  <c r="G163" i="1"/>
  <c r="F163" i="1"/>
  <c r="G162" i="1"/>
  <c r="F162" i="1"/>
  <c r="G161" i="1"/>
  <c r="F161" i="1"/>
  <c r="G160" i="1"/>
  <c r="F160" i="1"/>
  <c r="G159" i="1"/>
  <c r="F159" i="1"/>
  <c r="G158" i="1"/>
  <c r="F158" i="1"/>
  <c r="G157" i="1"/>
  <c r="F157" i="1"/>
  <c r="G156" i="1"/>
  <c r="F156" i="1"/>
  <c r="G155" i="1"/>
  <c r="F155" i="1"/>
  <c r="G154" i="1"/>
  <c r="F154" i="1"/>
  <c r="G153" i="1"/>
  <c r="F153" i="1"/>
  <c r="G152" i="1"/>
  <c r="F152" i="1"/>
  <c r="G151" i="1"/>
  <c r="F151" i="1"/>
  <c r="G150" i="1"/>
  <c r="F150" i="1"/>
  <c r="G149" i="1"/>
  <c r="F149" i="1"/>
  <c r="G148" i="1"/>
  <c r="F148" i="1"/>
  <c r="G147" i="1"/>
  <c r="F147" i="1"/>
  <c r="G146" i="1"/>
  <c r="F146" i="1"/>
  <c r="D146" i="1"/>
  <c r="G145" i="1"/>
  <c r="F145" i="1"/>
  <c r="D145" i="1"/>
  <c r="G144" i="1"/>
  <c r="F144" i="1"/>
  <c r="G143" i="1"/>
  <c r="F143" i="1"/>
  <c r="D143" i="1"/>
  <c r="G142" i="1"/>
  <c r="F142" i="1"/>
  <c r="D142" i="1"/>
  <c r="G141" i="1"/>
  <c r="F141" i="1"/>
  <c r="D141" i="1"/>
  <c r="G140" i="1"/>
  <c r="F140" i="1"/>
  <c r="D140" i="1"/>
  <c r="G139" i="1"/>
  <c r="F139" i="1"/>
  <c r="D139" i="1"/>
  <c r="G138" i="1"/>
  <c r="F138" i="1"/>
  <c r="D138" i="1"/>
  <c r="G137" i="1"/>
  <c r="F137" i="1"/>
  <c r="D137" i="1"/>
  <c r="G136" i="1"/>
  <c r="F136" i="1"/>
  <c r="G135" i="1"/>
  <c r="F135" i="1"/>
  <c r="D135" i="1"/>
  <c r="G134" i="1"/>
  <c r="F134" i="1"/>
  <c r="G133" i="1"/>
  <c r="F133" i="1"/>
  <c r="G132" i="1"/>
  <c r="F132" i="1"/>
  <c r="G131" i="1"/>
  <c r="F131" i="1"/>
  <c r="G130" i="1"/>
  <c r="F130" i="1"/>
  <c r="G129" i="1"/>
  <c r="F129" i="1"/>
  <c r="D129" i="1"/>
  <c r="G128" i="1"/>
  <c r="F128" i="1"/>
  <c r="G127" i="1"/>
  <c r="F127" i="1"/>
  <c r="D127" i="1"/>
  <c r="G126" i="1"/>
  <c r="F126" i="1"/>
  <c r="G125" i="1"/>
  <c r="F125" i="1"/>
  <c r="D125" i="1"/>
  <c r="G124" i="1"/>
  <c r="F124" i="1"/>
  <c r="G123" i="1"/>
  <c r="F123" i="1"/>
  <c r="D123" i="1"/>
  <c r="G122" i="1"/>
  <c r="F122" i="1"/>
  <c r="G121" i="1"/>
  <c r="F121" i="1"/>
  <c r="G120" i="1"/>
  <c r="F120" i="1"/>
  <c r="D120" i="1"/>
  <c r="G119" i="1"/>
  <c r="F119" i="1"/>
  <c r="G118" i="1"/>
  <c r="F118" i="1"/>
  <c r="D118" i="1"/>
  <c r="G117" i="1"/>
  <c r="F117" i="1"/>
  <c r="D117" i="1"/>
  <c r="G116" i="1"/>
  <c r="F116" i="1"/>
  <c r="D116" i="1"/>
  <c r="G115" i="1"/>
  <c r="F115" i="1"/>
  <c r="D115" i="1"/>
  <c r="G114" i="1"/>
  <c r="F114" i="1"/>
  <c r="D114" i="1"/>
  <c r="G113" i="1"/>
  <c r="F113" i="1"/>
  <c r="D113" i="1"/>
  <c r="G112" i="1"/>
  <c r="F112" i="1"/>
  <c r="D112" i="1"/>
  <c r="G111" i="1"/>
  <c r="F111" i="1"/>
  <c r="G110" i="1"/>
  <c r="F110" i="1"/>
  <c r="G109" i="1"/>
  <c r="F109" i="1"/>
  <c r="D109" i="1"/>
  <c r="G108" i="1"/>
  <c r="F108" i="1"/>
  <c r="G107" i="1"/>
  <c r="F107" i="1"/>
  <c r="G106" i="1"/>
  <c r="F106" i="1"/>
  <c r="G105" i="1"/>
  <c r="F105" i="1"/>
  <c r="D105" i="1"/>
  <c r="G104" i="1"/>
  <c r="F104" i="1"/>
  <c r="G103" i="1"/>
  <c r="F103" i="1"/>
  <c r="G102" i="1"/>
  <c r="F102" i="1"/>
  <c r="G101" i="1"/>
  <c r="F101" i="1"/>
  <c r="D101" i="1"/>
  <c r="G100" i="1"/>
  <c r="F100" i="1"/>
  <c r="D100" i="1"/>
  <c r="G99" i="1"/>
  <c r="F99" i="1"/>
  <c r="D99" i="1"/>
  <c r="G98" i="1"/>
  <c r="F98" i="1"/>
  <c r="D98" i="1"/>
  <c r="G97" i="1"/>
  <c r="F97" i="1"/>
  <c r="G96" i="1"/>
  <c r="F96" i="1"/>
  <c r="D96" i="1"/>
  <c r="G95" i="1"/>
  <c r="F95" i="1"/>
  <c r="G94" i="1"/>
  <c r="F94" i="1"/>
  <c r="G93" i="1"/>
  <c r="F93" i="1"/>
  <c r="G92" i="1"/>
  <c r="F92" i="1"/>
  <c r="D92" i="1"/>
  <c r="G91" i="1"/>
  <c r="F91" i="1"/>
  <c r="D91" i="1"/>
  <c r="G90" i="1"/>
  <c r="F90" i="1"/>
  <c r="D90" i="1"/>
  <c r="G89" i="1"/>
  <c r="F89" i="1"/>
  <c r="G88" i="1"/>
  <c r="F88" i="1"/>
  <c r="D88" i="1"/>
  <c r="G87" i="1"/>
  <c r="F87" i="1"/>
  <c r="D87" i="1"/>
  <c r="G86" i="1"/>
  <c r="F86" i="1"/>
  <c r="G85" i="1"/>
  <c r="F85" i="1"/>
  <c r="G84" i="1"/>
  <c r="F84" i="1"/>
  <c r="D84" i="1"/>
  <c r="G83" i="1"/>
  <c r="F83" i="1"/>
  <c r="D83" i="1"/>
  <c r="G82" i="1"/>
  <c r="F82" i="1"/>
  <c r="D82" i="1"/>
  <c r="G81" i="1"/>
  <c r="F81" i="1"/>
  <c r="D81" i="1"/>
  <c r="G80" i="1"/>
  <c r="F80" i="1"/>
  <c r="G79" i="1"/>
  <c r="F79" i="1"/>
  <c r="D79" i="1"/>
  <c r="G78" i="1"/>
  <c r="F78" i="1"/>
  <c r="D78" i="1"/>
  <c r="G77" i="1"/>
  <c r="F77" i="1"/>
  <c r="G76" i="1"/>
  <c r="F76" i="1"/>
  <c r="G75" i="1"/>
  <c r="F75" i="1"/>
  <c r="G74" i="1"/>
  <c r="F74" i="1"/>
  <c r="D74" i="1"/>
  <c r="G73" i="1"/>
  <c r="F73" i="1"/>
  <c r="D73" i="1"/>
  <c r="G72" i="1"/>
  <c r="F72" i="1"/>
  <c r="D72" i="1"/>
  <c r="G71" i="1"/>
  <c r="F71" i="1"/>
  <c r="D71" i="1"/>
  <c r="G70" i="1"/>
  <c r="F70" i="1"/>
  <c r="D70" i="1"/>
  <c r="G69" i="1"/>
  <c r="F69" i="1"/>
  <c r="D69" i="1"/>
  <c r="G68" i="1"/>
  <c r="F68" i="1"/>
  <c r="D68" i="1"/>
  <c r="G67" i="1"/>
  <c r="F67" i="1"/>
  <c r="G66" i="1"/>
  <c r="F66" i="1"/>
  <c r="G65" i="1"/>
  <c r="F65" i="1"/>
  <c r="G64" i="1"/>
  <c r="F64" i="1"/>
  <c r="G63" i="1"/>
  <c r="F63" i="1"/>
  <c r="G62" i="1"/>
  <c r="F62" i="1"/>
  <c r="G61" i="1"/>
  <c r="F61" i="1"/>
  <c r="G60" i="1"/>
  <c r="F60" i="1"/>
  <c r="D60" i="1"/>
  <c r="G59" i="1"/>
  <c r="F59" i="1"/>
  <c r="D59" i="1"/>
  <c r="G58" i="1"/>
  <c r="F58" i="1"/>
  <c r="G57" i="1"/>
  <c r="F57" i="1"/>
  <c r="D57" i="1"/>
  <c r="G56" i="1"/>
  <c r="F56" i="1"/>
  <c r="D56" i="1"/>
  <c r="G55" i="1"/>
  <c r="F55" i="1"/>
  <c r="D55" i="1"/>
  <c r="G54" i="1"/>
  <c r="F54" i="1"/>
  <c r="G53" i="1"/>
  <c r="F53" i="1"/>
  <c r="G52" i="1"/>
  <c r="F52" i="1"/>
  <c r="G51" i="1"/>
  <c r="F51" i="1"/>
  <c r="G50" i="1"/>
  <c r="F50" i="1"/>
  <c r="G49" i="1"/>
  <c r="F49" i="1"/>
  <c r="G48" i="1"/>
  <c r="F48" i="1"/>
  <c r="D48" i="1"/>
  <c r="G47" i="1"/>
  <c r="F47" i="1"/>
  <c r="D47" i="1"/>
  <c r="G46" i="1"/>
  <c r="F46" i="1"/>
  <c r="D46" i="1"/>
  <c r="G45" i="1"/>
  <c r="F45" i="1"/>
  <c r="D45" i="1"/>
  <c r="G44" i="1"/>
  <c r="F44" i="1"/>
  <c r="G43" i="1"/>
  <c r="F43" i="1"/>
  <c r="G42" i="1"/>
  <c r="F42" i="1"/>
  <c r="G41" i="1"/>
  <c r="F41" i="1"/>
  <c r="G40" i="1"/>
  <c r="F40" i="1"/>
  <c r="D40" i="1"/>
  <c r="G39" i="1"/>
  <c r="F39" i="1"/>
  <c r="G38" i="1"/>
  <c r="F38" i="1"/>
  <c r="D38" i="1"/>
  <c r="G37" i="1"/>
  <c r="F37" i="1"/>
  <c r="G36" i="1"/>
  <c r="F36" i="1"/>
  <c r="G35" i="1"/>
  <c r="F35" i="1"/>
  <c r="G34" i="1"/>
  <c r="F34" i="1"/>
  <c r="G33" i="1"/>
  <c r="F33" i="1"/>
  <c r="G32" i="1"/>
  <c r="F32" i="1"/>
  <c r="G31" i="1"/>
  <c r="F31" i="1"/>
  <c r="G30" i="1"/>
  <c r="F30" i="1"/>
  <c r="D30" i="1"/>
  <c r="G29" i="1"/>
  <c r="F29" i="1"/>
  <c r="G28" i="1"/>
  <c r="F28" i="1"/>
  <c r="G27" i="1"/>
  <c r="F27" i="1"/>
  <c r="D27" i="1"/>
  <c r="G26" i="1"/>
  <c r="F26" i="1"/>
  <c r="G25" i="1"/>
  <c r="F25" i="1"/>
  <c r="G24" i="1"/>
  <c r="F24" i="1"/>
  <c r="G23" i="1"/>
  <c r="F23" i="1"/>
  <c r="G22" i="1"/>
  <c r="F22" i="1"/>
  <c r="D22" i="1"/>
  <c r="G21" i="1"/>
  <c r="F21" i="1"/>
  <c r="G20" i="1"/>
  <c r="F20" i="1"/>
  <c r="D20" i="1"/>
  <c r="G19" i="1"/>
  <c r="F19" i="1"/>
  <c r="G18" i="1"/>
  <c r="F18" i="1"/>
  <c r="G17" i="1"/>
  <c r="F17" i="1"/>
  <c r="G16" i="1"/>
  <c r="F16" i="1"/>
  <c r="G15" i="1"/>
  <c r="F15" i="1"/>
  <c r="D15" i="1"/>
  <c r="G14" i="1"/>
  <c r="F14" i="1"/>
  <c r="D14" i="1"/>
  <c r="G13" i="1"/>
  <c r="F13" i="1"/>
  <c r="G12" i="1"/>
  <c r="F12" i="1"/>
  <c r="D12" i="1"/>
  <c r="G11" i="1"/>
  <c r="F11" i="1"/>
  <c r="D11" i="1"/>
  <c r="G10" i="1"/>
  <c r="F10" i="1"/>
  <c r="D10" i="1"/>
  <c r="G9" i="1"/>
  <c r="F9" i="1"/>
  <c r="D9" i="1"/>
  <c r="G8" i="1"/>
  <c r="F8" i="1"/>
  <c r="G7" i="1"/>
  <c r="F7" i="1"/>
  <c r="D7" i="1"/>
  <c r="G6" i="1"/>
  <c r="F6" i="1"/>
  <c r="D6" i="1"/>
  <c r="G5" i="1"/>
  <c r="F5" i="1"/>
  <c r="G4" i="1"/>
  <c r="F4" i="1"/>
  <c r="D4" i="1"/>
  <c r="G3" i="1"/>
  <c r="F3" i="1"/>
  <c r="D3" i="1"/>
  <c r="G2" i="1"/>
  <c r="F2" i="1"/>
  <c r="D2" i="1"/>
  <c r="N18" i="2"/>
  <c r="N15" i="2"/>
  <c r="N12" i="2"/>
  <c r="N9" i="2"/>
  <c r="N6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EA21D2A-DA85-46A6-A443-392B26FF3B83}" keepAlive="1" name="Requête - Base0" description="Connexion à la requête « Base0 » dans le classeur." type="5" refreshedVersion="0" background="1">
    <dbPr connection="Provider=Microsoft.Mashup.OleDb.1;Data Source=$Workbook$;Location=Base0;Extended Properties=&quot;&quot;" command="SELECT * FROM [Base0]"/>
  </connection>
  <connection id="2" xr16:uid="{F0BA6B72-9D63-4E5E-BF5A-8B4B2D3D9984}" keepAlive="1" name="Requête - Base1" description="Connexion à la requête « Base1 » dans le classeur." type="5" refreshedVersion="0" background="1">
    <dbPr connection="Provider=Microsoft.Mashup.OleDb.1;Data Source=$Workbook$;Location=Base1;Extended Properties=&quot;&quot;" command="SELECT * FROM [Base1]"/>
  </connection>
  <connection id="3" xr16:uid="{614908B5-E5D0-4353-AA80-442D26126926}" keepAlive="1" name="Requête - Base2" description="Connexion à la requête « Base2 » dans le classeur." type="5" refreshedVersion="0" background="1">
    <dbPr connection="Provider=Microsoft.Mashup.OleDb.1;Data Source=$Workbook$;Location=Base2;Extended Properties=&quot;&quot;" command="SELECT * FROM [Base2]"/>
  </connection>
  <connection id="4" xr16:uid="{F69073CE-B5CE-4011-B878-5EAA3136037D}" keepAlive="1" name="Requête - Final(1)" description="Connexion à la requête « Final » dans le classeur." type="5" refreshedVersion="7" background="1" saveData="1">
    <dbPr connection="Provider=Microsoft.Mashup.OleDb.1;Data Source=$Workbook$;Location=Final;Extended Properties=&quot;&quot;" command="SELECT * FROM [Final]"/>
  </connection>
  <connection id="5" xr16:uid="{F4DE796F-4BD6-48F3-A2EB-464A6C2A2BB8}" keepAlive="1" name="Requête - Final0" description="Connexion à la requête « Final0 » dans le classeur." type="5" refreshedVersion="7" background="1" saveData="1">
    <dbPr connection="Provider=Microsoft.Mashup.OleDb.1;Data Source=$Workbook$;Location=Final0;Extended Properties=&quot;&quot;" command="SELECT * FROM [Final0]"/>
  </connection>
  <connection id="6" xr16:uid="{04DDD905-DB07-4110-B5C8-F26711EA918A}" keepAlive="1" name="Requête - Final1" description="Connexion à la requête « Final1 » dans le classeur." type="5" refreshedVersion="7" background="1" saveData="1">
    <dbPr connection="Provider=Microsoft.Mashup.OleDb.1;Data Source=$Workbook$;Location=Final1;Extended Properties=&quot;&quot;" command="SELECT * FROM [Final1]"/>
  </connection>
  <connection id="7" xr16:uid="{AA1094D0-E878-4350-81DC-CFA6052662D6}" keepAlive="1" name="Requête - Final2" description="Connexion à la requête « Final2 » dans le classeur." type="5" refreshedVersion="7" background="1" saveData="1">
    <dbPr connection="Provider=Microsoft.Mashup.OleDb.1;Data Source=$Workbook$;Location=Final2;Extended Properties=&quot;&quot;" command="SELECT * FROM [Final2]"/>
  </connection>
  <connection id="8" xr16:uid="{8DC9FA5F-E462-4DEF-B71D-E0CD1DBF3B7A}" keepAlive="1" name="Requête - Final3" description="Connexion à la requête « Final3 » dans le classeur." type="5" refreshedVersion="7" background="1" saveData="1">
    <dbPr connection="Provider=Microsoft.Mashup.OleDb.1;Data Source=$Workbook$;Location=Final3;Extended Properties=&quot;&quot;" command="SELECT * FROM [Final3]"/>
  </connection>
</connections>
</file>

<file path=xl/sharedStrings.xml><?xml version="1.0" encoding="utf-8"?>
<sst xmlns="http://schemas.openxmlformats.org/spreadsheetml/2006/main" count="1312" uniqueCount="43">
  <si>
    <t>Région</t>
  </si>
  <si>
    <t>Date réception</t>
  </si>
  <si>
    <t>Réseau</t>
  </si>
  <si>
    <r>
      <rPr>
        <b/>
        <sz val="8"/>
        <color theme="1"/>
        <rFont val="Calibri"/>
        <family val="2"/>
        <scheme val="minor"/>
      </rPr>
      <t>Bleu OUI</t>
    </r>
    <r>
      <rPr>
        <sz val="8"/>
        <color theme="1"/>
        <rFont val="Calibri"/>
        <family val="2"/>
        <scheme val="minor"/>
      </rPr>
      <t xml:space="preserve"> sinon mettre NON</t>
    </r>
  </si>
  <si>
    <t>Etat</t>
  </si>
  <si>
    <t>Semaine</t>
  </si>
  <si>
    <t>Année</t>
  </si>
  <si>
    <t>SO</t>
  </si>
  <si>
    <t>A</t>
  </si>
  <si>
    <t>C</t>
  </si>
  <si>
    <t>NON</t>
  </si>
  <si>
    <t>O</t>
  </si>
  <si>
    <t>B</t>
  </si>
  <si>
    <t>IDF</t>
  </si>
  <si>
    <t>OUI</t>
  </si>
  <si>
    <t>idf</t>
  </si>
  <si>
    <t>G</t>
  </si>
  <si>
    <t>NE</t>
  </si>
  <si>
    <t>SE</t>
  </si>
  <si>
    <t>Non</t>
  </si>
  <si>
    <t>non</t>
  </si>
  <si>
    <t>Oui</t>
  </si>
  <si>
    <t>Total général</t>
  </si>
  <si>
    <t>Total A</t>
  </si>
  <si>
    <t>Total B</t>
  </si>
  <si>
    <t>Total C</t>
  </si>
  <si>
    <t>Total G</t>
  </si>
  <si>
    <t>Complet</t>
  </si>
  <si>
    <t>Incomplet</t>
  </si>
  <si>
    <t>Vol</t>
  </si>
  <si>
    <t>AGA</t>
  </si>
  <si>
    <t>AEP</t>
  </si>
  <si>
    <t>A2P</t>
  </si>
  <si>
    <t>GP</t>
  </si>
  <si>
    <t>Total Vol</t>
  </si>
  <si>
    <t>Total Ratio</t>
  </si>
  <si>
    <t>Ratio</t>
  </si>
  <si>
    <t>Complet Vol</t>
  </si>
  <si>
    <t>Complet Ratio</t>
  </si>
  <si>
    <t>Incomplet Vol</t>
  </si>
  <si>
    <t>Incomplet Ratio</t>
  </si>
  <si>
    <t>OUI/NON</t>
  </si>
  <si>
    <t>Evolution ratio Complets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</si>
</sst>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59999389629810485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30">
    <xf numFmtId="0" fontId="0" fillId="0" borderId="0" xfId="0"/>
    <xf numFmtId="14" fontId="0" fillId="2" borderId="2" xfId="0" applyNumberForma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vertical="center" wrapText="1"/>
    </xf>
    <xf numFmtId="14" fontId="0" fillId="3" borderId="3" xfId="0" applyNumberFormat="1" applyFill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10" fontId="0" fillId="0" borderId="0" xfId="0" applyNumberFormat="1"/>
    <xf numFmtId="0" fontId="0" fillId="0" borderId="0" xfId="0" applyAlignment="1">
      <alignment horizontal="left" indent="2"/>
    </xf>
    <xf numFmtId="0" fontId="4" fillId="0" borderId="4" xfId="0" applyFont="1" applyBorder="1" applyAlignment="1">
      <alignment horizontal="left"/>
    </xf>
    <xf numFmtId="0" fontId="4" fillId="0" borderId="0" xfId="0" applyFont="1" applyAlignment="1">
      <alignment horizontal="left" indent="1"/>
    </xf>
    <xf numFmtId="0" fontId="1" fillId="2" borderId="5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/>
    <xf numFmtId="10" fontId="0" fillId="0" borderId="0" xfId="1" applyNumberFormat="1" applyFont="1"/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17">
    <dxf>
      <font>
        <b/>
        <i val="0"/>
      </font>
      <fill>
        <patternFill>
          <bgColor theme="9" tint="0.79998168889431442"/>
        </patternFill>
      </fill>
    </dxf>
    <dxf>
      <numFmt numFmtId="14" formatCode="0.00%"/>
    </dxf>
    <dxf>
      <numFmt numFmtId="14" formatCode="0.00%"/>
    </dxf>
    <dxf>
      <numFmt numFmtId="14" formatCode="0.00%"/>
    </dxf>
    <dxf>
      <numFmt numFmtId="0" formatCode="General"/>
    </dxf>
    <dxf>
      <numFmt numFmtId="0" formatCode="General"/>
    </dxf>
    <dxf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 Evolution2_PQ.xlsx]TCD 1!Tableau croisé dynamique1</c:name>
    <c:fmtId val="0"/>
  </c:pivotSource>
  <c:chart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LblPos val="ctr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dLblPos val="ctr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dLblPos val="ctr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'TCD 1'!$B$3:$B$4</c:f>
              <c:strCache>
                <c:ptCount val="1"/>
                <c:pt idx="0">
                  <c:v>Complet - Vol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'TCD 1'!$A$5:$A$133</c:f>
              <c:multiLvlStrCache>
                <c:ptCount val="66"/>
                <c:lvl>
                  <c:pt idx="0">
                    <c:v>NON</c:v>
                  </c:pt>
                  <c:pt idx="1">
                    <c:v>OUI</c:v>
                  </c:pt>
                  <c:pt idx="2">
                    <c:v>NON</c:v>
                  </c:pt>
                  <c:pt idx="3">
                    <c:v>OUI</c:v>
                  </c:pt>
                  <c:pt idx="4">
                    <c:v>NON</c:v>
                  </c:pt>
                  <c:pt idx="5">
                    <c:v>OUI</c:v>
                  </c:pt>
                  <c:pt idx="6">
                    <c:v>NON</c:v>
                  </c:pt>
                  <c:pt idx="7">
                    <c:v>OUI</c:v>
                  </c:pt>
                  <c:pt idx="8">
                    <c:v>OUI</c:v>
                  </c:pt>
                  <c:pt idx="9">
                    <c:v>NON</c:v>
                  </c:pt>
                  <c:pt idx="10">
                    <c:v>OUI</c:v>
                  </c:pt>
                  <c:pt idx="11">
                    <c:v>OUI</c:v>
                  </c:pt>
                  <c:pt idx="12">
                    <c:v>NON</c:v>
                  </c:pt>
                  <c:pt idx="13">
                    <c:v>OUI</c:v>
                  </c:pt>
                  <c:pt idx="14">
                    <c:v>NON</c:v>
                  </c:pt>
                  <c:pt idx="15">
                    <c:v>OUI</c:v>
                  </c:pt>
                  <c:pt idx="16">
                    <c:v>OUI</c:v>
                  </c:pt>
                  <c:pt idx="17">
                    <c:v>NON</c:v>
                  </c:pt>
                  <c:pt idx="18">
                    <c:v>OUI</c:v>
                  </c:pt>
                  <c:pt idx="19">
                    <c:v>NON</c:v>
                  </c:pt>
                  <c:pt idx="20">
                    <c:v>OUI</c:v>
                  </c:pt>
                  <c:pt idx="21">
                    <c:v>OUI</c:v>
                  </c:pt>
                  <c:pt idx="22">
                    <c:v>OUI</c:v>
                  </c:pt>
                  <c:pt idx="23">
                    <c:v>OUI</c:v>
                  </c:pt>
                  <c:pt idx="24">
                    <c:v>NON</c:v>
                  </c:pt>
                  <c:pt idx="25">
                    <c:v>OUI</c:v>
                  </c:pt>
                  <c:pt idx="26">
                    <c:v>NON</c:v>
                  </c:pt>
                  <c:pt idx="27">
                    <c:v>NON</c:v>
                  </c:pt>
                  <c:pt idx="28">
                    <c:v>OUI</c:v>
                  </c:pt>
                  <c:pt idx="29">
                    <c:v>OUI</c:v>
                  </c:pt>
                  <c:pt idx="30">
                    <c:v>NON</c:v>
                  </c:pt>
                  <c:pt idx="31">
                    <c:v>OUI</c:v>
                  </c:pt>
                  <c:pt idx="32">
                    <c:v>NON</c:v>
                  </c:pt>
                  <c:pt idx="33">
                    <c:v>OUI</c:v>
                  </c:pt>
                  <c:pt idx="34">
                    <c:v>NON</c:v>
                  </c:pt>
                  <c:pt idx="35">
                    <c:v>OUI</c:v>
                  </c:pt>
                  <c:pt idx="36">
                    <c:v>OUI</c:v>
                  </c:pt>
                  <c:pt idx="37">
                    <c:v>OUI</c:v>
                  </c:pt>
                  <c:pt idx="38">
                    <c:v>NON</c:v>
                  </c:pt>
                  <c:pt idx="39">
                    <c:v>OUI</c:v>
                  </c:pt>
                  <c:pt idx="40">
                    <c:v>NON</c:v>
                  </c:pt>
                  <c:pt idx="41">
                    <c:v>OUI</c:v>
                  </c:pt>
                  <c:pt idx="42">
                    <c:v>NON</c:v>
                  </c:pt>
                  <c:pt idx="43">
                    <c:v>OUI</c:v>
                  </c:pt>
                  <c:pt idx="44">
                    <c:v>NON</c:v>
                  </c:pt>
                  <c:pt idx="45">
                    <c:v>OUI</c:v>
                  </c:pt>
                  <c:pt idx="46">
                    <c:v>NON</c:v>
                  </c:pt>
                  <c:pt idx="47">
                    <c:v>NON</c:v>
                  </c:pt>
                  <c:pt idx="48">
                    <c:v>OUI</c:v>
                  </c:pt>
                  <c:pt idx="49">
                    <c:v>NON</c:v>
                  </c:pt>
                  <c:pt idx="50">
                    <c:v>OUI</c:v>
                  </c:pt>
                  <c:pt idx="51">
                    <c:v>NON</c:v>
                  </c:pt>
                  <c:pt idx="52">
                    <c:v>NON</c:v>
                  </c:pt>
                  <c:pt idx="53">
                    <c:v>OUI</c:v>
                  </c:pt>
                  <c:pt idx="54">
                    <c:v>NON</c:v>
                  </c:pt>
                  <c:pt idx="55">
                    <c:v>OUI</c:v>
                  </c:pt>
                  <c:pt idx="56">
                    <c:v>NON</c:v>
                  </c:pt>
                  <c:pt idx="57">
                    <c:v>OUI</c:v>
                  </c:pt>
                  <c:pt idx="58">
                    <c:v>NON</c:v>
                  </c:pt>
                  <c:pt idx="59">
                    <c:v>OUI</c:v>
                  </c:pt>
                  <c:pt idx="60">
                    <c:v>OUI</c:v>
                  </c:pt>
                  <c:pt idx="61">
                    <c:v>OUI</c:v>
                  </c:pt>
                  <c:pt idx="62">
                    <c:v>NON</c:v>
                  </c:pt>
                  <c:pt idx="63">
                    <c:v>OUI</c:v>
                  </c:pt>
                  <c:pt idx="64">
                    <c:v>NON</c:v>
                  </c:pt>
                  <c:pt idx="65">
                    <c:v>OUI</c:v>
                  </c:pt>
                </c:lvl>
                <c:lvl>
                  <c:pt idx="0">
                    <c:v>A</c:v>
                  </c:pt>
                  <c:pt idx="2">
                    <c:v>C</c:v>
                  </c:pt>
                  <c:pt idx="3">
                    <c:v>B</c:v>
                  </c:pt>
                  <c:pt idx="4">
                    <c:v>A</c:v>
                  </c:pt>
                  <c:pt idx="6">
                    <c:v>C</c:v>
                  </c:pt>
                  <c:pt idx="7">
                    <c:v>B</c:v>
                  </c:pt>
                  <c:pt idx="8">
                    <c:v>G</c:v>
                  </c:pt>
                  <c:pt idx="9">
                    <c:v>A</c:v>
                  </c:pt>
                  <c:pt idx="11">
                    <c:v>B</c:v>
                  </c:pt>
                  <c:pt idx="12">
                    <c:v>A</c:v>
                  </c:pt>
                  <c:pt idx="14">
                    <c:v>C</c:v>
                  </c:pt>
                  <c:pt idx="15">
                    <c:v>B</c:v>
                  </c:pt>
                  <c:pt idx="16">
                    <c:v>G</c:v>
                  </c:pt>
                  <c:pt idx="17">
                    <c:v>A</c:v>
                  </c:pt>
                  <c:pt idx="19">
                    <c:v>B</c:v>
                  </c:pt>
                  <c:pt idx="21">
                    <c:v>G</c:v>
                  </c:pt>
                  <c:pt idx="22">
                    <c:v>A</c:v>
                  </c:pt>
                  <c:pt idx="23">
                    <c:v>B</c:v>
                  </c:pt>
                  <c:pt idx="24">
                    <c:v>A</c:v>
                  </c:pt>
                  <c:pt idx="26">
                    <c:v>C</c:v>
                  </c:pt>
                  <c:pt idx="27">
                    <c:v>B</c:v>
                  </c:pt>
                  <c:pt idx="29">
                    <c:v>G</c:v>
                  </c:pt>
                  <c:pt idx="30">
                    <c:v>A</c:v>
                  </c:pt>
                  <c:pt idx="32">
                    <c:v>C</c:v>
                  </c:pt>
                  <c:pt idx="33">
                    <c:v>B</c:v>
                  </c:pt>
                  <c:pt idx="34">
                    <c:v>A</c:v>
                  </c:pt>
                  <c:pt idx="36">
                    <c:v>B</c:v>
                  </c:pt>
                  <c:pt idx="37">
                    <c:v>G</c:v>
                  </c:pt>
                  <c:pt idx="38">
                    <c:v>A</c:v>
                  </c:pt>
                  <c:pt idx="40">
                    <c:v>C</c:v>
                  </c:pt>
                  <c:pt idx="41">
                    <c:v>B</c:v>
                  </c:pt>
                  <c:pt idx="42">
                    <c:v>G</c:v>
                  </c:pt>
                  <c:pt idx="44">
                    <c:v>A</c:v>
                  </c:pt>
                  <c:pt idx="46">
                    <c:v>C</c:v>
                  </c:pt>
                  <c:pt idx="47">
                    <c:v>B</c:v>
                  </c:pt>
                  <c:pt idx="49">
                    <c:v>A</c:v>
                  </c:pt>
                  <c:pt idx="51">
                    <c:v>C</c:v>
                  </c:pt>
                  <c:pt idx="52">
                    <c:v>B</c:v>
                  </c:pt>
                  <c:pt idx="53">
                    <c:v>G</c:v>
                  </c:pt>
                  <c:pt idx="54">
                    <c:v>A</c:v>
                  </c:pt>
                  <c:pt idx="56">
                    <c:v>B</c:v>
                  </c:pt>
                  <c:pt idx="58">
                    <c:v>A</c:v>
                  </c:pt>
                  <c:pt idx="60">
                    <c:v>B</c:v>
                  </c:pt>
                  <c:pt idx="61">
                    <c:v>G</c:v>
                  </c:pt>
                  <c:pt idx="62">
                    <c:v>A</c:v>
                  </c:pt>
                  <c:pt idx="64">
                    <c:v>C</c:v>
                  </c:pt>
                  <c:pt idx="65">
                    <c:v>B</c:v>
                  </c:pt>
                </c:lvl>
                <c:lvl>
                  <c:pt idx="0">
                    <c:v>2</c:v>
                  </c:pt>
                  <c:pt idx="4">
                    <c:v>3</c:v>
                  </c:pt>
                  <c:pt idx="9">
                    <c:v>4</c:v>
                  </c:pt>
                  <c:pt idx="12">
                    <c:v>5</c:v>
                  </c:pt>
                  <c:pt idx="17">
                    <c:v>6</c:v>
                  </c:pt>
                  <c:pt idx="22">
                    <c:v>7</c:v>
                  </c:pt>
                  <c:pt idx="24">
                    <c:v>8</c:v>
                  </c:pt>
                  <c:pt idx="30">
                    <c:v>9</c:v>
                  </c:pt>
                  <c:pt idx="34">
                    <c:v>10</c:v>
                  </c:pt>
                  <c:pt idx="38">
                    <c:v>11</c:v>
                  </c:pt>
                  <c:pt idx="44">
                    <c:v>12</c:v>
                  </c:pt>
                  <c:pt idx="49">
                    <c:v>13</c:v>
                  </c:pt>
                  <c:pt idx="54">
                    <c:v>14</c:v>
                  </c:pt>
                  <c:pt idx="58">
                    <c:v>15</c:v>
                  </c:pt>
                  <c:pt idx="62">
                    <c:v>16</c:v>
                  </c:pt>
                </c:lvl>
              </c:multiLvlStrCache>
            </c:multiLvlStrRef>
          </c:cat>
          <c:val>
            <c:numRef>
              <c:f>'TCD 1'!$B$5:$B$133</c:f>
              <c:numCache>
                <c:formatCode>General</c:formatCode>
                <c:ptCount val="66"/>
                <c:pt idx="1">
                  <c:v>3</c:v>
                </c:pt>
                <c:pt idx="3">
                  <c:v>1</c:v>
                </c:pt>
                <c:pt idx="4">
                  <c:v>1</c:v>
                </c:pt>
                <c:pt idx="5">
                  <c:v>5</c:v>
                </c:pt>
                <c:pt idx="7">
                  <c:v>1</c:v>
                </c:pt>
                <c:pt idx="10">
                  <c:v>4</c:v>
                </c:pt>
                <c:pt idx="11">
                  <c:v>1</c:v>
                </c:pt>
                <c:pt idx="13">
                  <c:v>1</c:v>
                </c:pt>
                <c:pt idx="14">
                  <c:v>1</c:v>
                </c:pt>
                <c:pt idx="16">
                  <c:v>1</c:v>
                </c:pt>
                <c:pt idx="17">
                  <c:v>1</c:v>
                </c:pt>
                <c:pt idx="22">
                  <c:v>3</c:v>
                </c:pt>
                <c:pt idx="23">
                  <c:v>2</c:v>
                </c:pt>
                <c:pt idx="24">
                  <c:v>1</c:v>
                </c:pt>
                <c:pt idx="25">
                  <c:v>3</c:v>
                </c:pt>
                <c:pt idx="30">
                  <c:v>1</c:v>
                </c:pt>
                <c:pt idx="31">
                  <c:v>1</c:v>
                </c:pt>
                <c:pt idx="33">
                  <c:v>1</c:v>
                </c:pt>
                <c:pt idx="36">
                  <c:v>1</c:v>
                </c:pt>
                <c:pt idx="38">
                  <c:v>1</c:v>
                </c:pt>
                <c:pt idx="39">
                  <c:v>2</c:v>
                </c:pt>
                <c:pt idx="41">
                  <c:v>1</c:v>
                </c:pt>
                <c:pt idx="44">
                  <c:v>1</c:v>
                </c:pt>
                <c:pt idx="45">
                  <c:v>4</c:v>
                </c:pt>
                <c:pt idx="47">
                  <c:v>1</c:v>
                </c:pt>
                <c:pt idx="50">
                  <c:v>2</c:v>
                </c:pt>
                <c:pt idx="62">
                  <c:v>2</c:v>
                </c:pt>
                <c:pt idx="6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5F8-48B0-BFB4-21F6B4FEB8E4}"/>
            </c:ext>
          </c:extLst>
        </c:ser>
        <c:ser>
          <c:idx val="2"/>
          <c:order val="2"/>
          <c:tx>
            <c:strRef>
              <c:f>'TCD 1'!$D$3:$D$4</c:f>
              <c:strCache>
                <c:ptCount val="1"/>
                <c:pt idx="0">
                  <c:v>Incomplet - Vol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'TCD 1'!$A$5:$A$133</c:f>
              <c:multiLvlStrCache>
                <c:ptCount val="66"/>
                <c:lvl>
                  <c:pt idx="0">
                    <c:v>NON</c:v>
                  </c:pt>
                  <c:pt idx="1">
                    <c:v>OUI</c:v>
                  </c:pt>
                  <c:pt idx="2">
                    <c:v>NON</c:v>
                  </c:pt>
                  <c:pt idx="3">
                    <c:v>OUI</c:v>
                  </c:pt>
                  <c:pt idx="4">
                    <c:v>NON</c:v>
                  </c:pt>
                  <c:pt idx="5">
                    <c:v>OUI</c:v>
                  </c:pt>
                  <c:pt idx="6">
                    <c:v>NON</c:v>
                  </c:pt>
                  <c:pt idx="7">
                    <c:v>OUI</c:v>
                  </c:pt>
                  <c:pt idx="8">
                    <c:v>OUI</c:v>
                  </c:pt>
                  <c:pt idx="9">
                    <c:v>NON</c:v>
                  </c:pt>
                  <c:pt idx="10">
                    <c:v>OUI</c:v>
                  </c:pt>
                  <c:pt idx="11">
                    <c:v>OUI</c:v>
                  </c:pt>
                  <c:pt idx="12">
                    <c:v>NON</c:v>
                  </c:pt>
                  <c:pt idx="13">
                    <c:v>OUI</c:v>
                  </c:pt>
                  <c:pt idx="14">
                    <c:v>NON</c:v>
                  </c:pt>
                  <c:pt idx="15">
                    <c:v>OUI</c:v>
                  </c:pt>
                  <c:pt idx="16">
                    <c:v>OUI</c:v>
                  </c:pt>
                  <c:pt idx="17">
                    <c:v>NON</c:v>
                  </c:pt>
                  <c:pt idx="18">
                    <c:v>OUI</c:v>
                  </c:pt>
                  <c:pt idx="19">
                    <c:v>NON</c:v>
                  </c:pt>
                  <c:pt idx="20">
                    <c:v>OUI</c:v>
                  </c:pt>
                  <c:pt idx="21">
                    <c:v>OUI</c:v>
                  </c:pt>
                  <c:pt idx="22">
                    <c:v>OUI</c:v>
                  </c:pt>
                  <c:pt idx="23">
                    <c:v>OUI</c:v>
                  </c:pt>
                  <c:pt idx="24">
                    <c:v>NON</c:v>
                  </c:pt>
                  <c:pt idx="25">
                    <c:v>OUI</c:v>
                  </c:pt>
                  <c:pt idx="26">
                    <c:v>NON</c:v>
                  </c:pt>
                  <c:pt idx="27">
                    <c:v>NON</c:v>
                  </c:pt>
                  <c:pt idx="28">
                    <c:v>OUI</c:v>
                  </c:pt>
                  <c:pt idx="29">
                    <c:v>OUI</c:v>
                  </c:pt>
                  <c:pt idx="30">
                    <c:v>NON</c:v>
                  </c:pt>
                  <c:pt idx="31">
                    <c:v>OUI</c:v>
                  </c:pt>
                  <c:pt idx="32">
                    <c:v>NON</c:v>
                  </c:pt>
                  <c:pt idx="33">
                    <c:v>OUI</c:v>
                  </c:pt>
                  <c:pt idx="34">
                    <c:v>NON</c:v>
                  </c:pt>
                  <c:pt idx="35">
                    <c:v>OUI</c:v>
                  </c:pt>
                  <c:pt idx="36">
                    <c:v>OUI</c:v>
                  </c:pt>
                  <c:pt idx="37">
                    <c:v>OUI</c:v>
                  </c:pt>
                  <c:pt idx="38">
                    <c:v>NON</c:v>
                  </c:pt>
                  <c:pt idx="39">
                    <c:v>OUI</c:v>
                  </c:pt>
                  <c:pt idx="40">
                    <c:v>NON</c:v>
                  </c:pt>
                  <c:pt idx="41">
                    <c:v>OUI</c:v>
                  </c:pt>
                  <c:pt idx="42">
                    <c:v>NON</c:v>
                  </c:pt>
                  <c:pt idx="43">
                    <c:v>OUI</c:v>
                  </c:pt>
                  <c:pt idx="44">
                    <c:v>NON</c:v>
                  </c:pt>
                  <c:pt idx="45">
                    <c:v>OUI</c:v>
                  </c:pt>
                  <c:pt idx="46">
                    <c:v>NON</c:v>
                  </c:pt>
                  <c:pt idx="47">
                    <c:v>NON</c:v>
                  </c:pt>
                  <c:pt idx="48">
                    <c:v>OUI</c:v>
                  </c:pt>
                  <c:pt idx="49">
                    <c:v>NON</c:v>
                  </c:pt>
                  <c:pt idx="50">
                    <c:v>OUI</c:v>
                  </c:pt>
                  <c:pt idx="51">
                    <c:v>NON</c:v>
                  </c:pt>
                  <c:pt idx="52">
                    <c:v>NON</c:v>
                  </c:pt>
                  <c:pt idx="53">
                    <c:v>OUI</c:v>
                  </c:pt>
                  <c:pt idx="54">
                    <c:v>NON</c:v>
                  </c:pt>
                  <c:pt idx="55">
                    <c:v>OUI</c:v>
                  </c:pt>
                  <c:pt idx="56">
                    <c:v>NON</c:v>
                  </c:pt>
                  <c:pt idx="57">
                    <c:v>OUI</c:v>
                  </c:pt>
                  <c:pt idx="58">
                    <c:v>NON</c:v>
                  </c:pt>
                  <c:pt idx="59">
                    <c:v>OUI</c:v>
                  </c:pt>
                  <c:pt idx="60">
                    <c:v>OUI</c:v>
                  </c:pt>
                  <c:pt idx="61">
                    <c:v>OUI</c:v>
                  </c:pt>
                  <c:pt idx="62">
                    <c:v>NON</c:v>
                  </c:pt>
                  <c:pt idx="63">
                    <c:v>OUI</c:v>
                  </c:pt>
                  <c:pt idx="64">
                    <c:v>NON</c:v>
                  </c:pt>
                  <c:pt idx="65">
                    <c:v>OUI</c:v>
                  </c:pt>
                </c:lvl>
                <c:lvl>
                  <c:pt idx="0">
                    <c:v>A</c:v>
                  </c:pt>
                  <c:pt idx="2">
                    <c:v>C</c:v>
                  </c:pt>
                  <c:pt idx="3">
                    <c:v>B</c:v>
                  </c:pt>
                  <c:pt idx="4">
                    <c:v>A</c:v>
                  </c:pt>
                  <c:pt idx="6">
                    <c:v>C</c:v>
                  </c:pt>
                  <c:pt idx="7">
                    <c:v>B</c:v>
                  </c:pt>
                  <c:pt idx="8">
                    <c:v>G</c:v>
                  </c:pt>
                  <c:pt idx="9">
                    <c:v>A</c:v>
                  </c:pt>
                  <c:pt idx="11">
                    <c:v>B</c:v>
                  </c:pt>
                  <c:pt idx="12">
                    <c:v>A</c:v>
                  </c:pt>
                  <c:pt idx="14">
                    <c:v>C</c:v>
                  </c:pt>
                  <c:pt idx="15">
                    <c:v>B</c:v>
                  </c:pt>
                  <c:pt idx="16">
                    <c:v>G</c:v>
                  </c:pt>
                  <c:pt idx="17">
                    <c:v>A</c:v>
                  </c:pt>
                  <c:pt idx="19">
                    <c:v>B</c:v>
                  </c:pt>
                  <c:pt idx="21">
                    <c:v>G</c:v>
                  </c:pt>
                  <c:pt idx="22">
                    <c:v>A</c:v>
                  </c:pt>
                  <c:pt idx="23">
                    <c:v>B</c:v>
                  </c:pt>
                  <c:pt idx="24">
                    <c:v>A</c:v>
                  </c:pt>
                  <c:pt idx="26">
                    <c:v>C</c:v>
                  </c:pt>
                  <c:pt idx="27">
                    <c:v>B</c:v>
                  </c:pt>
                  <c:pt idx="29">
                    <c:v>G</c:v>
                  </c:pt>
                  <c:pt idx="30">
                    <c:v>A</c:v>
                  </c:pt>
                  <c:pt idx="32">
                    <c:v>C</c:v>
                  </c:pt>
                  <c:pt idx="33">
                    <c:v>B</c:v>
                  </c:pt>
                  <c:pt idx="34">
                    <c:v>A</c:v>
                  </c:pt>
                  <c:pt idx="36">
                    <c:v>B</c:v>
                  </c:pt>
                  <c:pt idx="37">
                    <c:v>G</c:v>
                  </c:pt>
                  <c:pt idx="38">
                    <c:v>A</c:v>
                  </c:pt>
                  <c:pt idx="40">
                    <c:v>C</c:v>
                  </c:pt>
                  <c:pt idx="41">
                    <c:v>B</c:v>
                  </c:pt>
                  <c:pt idx="42">
                    <c:v>G</c:v>
                  </c:pt>
                  <c:pt idx="44">
                    <c:v>A</c:v>
                  </c:pt>
                  <c:pt idx="46">
                    <c:v>C</c:v>
                  </c:pt>
                  <c:pt idx="47">
                    <c:v>B</c:v>
                  </c:pt>
                  <c:pt idx="49">
                    <c:v>A</c:v>
                  </c:pt>
                  <c:pt idx="51">
                    <c:v>C</c:v>
                  </c:pt>
                  <c:pt idx="52">
                    <c:v>B</c:v>
                  </c:pt>
                  <c:pt idx="53">
                    <c:v>G</c:v>
                  </c:pt>
                  <c:pt idx="54">
                    <c:v>A</c:v>
                  </c:pt>
                  <c:pt idx="56">
                    <c:v>B</c:v>
                  </c:pt>
                  <c:pt idx="58">
                    <c:v>A</c:v>
                  </c:pt>
                  <c:pt idx="60">
                    <c:v>B</c:v>
                  </c:pt>
                  <c:pt idx="61">
                    <c:v>G</c:v>
                  </c:pt>
                  <c:pt idx="62">
                    <c:v>A</c:v>
                  </c:pt>
                  <c:pt idx="64">
                    <c:v>C</c:v>
                  </c:pt>
                  <c:pt idx="65">
                    <c:v>B</c:v>
                  </c:pt>
                </c:lvl>
                <c:lvl>
                  <c:pt idx="0">
                    <c:v>2</c:v>
                  </c:pt>
                  <c:pt idx="4">
                    <c:v>3</c:v>
                  </c:pt>
                  <c:pt idx="9">
                    <c:v>4</c:v>
                  </c:pt>
                  <c:pt idx="12">
                    <c:v>5</c:v>
                  </c:pt>
                  <c:pt idx="17">
                    <c:v>6</c:v>
                  </c:pt>
                  <c:pt idx="22">
                    <c:v>7</c:v>
                  </c:pt>
                  <c:pt idx="24">
                    <c:v>8</c:v>
                  </c:pt>
                  <c:pt idx="30">
                    <c:v>9</c:v>
                  </c:pt>
                  <c:pt idx="34">
                    <c:v>10</c:v>
                  </c:pt>
                  <c:pt idx="38">
                    <c:v>11</c:v>
                  </c:pt>
                  <c:pt idx="44">
                    <c:v>12</c:v>
                  </c:pt>
                  <c:pt idx="49">
                    <c:v>13</c:v>
                  </c:pt>
                  <c:pt idx="54">
                    <c:v>14</c:v>
                  </c:pt>
                  <c:pt idx="58">
                    <c:v>15</c:v>
                  </c:pt>
                  <c:pt idx="62">
                    <c:v>16</c:v>
                  </c:pt>
                </c:lvl>
              </c:multiLvlStrCache>
            </c:multiLvlStrRef>
          </c:cat>
          <c:val>
            <c:numRef>
              <c:f>'TCD 1'!$D$5:$D$133</c:f>
              <c:numCache>
                <c:formatCode>General</c:formatCode>
                <c:ptCount val="66"/>
                <c:pt idx="0">
                  <c:v>7</c:v>
                </c:pt>
                <c:pt idx="1">
                  <c:v>4</c:v>
                </c:pt>
                <c:pt idx="2">
                  <c:v>1</c:v>
                </c:pt>
                <c:pt idx="3">
                  <c:v>5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2</c:v>
                </c:pt>
                <c:pt idx="8">
                  <c:v>1</c:v>
                </c:pt>
                <c:pt idx="9">
                  <c:v>2</c:v>
                </c:pt>
                <c:pt idx="10">
                  <c:v>4</c:v>
                </c:pt>
                <c:pt idx="11">
                  <c:v>3</c:v>
                </c:pt>
                <c:pt idx="12">
                  <c:v>2</c:v>
                </c:pt>
                <c:pt idx="13">
                  <c:v>6</c:v>
                </c:pt>
                <c:pt idx="14">
                  <c:v>1</c:v>
                </c:pt>
                <c:pt idx="15">
                  <c:v>3</c:v>
                </c:pt>
                <c:pt idx="17">
                  <c:v>1</c:v>
                </c:pt>
                <c:pt idx="18">
                  <c:v>2</c:v>
                </c:pt>
                <c:pt idx="19">
                  <c:v>1</c:v>
                </c:pt>
                <c:pt idx="20">
                  <c:v>6</c:v>
                </c:pt>
                <c:pt idx="21">
                  <c:v>1</c:v>
                </c:pt>
                <c:pt idx="22">
                  <c:v>5</c:v>
                </c:pt>
                <c:pt idx="23">
                  <c:v>6</c:v>
                </c:pt>
                <c:pt idx="24">
                  <c:v>2</c:v>
                </c:pt>
                <c:pt idx="25">
                  <c:v>5</c:v>
                </c:pt>
                <c:pt idx="26">
                  <c:v>1</c:v>
                </c:pt>
                <c:pt idx="27">
                  <c:v>3</c:v>
                </c:pt>
                <c:pt idx="28">
                  <c:v>3</c:v>
                </c:pt>
                <c:pt idx="29">
                  <c:v>1</c:v>
                </c:pt>
                <c:pt idx="30">
                  <c:v>3</c:v>
                </c:pt>
                <c:pt idx="31">
                  <c:v>6</c:v>
                </c:pt>
                <c:pt idx="32">
                  <c:v>1</c:v>
                </c:pt>
                <c:pt idx="33">
                  <c:v>6</c:v>
                </c:pt>
                <c:pt idx="34">
                  <c:v>2</c:v>
                </c:pt>
                <c:pt idx="35">
                  <c:v>2</c:v>
                </c:pt>
                <c:pt idx="36">
                  <c:v>4</c:v>
                </c:pt>
                <c:pt idx="37">
                  <c:v>1</c:v>
                </c:pt>
                <c:pt idx="38">
                  <c:v>4</c:v>
                </c:pt>
                <c:pt idx="39">
                  <c:v>9</c:v>
                </c:pt>
                <c:pt idx="40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2</c:v>
                </c:pt>
                <c:pt idx="45">
                  <c:v>10</c:v>
                </c:pt>
                <c:pt idx="46">
                  <c:v>1</c:v>
                </c:pt>
                <c:pt idx="48">
                  <c:v>2</c:v>
                </c:pt>
                <c:pt idx="49">
                  <c:v>8</c:v>
                </c:pt>
                <c:pt idx="50">
                  <c:v>12</c:v>
                </c:pt>
                <c:pt idx="51">
                  <c:v>2</c:v>
                </c:pt>
                <c:pt idx="52">
                  <c:v>1</c:v>
                </c:pt>
                <c:pt idx="53">
                  <c:v>1</c:v>
                </c:pt>
                <c:pt idx="54">
                  <c:v>3</c:v>
                </c:pt>
                <c:pt idx="55">
                  <c:v>7</c:v>
                </c:pt>
                <c:pt idx="56">
                  <c:v>4</c:v>
                </c:pt>
                <c:pt idx="57">
                  <c:v>4</c:v>
                </c:pt>
                <c:pt idx="58">
                  <c:v>4</c:v>
                </c:pt>
                <c:pt idx="59">
                  <c:v>6</c:v>
                </c:pt>
                <c:pt idx="60">
                  <c:v>4</c:v>
                </c:pt>
                <c:pt idx="61">
                  <c:v>2</c:v>
                </c:pt>
                <c:pt idx="62">
                  <c:v>1</c:v>
                </c:pt>
                <c:pt idx="63">
                  <c:v>8</c:v>
                </c:pt>
                <c:pt idx="64">
                  <c:v>2</c:v>
                </c:pt>
                <c:pt idx="6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55F8-48B0-BFB4-21F6B4FEB8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62759624"/>
        <c:axId val="862765528"/>
      </c:barChart>
      <c:lineChart>
        <c:grouping val="standard"/>
        <c:varyColors val="0"/>
        <c:ser>
          <c:idx val="1"/>
          <c:order val="1"/>
          <c:tx>
            <c:strRef>
              <c:f>'TCD 1'!$C$3:$C$4</c:f>
              <c:strCache>
                <c:ptCount val="1"/>
                <c:pt idx="0">
                  <c:v>Complet - Ratio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'TCD 1'!$A$5:$A$133</c:f>
              <c:multiLvlStrCache>
                <c:ptCount val="66"/>
                <c:lvl>
                  <c:pt idx="0">
                    <c:v>NON</c:v>
                  </c:pt>
                  <c:pt idx="1">
                    <c:v>OUI</c:v>
                  </c:pt>
                  <c:pt idx="2">
                    <c:v>NON</c:v>
                  </c:pt>
                  <c:pt idx="3">
                    <c:v>OUI</c:v>
                  </c:pt>
                  <c:pt idx="4">
                    <c:v>NON</c:v>
                  </c:pt>
                  <c:pt idx="5">
                    <c:v>OUI</c:v>
                  </c:pt>
                  <c:pt idx="6">
                    <c:v>NON</c:v>
                  </c:pt>
                  <c:pt idx="7">
                    <c:v>OUI</c:v>
                  </c:pt>
                  <c:pt idx="8">
                    <c:v>OUI</c:v>
                  </c:pt>
                  <c:pt idx="9">
                    <c:v>NON</c:v>
                  </c:pt>
                  <c:pt idx="10">
                    <c:v>OUI</c:v>
                  </c:pt>
                  <c:pt idx="11">
                    <c:v>OUI</c:v>
                  </c:pt>
                  <c:pt idx="12">
                    <c:v>NON</c:v>
                  </c:pt>
                  <c:pt idx="13">
                    <c:v>OUI</c:v>
                  </c:pt>
                  <c:pt idx="14">
                    <c:v>NON</c:v>
                  </c:pt>
                  <c:pt idx="15">
                    <c:v>OUI</c:v>
                  </c:pt>
                  <c:pt idx="16">
                    <c:v>OUI</c:v>
                  </c:pt>
                  <c:pt idx="17">
                    <c:v>NON</c:v>
                  </c:pt>
                  <c:pt idx="18">
                    <c:v>OUI</c:v>
                  </c:pt>
                  <c:pt idx="19">
                    <c:v>NON</c:v>
                  </c:pt>
                  <c:pt idx="20">
                    <c:v>OUI</c:v>
                  </c:pt>
                  <c:pt idx="21">
                    <c:v>OUI</c:v>
                  </c:pt>
                  <c:pt idx="22">
                    <c:v>OUI</c:v>
                  </c:pt>
                  <c:pt idx="23">
                    <c:v>OUI</c:v>
                  </c:pt>
                  <c:pt idx="24">
                    <c:v>NON</c:v>
                  </c:pt>
                  <c:pt idx="25">
                    <c:v>OUI</c:v>
                  </c:pt>
                  <c:pt idx="26">
                    <c:v>NON</c:v>
                  </c:pt>
                  <c:pt idx="27">
                    <c:v>NON</c:v>
                  </c:pt>
                  <c:pt idx="28">
                    <c:v>OUI</c:v>
                  </c:pt>
                  <c:pt idx="29">
                    <c:v>OUI</c:v>
                  </c:pt>
                  <c:pt idx="30">
                    <c:v>NON</c:v>
                  </c:pt>
                  <c:pt idx="31">
                    <c:v>OUI</c:v>
                  </c:pt>
                  <c:pt idx="32">
                    <c:v>NON</c:v>
                  </c:pt>
                  <c:pt idx="33">
                    <c:v>OUI</c:v>
                  </c:pt>
                  <c:pt idx="34">
                    <c:v>NON</c:v>
                  </c:pt>
                  <c:pt idx="35">
                    <c:v>OUI</c:v>
                  </c:pt>
                  <c:pt idx="36">
                    <c:v>OUI</c:v>
                  </c:pt>
                  <c:pt idx="37">
                    <c:v>OUI</c:v>
                  </c:pt>
                  <c:pt idx="38">
                    <c:v>NON</c:v>
                  </c:pt>
                  <c:pt idx="39">
                    <c:v>OUI</c:v>
                  </c:pt>
                  <c:pt idx="40">
                    <c:v>NON</c:v>
                  </c:pt>
                  <c:pt idx="41">
                    <c:v>OUI</c:v>
                  </c:pt>
                  <c:pt idx="42">
                    <c:v>NON</c:v>
                  </c:pt>
                  <c:pt idx="43">
                    <c:v>OUI</c:v>
                  </c:pt>
                  <c:pt idx="44">
                    <c:v>NON</c:v>
                  </c:pt>
                  <c:pt idx="45">
                    <c:v>OUI</c:v>
                  </c:pt>
                  <c:pt idx="46">
                    <c:v>NON</c:v>
                  </c:pt>
                  <c:pt idx="47">
                    <c:v>NON</c:v>
                  </c:pt>
                  <c:pt idx="48">
                    <c:v>OUI</c:v>
                  </c:pt>
                  <c:pt idx="49">
                    <c:v>NON</c:v>
                  </c:pt>
                  <c:pt idx="50">
                    <c:v>OUI</c:v>
                  </c:pt>
                  <c:pt idx="51">
                    <c:v>NON</c:v>
                  </c:pt>
                  <c:pt idx="52">
                    <c:v>NON</c:v>
                  </c:pt>
                  <c:pt idx="53">
                    <c:v>OUI</c:v>
                  </c:pt>
                  <c:pt idx="54">
                    <c:v>NON</c:v>
                  </c:pt>
                  <c:pt idx="55">
                    <c:v>OUI</c:v>
                  </c:pt>
                  <c:pt idx="56">
                    <c:v>NON</c:v>
                  </c:pt>
                  <c:pt idx="57">
                    <c:v>OUI</c:v>
                  </c:pt>
                  <c:pt idx="58">
                    <c:v>NON</c:v>
                  </c:pt>
                  <c:pt idx="59">
                    <c:v>OUI</c:v>
                  </c:pt>
                  <c:pt idx="60">
                    <c:v>OUI</c:v>
                  </c:pt>
                  <c:pt idx="61">
                    <c:v>OUI</c:v>
                  </c:pt>
                  <c:pt idx="62">
                    <c:v>NON</c:v>
                  </c:pt>
                  <c:pt idx="63">
                    <c:v>OUI</c:v>
                  </c:pt>
                  <c:pt idx="64">
                    <c:v>NON</c:v>
                  </c:pt>
                  <c:pt idx="65">
                    <c:v>OUI</c:v>
                  </c:pt>
                </c:lvl>
                <c:lvl>
                  <c:pt idx="0">
                    <c:v>A</c:v>
                  </c:pt>
                  <c:pt idx="2">
                    <c:v>C</c:v>
                  </c:pt>
                  <c:pt idx="3">
                    <c:v>B</c:v>
                  </c:pt>
                  <c:pt idx="4">
                    <c:v>A</c:v>
                  </c:pt>
                  <c:pt idx="6">
                    <c:v>C</c:v>
                  </c:pt>
                  <c:pt idx="7">
                    <c:v>B</c:v>
                  </c:pt>
                  <c:pt idx="8">
                    <c:v>G</c:v>
                  </c:pt>
                  <c:pt idx="9">
                    <c:v>A</c:v>
                  </c:pt>
                  <c:pt idx="11">
                    <c:v>B</c:v>
                  </c:pt>
                  <c:pt idx="12">
                    <c:v>A</c:v>
                  </c:pt>
                  <c:pt idx="14">
                    <c:v>C</c:v>
                  </c:pt>
                  <c:pt idx="15">
                    <c:v>B</c:v>
                  </c:pt>
                  <c:pt idx="16">
                    <c:v>G</c:v>
                  </c:pt>
                  <c:pt idx="17">
                    <c:v>A</c:v>
                  </c:pt>
                  <c:pt idx="19">
                    <c:v>B</c:v>
                  </c:pt>
                  <c:pt idx="21">
                    <c:v>G</c:v>
                  </c:pt>
                  <c:pt idx="22">
                    <c:v>A</c:v>
                  </c:pt>
                  <c:pt idx="23">
                    <c:v>B</c:v>
                  </c:pt>
                  <c:pt idx="24">
                    <c:v>A</c:v>
                  </c:pt>
                  <c:pt idx="26">
                    <c:v>C</c:v>
                  </c:pt>
                  <c:pt idx="27">
                    <c:v>B</c:v>
                  </c:pt>
                  <c:pt idx="29">
                    <c:v>G</c:v>
                  </c:pt>
                  <c:pt idx="30">
                    <c:v>A</c:v>
                  </c:pt>
                  <c:pt idx="32">
                    <c:v>C</c:v>
                  </c:pt>
                  <c:pt idx="33">
                    <c:v>B</c:v>
                  </c:pt>
                  <c:pt idx="34">
                    <c:v>A</c:v>
                  </c:pt>
                  <c:pt idx="36">
                    <c:v>B</c:v>
                  </c:pt>
                  <c:pt idx="37">
                    <c:v>G</c:v>
                  </c:pt>
                  <c:pt idx="38">
                    <c:v>A</c:v>
                  </c:pt>
                  <c:pt idx="40">
                    <c:v>C</c:v>
                  </c:pt>
                  <c:pt idx="41">
                    <c:v>B</c:v>
                  </c:pt>
                  <c:pt idx="42">
                    <c:v>G</c:v>
                  </c:pt>
                  <c:pt idx="44">
                    <c:v>A</c:v>
                  </c:pt>
                  <c:pt idx="46">
                    <c:v>C</c:v>
                  </c:pt>
                  <c:pt idx="47">
                    <c:v>B</c:v>
                  </c:pt>
                  <c:pt idx="49">
                    <c:v>A</c:v>
                  </c:pt>
                  <c:pt idx="51">
                    <c:v>C</c:v>
                  </c:pt>
                  <c:pt idx="52">
                    <c:v>B</c:v>
                  </c:pt>
                  <c:pt idx="53">
                    <c:v>G</c:v>
                  </c:pt>
                  <c:pt idx="54">
                    <c:v>A</c:v>
                  </c:pt>
                  <c:pt idx="56">
                    <c:v>B</c:v>
                  </c:pt>
                  <c:pt idx="58">
                    <c:v>A</c:v>
                  </c:pt>
                  <c:pt idx="60">
                    <c:v>B</c:v>
                  </c:pt>
                  <c:pt idx="61">
                    <c:v>G</c:v>
                  </c:pt>
                  <c:pt idx="62">
                    <c:v>A</c:v>
                  </c:pt>
                  <c:pt idx="64">
                    <c:v>C</c:v>
                  </c:pt>
                  <c:pt idx="65">
                    <c:v>B</c:v>
                  </c:pt>
                </c:lvl>
                <c:lvl>
                  <c:pt idx="0">
                    <c:v>2</c:v>
                  </c:pt>
                  <c:pt idx="4">
                    <c:v>3</c:v>
                  </c:pt>
                  <c:pt idx="9">
                    <c:v>4</c:v>
                  </c:pt>
                  <c:pt idx="12">
                    <c:v>5</c:v>
                  </c:pt>
                  <c:pt idx="17">
                    <c:v>6</c:v>
                  </c:pt>
                  <c:pt idx="22">
                    <c:v>7</c:v>
                  </c:pt>
                  <c:pt idx="24">
                    <c:v>8</c:v>
                  </c:pt>
                  <c:pt idx="30">
                    <c:v>9</c:v>
                  </c:pt>
                  <c:pt idx="34">
                    <c:v>10</c:v>
                  </c:pt>
                  <c:pt idx="38">
                    <c:v>11</c:v>
                  </c:pt>
                  <c:pt idx="44">
                    <c:v>12</c:v>
                  </c:pt>
                  <c:pt idx="49">
                    <c:v>13</c:v>
                  </c:pt>
                  <c:pt idx="54">
                    <c:v>14</c:v>
                  </c:pt>
                  <c:pt idx="58">
                    <c:v>15</c:v>
                  </c:pt>
                  <c:pt idx="62">
                    <c:v>16</c:v>
                  </c:pt>
                </c:lvl>
              </c:multiLvlStrCache>
            </c:multiLvlStrRef>
          </c:cat>
          <c:val>
            <c:numRef>
              <c:f>'TCD 1'!$C$5:$C$133</c:f>
              <c:numCache>
                <c:formatCode>0.00%</c:formatCode>
                <c:ptCount val="66"/>
                <c:pt idx="0">
                  <c:v>0</c:v>
                </c:pt>
                <c:pt idx="1">
                  <c:v>0.42857142857142855</c:v>
                </c:pt>
                <c:pt idx="2">
                  <c:v>0</c:v>
                </c:pt>
                <c:pt idx="3">
                  <c:v>0.16666666666666666</c:v>
                </c:pt>
                <c:pt idx="4">
                  <c:v>0.5</c:v>
                </c:pt>
                <c:pt idx="5">
                  <c:v>0.83333333333333337</c:v>
                </c:pt>
                <c:pt idx="6">
                  <c:v>0</c:v>
                </c:pt>
                <c:pt idx="7">
                  <c:v>0.33333333333333331</c:v>
                </c:pt>
                <c:pt idx="8">
                  <c:v>0</c:v>
                </c:pt>
                <c:pt idx="9">
                  <c:v>0</c:v>
                </c:pt>
                <c:pt idx="10">
                  <c:v>0.5</c:v>
                </c:pt>
                <c:pt idx="11">
                  <c:v>0.25</c:v>
                </c:pt>
                <c:pt idx="12">
                  <c:v>0</c:v>
                </c:pt>
                <c:pt idx="13">
                  <c:v>0.14285714285714285</c:v>
                </c:pt>
                <c:pt idx="14">
                  <c:v>0.5</c:v>
                </c:pt>
                <c:pt idx="15">
                  <c:v>0</c:v>
                </c:pt>
                <c:pt idx="16">
                  <c:v>1</c:v>
                </c:pt>
                <c:pt idx="17">
                  <c:v>0.5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0.375</c:v>
                </c:pt>
                <c:pt idx="23">
                  <c:v>0.25</c:v>
                </c:pt>
                <c:pt idx="24">
                  <c:v>0.33333333333333331</c:v>
                </c:pt>
                <c:pt idx="25">
                  <c:v>0.375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0.25</c:v>
                </c:pt>
                <c:pt idx="31">
                  <c:v>0.14285714285714285</c:v>
                </c:pt>
                <c:pt idx="32">
                  <c:v>0</c:v>
                </c:pt>
                <c:pt idx="33">
                  <c:v>0.14285714285714285</c:v>
                </c:pt>
                <c:pt idx="34">
                  <c:v>0</c:v>
                </c:pt>
                <c:pt idx="35">
                  <c:v>0</c:v>
                </c:pt>
                <c:pt idx="36">
                  <c:v>0.2</c:v>
                </c:pt>
                <c:pt idx="37">
                  <c:v>0</c:v>
                </c:pt>
                <c:pt idx="38">
                  <c:v>0.2</c:v>
                </c:pt>
                <c:pt idx="39">
                  <c:v>0.18181818181818182</c:v>
                </c:pt>
                <c:pt idx="40">
                  <c:v>0</c:v>
                </c:pt>
                <c:pt idx="41">
                  <c:v>1</c:v>
                </c:pt>
                <c:pt idx="42">
                  <c:v>0</c:v>
                </c:pt>
                <c:pt idx="43">
                  <c:v>0</c:v>
                </c:pt>
                <c:pt idx="44">
                  <c:v>0.33333333333333331</c:v>
                </c:pt>
                <c:pt idx="45">
                  <c:v>0.2857142857142857</c:v>
                </c:pt>
                <c:pt idx="46">
                  <c:v>0</c:v>
                </c:pt>
                <c:pt idx="47">
                  <c:v>1</c:v>
                </c:pt>
                <c:pt idx="48">
                  <c:v>0</c:v>
                </c:pt>
                <c:pt idx="49">
                  <c:v>0</c:v>
                </c:pt>
                <c:pt idx="50">
                  <c:v>0.14285714285714285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0.66666666666666663</c:v>
                </c:pt>
                <c:pt idx="63">
                  <c:v>0.2</c:v>
                </c:pt>
                <c:pt idx="64">
                  <c:v>0</c:v>
                </c:pt>
                <c:pt idx="6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5F8-48B0-BFB4-21F6B4FEB8E4}"/>
            </c:ext>
          </c:extLst>
        </c:ser>
        <c:ser>
          <c:idx val="3"/>
          <c:order val="3"/>
          <c:tx>
            <c:strRef>
              <c:f>'TCD 1'!$E$3:$E$4</c:f>
              <c:strCache>
                <c:ptCount val="1"/>
                <c:pt idx="0">
                  <c:v>Incomplet - Ratio</c:v>
                </c:pt>
              </c:strCache>
            </c:strRef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'TCD 1'!$A$5:$A$133</c:f>
              <c:multiLvlStrCache>
                <c:ptCount val="66"/>
                <c:lvl>
                  <c:pt idx="0">
                    <c:v>NON</c:v>
                  </c:pt>
                  <c:pt idx="1">
                    <c:v>OUI</c:v>
                  </c:pt>
                  <c:pt idx="2">
                    <c:v>NON</c:v>
                  </c:pt>
                  <c:pt idx="3">
                    <c:v>OUI</c:v>
                  </c:pt>
                  <c:pt idx="4">
                    <c:v>NON</c:v>
                  </c:pt>
                  <c:pt idx="5">
                    <c:v>OUI</c:v>
                  </c:pt>
                  <c:pt idx="6">
                    <c:v>NON</c:v>
                  </c:pt>
                  <c:pt idx="7">
                    <c:v>OUI</c:v>
                  </c:pt>
                  <c:pt idx="8">
                    <c:v>OUI</c:v>
                  </c:pt>
                  <c:pt idx="9">
                    <c:v>NON</c:v>
                  </c:pt>
                  <c:pt idx="10">
                    <c:v>OUI</c:v>
                  </c:pt>
                  <c:pt idx="11">
                    <c:v>OUI</c:v>
                  </c:pt>
                  <c:pt idx="12">
                    <c:v>NON</c:v>
                  </c:pt>
                  <c:pt idx="13">
                    <c:v>OUI</c:v>
                  </c:pt>
                  <c:pt idx="14">
                    <c:v>NON</c:v>
                  </c:pt>
                  <c:pt idx="15">
                    <c:v>OUI</c:v>
                  </c:pt>
                  <c:pt idx="16">
                    <c:v>OUI</c:v>
                  </c:pt>
                  <c:pt idx="17">
                    <c:v>NON</c:v>
                  </c:pt>
                  <c:pt idx="18">
                    <c:v>OUI</c:v>
                  </c:pt>
                  <c:pt idx="19">
                    <c:v>NON</c:v>
                  </c:pt>
                  <c:pt idx="20">
                    <c:v>OUI</c:v>
                  </c:pt>
                  <c:pt idx="21">
                    <c:v>OUI</c:v>
                  </c:pt>
                  <c:pt idx="22">
                    <c:v>OUI</c:v>
                  </c:pt>
                  <c:pt idx="23">
                    <c:v>OUI</c:v>
                  </c:pt>
                  <c:pt idx="24">
                    <c:v>NON</c:v>
                  </c:pt>
                  <c:pt idx="25">
                    <c:v>OUI</c:v>
                  </c:pt>
                  <c:pt idx="26">
                    <c:v>NON</c:v>
                  </c:pt>
                  <c:pt idx="27">
                    <c:v>NON</c:v>
                  </c:pt>
                  <c:pt idx="28">
                    <c:v>OUI</c:v>
                  </c:pt>
                  <c:pt idx="29">
                    <c:v>OUI</c:v>
                  </c:pt>
                  <c:pt idx="30">
                    <c:v>NON</c:v>
                  </c:pt>
                  <c:pt idx="31">
                    <c:v>OUI</c:v>
                  </c:pt>
                  <c:pt idx="32">
                    <c:v>NON</c:v>
                  </c:pt>
                  <c:pt idx="33">
                    <c:v>OUI</c:v>
                  </c:pt>
                  <c:pt idx="34">
                    <c:v>NON</c:v>
                  </c:pt>
                  <c:pt idx="35">
                    <c:v>OUI</c:v>
                  </c:pt>
                  <c:pt idx="36">
                    <c:v>OUI</c:v>
                  </c:pt>
                  <c:pt idx="37">
                    <c:v>OUI</c:v>
                  </c:pt>
                  <c:pt idx="38">
                    <c:v>NON</c:v>
                  </c:pt>
                  <c:pt idx="39">
                    <c:v>OUI</c:v>
                  </c:pt>
                  <c:pt idx="40">
                    <c:v>NON</c:v>
                  </c:pt>
                  <c:pt idx="41">
                    <c:v>OUI</c:v>
                  </c:pt>
                  <c:pt idx="42">
                    <c:v>NON</c:v>
                  </c:pt>
                  <c:pt idx="43">
                    <c:v>OUI</c:v>
                  </c:pt>
                  <c:pt idx="44">
                    <c:v>NON</c:v>
                  </c:pt>
                  <c:pt idx="45">
                    <c:v>OUI</c:v>
                  </c:pt>
                  <c:pt idx="46">
                    <c:v>NON</c:v>
                  </c:pt>
                  <c:pt idx="47">
                    <c:v>NON</c:v>
                  </c:pt>
                  <c:pt idx="48">
                    <c:v>OUI</c:v>
                  </c:pt>
                  <c:pt idx="49">
                    <c:v>NON</c:v>
                  </c:pt>
                  <c:pt idx="50">
                    <c:v>OUI</c:v>
                  </c:pt>
                  <c:pt idx="51">
                    <c:v>NON</c:v>
                  </c:pt>
                  <c:pt idx="52">
                    <c:v>NON</c:v>
                  </c:pt>
                  <c:pt idx="53">
                    <c:v>OUI</c:v>
                  </c:pt>
                  <c:pt idx="54">
                    <c:v>NON</c:v>
                  </c:pt>
                  <c:pt idx="55">
                    <c:v>OUI</c:v>
                  </c:pt>
                  <c:pt idx="56">
                    <c:v>NON</c:v>
                  </c:pt>
                  <c:pt idx="57">
                    <c:v>OUI</c:v>
                  </c:pt>
                  <c:pt idx="58">
                    <c:v>NON</c:v>
                  </c:pt>
                  <c:pt idx="59">
                    <c:v>OUI</c:v>
                  </c:pt>
                  <c:pt idx="60">
                    <c:v>OUI</c:v>
                  </c:pt>
                  <c:pt idx="61">
                    <c:v>OUI</c:v>
                  </c:pt>
                  <c:pt idx="62">
                    <c:v>NON</c:v>
                  </c:pt>
                  <c:pt idx="63">
                    <c:v>OUI</c:v>
                  </c:pt>
                  <c:pt idx="64">
                    <c:v>NON</c:v>
                  </c:pt>
                  <c:pt idx="65">
                    <c:v>OUI</c:v>
                  </c:pt>
                </c:lvl>
                <c:lvl>
                  <c:pt idx="0">
                    <c:v>A</c:v>
                  </c:pt>
                  <c:pt idx="2">
                    <c:v>C</c:v>
                  </c:pt>
                  <c:pt idx="3">
                    <c:v>B</c:v>
                  </c:pt>
                  <c:pt idx="4">
                    <c:v>A</c:v>
                  </c:pt>
                  <c:pt idx="6">
                    <c:v>C</c:v>
                  </c:pt>
                  <c:pt idx="7">
                    <c:v>B</c:v>
                  </c:pt>
                  <c:pt idx="8">
                    <c:v>G</c:v>
                  </c:pt>
                  <c:pt idx="9">
                    <c:v>A</c:v>
                  </c:pt>
                  <c:pt idx="11">
                    <c:v>B</c:v>
                  </c:pt>
                  <c:pt idx="12">
                    <c:v>A</c:v>
                  </c:pt>
                  <c:pt idx="14">
                    <c:v>C</c:v>
                  </c:pt>
                  <c:pt idx="15">
                    <c:v>B</c:v>
                  </c:pt>
                  <c:pt idx="16">
                    <c:v>G</c:v>
                  </c:pt>
                  <c:pt idx="17">
                    <c:v>A</c:v>
                  </c:pt>
                  <c:pt idx="19">
                    <c:v>B</c:v>
                  </c:pt>
                  <c:pt idx="21">
                    <c:v>G</c:v>
                  </c:pt>
                  <c:pt idx="22">
                    <c:v>A</c:v>
                  </c:pt>
                  <c:pt idx="23">
                    <c:v>B</c:v>
                  </c:pt>
                  <c:pt idx="24">
                    <c:v>A</c:v>
                  </c:pt>
                  <c:pt idx="26">
                    <c:v>C</c:v>
                  </c:pt>
                  <c:pt idx="27">
                    <c:v>B</c:v>
                  </c:pt>
                  <c:pt idx="29">
                    <c:v>G</c:v>
                  </c:pt>
                  <c:pt idx="30">
                    <c:v>A</c:v>
                  </c:pt>
                  <c:pt idx="32">
                    <c:v>C</c:v>
                  </c:pt>
                  <c:pt idx="33">
                    <c:v>B</c:v>
                  </c:pt>
                  <c:pt idx="34">
                    <c:v>A</c:v>
                  </c:pt>
                  <c:pt idx="36">
                    <c:v>B</c:v>
                  </c:pt>
                  <c:pt idx="37">
                    <c:v>G</c:v>
                  </c:pt>
                  <c:pt idx="38">
                    <c:v>A</c:v>
                  </c:pt>
                  <c:pt idx="40">
                    <c:v>C</c:v>
                  </c:pt>
                  <c:pt idx="41">
                    <c:v>B</c:v>
                  </c:pt>
                  <c:pt idx="42">
                    <c:v>G</c:v>
                  </c:pt>
                  <c:pt idx="44">
                    <c:v>A</c:v>
                  </c:pt>
                  <c:pt idx="46">
                    <c:v>C</c:v>
                  </c:pt>
                  <c:pt idx="47">
                    <c:v>B</c:v>
                  </c:pt>
                  <c:pt idx="49">
                    <c:v>A</c:v>
                  </c:pt>
                  <c:pt idx="51">
                    <c:v>C</c:v>
                  </c:pt>
                  <c:pt idx="52">
                    <c:v>B</c:v>
                  </c:pt>
                  <c:pt idx="53">
                    <c:v>G</c:v>
                  </c:pt>
                  <c:pt idx="54">
                    <c:v>A</c:v>
                  </c:pt>
                  <c:pt idx="56">
                    <c:v>B</c:v>
                  </c:pt>
                  <c:pt idx="58">
                    <c:v>A</c:v>
                  </c:pt>
                  <c:pt idx="60">
                    <c:v>B</c:v>
                  </c:pt>
                  <c:pt idx="61">
                    <c:v>G</c:v>
                  </c:pt>
                  <c:pt idx="62">
                    <c:v>A</c:v>
                  </c:pt>
                  <c:pt idx="64">
                    <c:v>C</c:v>
                  </c:pt>
                  <c:pt idx="65">
                    <c:v>B</c:v>
                  </c:pt>
                </c:lvl>
                <c:lvl>
                  <c:pt idx="0">
                    <c:v>2</c:v>
                  </c:pt>
                  <c:pt idx="4">
                    <c:v>3</c:v>
                  </c:pt>
                  <c:pt idx="9">
                    <c:v>4</c:v>
                  </c:pt>
                  <c:pt idx="12">
                    <c:v>5</c:v>
                  </c:pt>
                  <c:pt idx="17">
                    <c:v>6</c:v>
                  </c:pt>
                  <c:pt idx="22">
                    <c:v>7</c:v>
                  </c:pt>
                  <c:pt idx="24">
                    <c:v>8</c:v>
                  </c:pt>
                  <c:pt idx="30">
                    <c:v>9</c:v>
                  </c:pt>
                  <c:pt idx="34">
                    <c:v>10</c:v>
                  </c:pt>
                  <c:pt idx="38">
                    <c:v>11</c:v>
                  </c:pt>
                  <c:pt idx="44">
                    <c:v>12</c:v>
                  </c:pt>
                  <c:pt idx="49">
                    <c:v>13</c:v>
                  </c:pt>
                  <c:pt idx="54">
                    <c:v>14</c:v>
                  </c:pt>
                  <c:pt idx="58">
                    <c:v>15</c:v>
                  </c:pt>
                  <c:pt idx="62">
                    <c:v>16</c:v>
                  </c:pt>
                </c:lvl>
              </c:multiLvlStrCache>
            </c:multiLvlStrRef>
          </c:cat>
          <c:val>
            <c:numRef>
              <c:f>'TCD 1'!$E$5:$E$133</c:f>
              <c:numCache>
                <c:formatCode>0.00%</c:formatCode>
                <c:ptCount val="66"/>
                <c:pt idx="0">
                  <c:v>1</c:v>
                </c:pt>
                <c:pt idx="1">
                  <c:v>0.5714285714285714</c:v>
                </c:pt>
                <c:pt idx="2">
                  <c:v>1</c:v>
                </c:pt>
                <c:pt idx="3">
                  <c:v>0.83333333333333337</c:v>
                </c:pt>
                <c:pt idx="4">
                  <c:v>0.5</c:v>
                </c:pt>
                <c:pt idx="5">
                  <c:v>0.16666666666666666</c:v>
                </c:pt>
                <c:pt idx="6">
                  <c:v>1</c:v>
                </c:pt>
                <c:pt idx="7">
                  <c:v>0.66666666666666663</c:v>
                </c:pt>
                <c:pt idx="8">
                  <c:v>1</c:v>
                </c:pt>
                <c:pt idx="9">
                  <c:v>1</c:v>
                </c:pt>
                <c:pt idx="10">
                  <c:v>0.5</c:v>
                </c:pt>
                <c:pt idx="11">
                  <c:v>0.75</c:v>
                </c:pt>
                <c:pt idx="12">
                  <c:v>1</c:v>
                </c:pt>
                <c:pt idx="13">
                  <c:v>0.8571428571428571</c:v>
                </c:pt>
                <c:pt idx="14">
                  <c:v>0.5</c:v>
                </c:pt>
                <c:pt idx="15">
                  <c:v>1</c:v>
                </c:pt>
                <c:pt idx="16">
                  <c:v>0</c:v>
                </c:pt>
                <c:pt idx="17">
                  <c:v>0.5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0.625</c:v>
                </c:pt>
                <c:pt idx="23">
                  <c:v>0.75</c:v>
                </c:pt>
                <c:pt idx="24">
                  <c:v>0.66666666666666663</c:v>
                </c:pt>
                <c:pt idx="25">
                  <c:v>0.625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0.75</c:v>
                </c:pt>
                <c:pt idx="31">
                  <c:v>0.8571428571428571</c:v>
                </c:pt>
                <c:pt idx="32">
                  <c:v>1</c:v>
                </c:pt>
                <c:pt idx="33">
                  <c:v>0.8571428571428571</c:v>
                </c:pt>
                <c:pt idx="34">
                  <c:v>1</c:v>
                </c:pt>
                <c:pt idx="35">
                  <c:v>1</c:v>
                </c:pt>
                <c:pt idx="36">
                  <c:v>0.8</c:v>
                </c:pt>
                <c:pt idx="37">
                  <c:v>1</c:v>
                </c:pt>
                <c:pt idx="38">
                  <c:v>0.8</c:v>
                </c:pt>
                <c:pt idx="39">
                  <c:v>0.81818181818181823</c:v>
                </c:pt>
                <c:pt idx="40">
                  <c:v>1</c:v>
                </c:pt>
                <c:pt idx="41">
                  <c:v>0</c:v>
                </c:pt>
                <c:pt idx="42">
                  <c:v>1</c:v>
                </c:pt>
                <c:pt idx="43">
                  <c:v>1</c:v>
                </c:pt>
                <c:pt idx="44">
                  <c:v>0.66666666666666663</c:v>
                </c:pt>
                <c:pt idx="45">
                  <c:v>0.7142857142857143</c:v>
                </c:pt>
                <c:pt idx="46">
                  <c:v>1</c:v>
                </c:pt>
                <c:pt idx="47">
                  <c:v>0</c:v>
                </c:pt>
                <c:pt idx="48">
                  <c:v>1</c:v>
                </c:pt>
                <c:pt idx="49">
                  <c:v>1</c:v>
                </c:pt>
                <c:pt idx="50">
                  <c:v>0.8571428571428571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0.33333333333333331</c:v>
                </c:pt>
                <c:pt idx="63">
                  <c:v>0.8</c:v>
                </c:pt>
                <c:pt idx="64">
                  <c:v>1</c:v>
                </c:pt>
                <c:pt idx="6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55F8-48B0-BFB4-21F6B4FEB8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3666224"/>
        <c:axId val="783662288"/>
      </c:lineChart>
      <c:catAx>
        <c:axId val="862759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2765528"/>
        <c:crosses val="autoZero"/>
        <c:auto val="1"/>
        <c:lblAlgn val="ctr"/>
        <c:lblOffset val="100"/>
        <c:noMultiLvlLbl val="0"/>
      </c:catAx>
      <c:valAx>
        <c:axId val="862765528"/>
        <c:scaling>
          <c:orientation val="minMax"/>
          <c:max val="10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2759624"/>
        <c:crosses val="autoZero"/>
        <c:crossBetween val="between"/>
        <c:majorUnit val="1"/>
        <c:minorUnit val="1"/>
      </c:valAx>
      <c:valAx>
        <c:axId val="783662288"/>
        <c:scaling>
          <c:orientation val="minMax"/>
          <c:max val="1"/>
        </c:scaling>
        <c:delete val="0"/>
        <c:axPos val="r"/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3666224"/>
        <c:crosses val="max"/>
        <c:crossBetween val="between"/>
      </c:valAx>
      <c:catAx>
        <c:axId val="78366622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78366228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 Evolution2_PQ.xlsx]TCD!Tableau croisé dynamique2</c:name>
    <c:fmtId val="2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TCD!$B$3:$B$5</c:f>
              <c:strCache>
                <c:ptCount val="1"/>
                <c:pt idx="0">
                  <c:v>A - NON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TCD!$A$6:$A$49</c:f>
              <c:multiLvlStrCache>
                <c:ptCount val="28"/>
                <c:lvl>
                  <c:pt idx="0">
                    <c:v>Complet</c:v>
                  </c:pt>
                  <c:pt idx="1">
                    <c:v>Incomplet</c:v>
                  </c:pt>
                  <c:pt idx="2">
                    <c:v>Complet</c:v>
                  </c:pt>
                  <c:pt idx="3">
                    <c:v>Incomplet</c:v>
                  </c:pt>
                  <c:pt idx="4">
                    <c:v>Complet</c:v>
                  </c:pt>
                  <c:pt idx="5">
                    <c:v>Incomplet</c:v>
                  </c:pt>
                  <c:pt idx="6">
                    <c:v>Complet</c:v>
                  </c:pt>
                  <c:pt idx="7">
                    <c:v>Incomplet</c:v>
                  </c:pt>
                  <c:pt idx="8">
                    <c:v>Complet</c:v>
                  </c:pt>
                  <c:pt idx="9">
                    <c:v>Incomplet</c:v>
                  </c:pt>
                  <c:pt idx="10">
                    <c:v>Complet</c:v>
                  </c:pt>
                  <c:pt idx="11">
                    <c:v>Incomplet</c:v>
                  </c:pt>
                  <c:pt idx="12">
                    <c:v>Complet</c:v>
                  </c:pt>
                  <c:pt idx="13">
                    <c:v>Incomplet</c:v>
                  </c:pt>
                  <c:pt idx="14">
                    <c:v>Complet</c:v>
                  </c:pt>
                  <c:pt idx="15">
                    <c:v>Incomplet</c:v>
                  </c:pt>
                  <c:pt idx="16">
                    <c:v>Complet</c:v>
                  </c:pt>
                  <c:pt idx="17">
                    <c:v>Incomplet</c:v>
                  </c:pt>
                  <c:pt idx="18">
                    <c:v>Complet</c:v>
                  </c:pt>
                  <c:pt idx="19">
                    <c:v>Incomplet</c:v>
                  </c:pt>
                  <c:pt idx="20">
                    <c:v>Complet</c:v>
                  </c:pt>
                  <c:pt idx="21">
                    <c:v>Incomplet</c:v>
                  </c:pt>
                  <c:pt idx="22">
                    <c:v>Complet</c:v>
                  </c:pt>
                  <c:pt idx="23">
                    <c:v>Incomplet</c:v>
                  </c:pt>
                  <c:pt idx="24">
                    <c:v>Incomplet</c:v>
                  </c:pt>
                  <c:pt idx="25">
                    <c:v>Incomplet</c:v>
                  </c:pt>
                  <c:pt idx="26">
                    <c:v>Complet</c:v>
                  </c:pt>
                  <c:pt idx="27">
                    <c:v>Incomplet</c:v>
                  </c:pt>
                </c:lvl>
                <c:lvl>
                  <c:pt idx="0">
                    <c:v>2</c:v>
                  </c:pt>
                  <c:pt idx="2">
                    <c:v>3</c:v>
                  </c:pt>
                  <c:pt idx="4">
                    <c:v>4</c:v>
                  </c:pt>
                  <c:pt idx="6">
                    <c:v>5</c:v>
                  </c:pt>
                  <c:pt idx="8">
                    <c:v>6</c:v>
                  </c:pt>
                  <c:pt idx="10">
                    <c:v>7</c:v>
                  </c:pt>
                  <c:pt idx="12">
                    <c:v>8</c:v>
                  </c:pt>
                  <c:pt idx="14">
                    <c:v>9</c:v>
                  </c:pt>
                  <c:pt idx="16">
                    <c:v>10</c:v>
                  </c:pt>
                  <c:pt idx="18">
                    <c:v>11</c:v>
                  </c:pt>
                  <c:pt idx="20">
                    <c:v>12</c:v>
                  </c:pt>
                  <c:pt idx="22">
                    <c:v>13</c:v>
                  </c:pt>
                  <c:pt idx="24">
                    <c:v>14</c:v>
                  </c:pt>
                  <c:pt idx="25">
                    <c:v>15</c:v>
                  </c:pt>
                  <c:pt idx="26">
                    <c:v>16</c:v>
                  </c:pt>
                </c:lvl>
              </c:multiLvlStrCache>
            </c:multiLvlStrRef>
          </c:cat>
          <c:val>
            <c:numRef>
              <c:f>TCD!$B$6:$B$49</c:f>
              <c:numCache>
                <c:formatCode>General</c:formatCode>
                <c:ptCount val="28"/>
                <c:pt idx="1">
                  <c:v>7</c:v>
                </c:pt>
                <c:pt idx="2">
                  <c:v>1</c:v>
                </c:pt>
                <c:pt idx="3">
                  <c:v>1</c:v>
                </c:pt>
                <c:pt idx="5">
                  <c:v>2</c:v>
                </c:pt>
                <c:pt idx="7">
                  <c:v>2</c:v>
                </c:pt>
                <c:pt idx="8">
                  <c:v>1</c:v>
                </c:pt>
                <c:pt idx="9">
                  <c:v>1</c:v>
                </c:pt>
                <c:pt idx="12">
                  <c:v>1</c:v>
                </c:pt>
                <c:pt idx="13">
                  <c:v>2</c:v>
                </c:pt>
                <c:pt idx="14">
                  <c:v>1</c:v>
                </c:pt>
                <c:pt idx="15">
                  <c:v>3</c:v>
                </c:pt>
                <c:pt idx="17">
                  <c:v>2</c:v>
                </c:pt>
                <c:pt idx="18">
                  <c:v>1</c:v>
                </c:pt>
                <c:pt idx="19">
                  <c:v>4</c:v>
                </c:pt>
                <c:pt idx="20">
                  <c:v>1</c:v>
                </c:pt>
                <c:pt idx="21">
                  <c:v>2</c:v>
                </c:pt>
                <c:pt idx="23">
                  <c:v>8</c:v>
                </c:pt>
                <c:pt idx="24">
                  <c:v>3</c:v>
                </c:pt>
                <c:pt idx="25">
                  <c:v>4</c:v>
                </c:pt>
                <c:pt idx="26">
                  <c:v>2</c:v>
                </c:pt>
                <c:pt idx="2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53-4C75-A1A7-CD5E6910957C}"/>
            </c:ext>
          </c:extLst>
        </c:ser>
        <c:ser>
          <c:idx val="1"/>
          <c:order val="1"/>
          <c:tx>
            <c:strRef>
              <c:f>TCD!$C$3:$C$5</c:f>
              <c:strCache>
                <c:ptCount val="1"/>
                <c:pt idx="0">
                  <c:v>A - OUI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TCD!$A$6:$A$49</c:f>
              <c:multiLvlStrCache>
                <c:ptCount val="28"/>
                <c:lvl>
                  <c:pt idx="0">
                    <c:v>Complet</c:v>
                  </c:pt>
                  <c:pt idx="1">
                    <c:v>Incomplet</c:v>
                  </c:pt>
                  <c:pt idx="2">
                    <c:v>Complet</c:v>
                  </c:pt>
                  <c:pt idx="3">
                    <c:v>Incomplet</c:v>
                  </c:pt>
                  <c:pt idx="4">
                    <c:v>Complet</c:v>
                  </c:pt>
                  <c:pt idx="5">
                    <c:v>Incomplet</c:v>
                  </c:pt>
                  <c:pt idx="6">
                    <c:v>Complet</c:v>
                  </c:pt>
                  <c:pt idx="7">
                    <c:v>Incomplet</c:v>
                  </c:pt>
                  <c:pt idx="8">
                    <c:v>Complet</c:v>
                  </c:pt>
                  <c:pt idx="9">
                    <c:v>Incomplet</c:v>
                  </c:pt>
                  <c:pt idx="10">
                    <c:v>Complet</c:v>
                  </c:pt>
                  <c:pt idx="11">
                    <c:v>Incomplet</c:v>
                  </c:pt>
                  <c:pt idx="12">
                    <c:v>Complet</c:v>
                  </c:pt>
                  <c:pt idx="13">
                    <c:v>Incomplet</c:v>
                  </c:pt>
                  <c:pt idx="14">
                    <c:v>Complet</c:v>
                  </c:pt>
                  <c:pt idx="15">
                    <c:v>Incomplet</c:v>
                  </c:pt>
                  <c:pt idx="16">
                    <c:v>Complet</c:v>
                  </c:pt>
                  <c:pt idx="17">
                    <c:v>Incomplet</c:v>
                  </c:pt>
                  <c:pt idx="18">
                    <c:v>Complet</c:v>
                  </c:pt>
                  <c:pt idx="19">
                    <c:v>Incomplet</c:v>
                  </c:pt>
                  <c:pt idx="20">
                    <c:v>Complet</c:v>
                  </c:pt>
                  <c:pt idx="21">
                    <c:v>Incomplet</c:v>
                  </c:pt>
                  <c:pt idx="22">
                    <c:v>Complet</c:v>
                  </c:pt>
                  <c:pt idx="23">
                    <c:v>Incomplet</c:v>
                  </c:pt>
                  <c:pt idx="24">
                    <c:v>Incomplet</c:v>
                  </c:pt>
                  <c:pt idx="25">
                    <c:v>Incomplet</c:v>
                  </c:pt>
                  <c:pt idx="26">
                    <c:v>Complet</c:v>
                  </c:pt>
                  <c:pt idx="27">
                    <c:v>Incomplet</c:v>
                  </c:pt>
                </c:lvl>
                <c:lvl>
                  <c:pt idx="0">
                    <c:v>2</c:v>
                  </c:pt>
                  <c:pt idx="2">
                    <c:v>3</c:v>
                  </c:pt>
                  <c:pt idx="4">
                    <c:v>4</c:v>
                  </c:pt>
                  <c:pt idx="6">
                    <c:v>5</c:v>
                  </c:pt>
                  <c:pt idx="8">
                    <c:v>6</c:v>
                  </c:pt>
                  <c:pt idx="10">
                    <c:v>7</c:v>
                  </c:pt>
                  <c:pt idx="12">
                    <c:v>8</c:v>
                  </c:pt>
                  <c:pt idx="14">
                    <c:v>9</c:v>
                  </c:pt>
                  <c:pt idx="16">
                    <c:v>10</c:v>
                  </c:pt>
                  <c:pt idx="18">
                    <c:v>11</c:v>
                  </c:pt>
                  <c:pt idx="20">
                    <c:v>12</c:v>
                  </c:pt>
                  <c:pt idx="22">
                    <c:v>13</c:v>
                  </c:pt>
                  <c:pt idx="24">
                    <c:v>14</c:v>
                  </c:pt>
                  <c:pt idx="25">
                    <c:v>15</c:v>
                  </c:pt>
                  <c:pt idx="26">
                    <c:v>16</c:v>
                  </c:pt>
                </c:lvl>
              </c:multiLvlStrCache>
            </c:multiLvlStrRef>
          </c:cat>
          <c:val>
            <c:numRef>
              <c:f>TCD!$C$6:$C$49</c:f>
              <c:numCache>
                <c:formatCode>General</c:formatCode>
                <c:ptCount val="2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1</c:v>
                </c:pt>
                <c:pt idx="4">
                  <c:v>4</c:v>
                </c:pt>
                <c:pt idx="5">
                  <c:v>4</c:v>
                </c:pt>
                <c:pt idx="6">
                  <c:v>1</c:v>
                </c:pt>
                <c:pt idx="7">
                  <c:v>6</c:v>
                </c:pt>
                <c:pt idx="9">
                  <c:v>2</c:v>
                </c:pt>
                <c:pt idx="10">
                  <c:v>3</c:v>
                </c:pt>
                <c:pt idx="11">
                  <c:v>5</c:v>
                </c:pt>
                <c:pt idx="12">
                  <c:v>3</c:v>
                </c:pt>
                <c:pt idx="13">
                  <c:v>5</c:v>
                </c:pt>
                <c:pt idx="14">
                  <c:v>1</c:v>
                </c:pt>
                <c:pt idx="15">
                  <c:v>6</c:v>
                </c:pt>
                <c:pt idx="17">
                  <c:v>2</c:v>
                </c:pt>
                <c:pt idx="18">
                  <c:v>2</c:v>
                </c:pt>
                <c:pt idx="19">
                  <c:v>9</c:v>
                </c:pt>
                <c:pt idx="20">
                  <c:v>4</c:v>
                </c:pt>
                <c:pt idx="21">
                  <c:v>10</c:v>
                </c:pt>
                <c:pt idx="22">
                  <c:v>2</c:v>
                </c:pt>
                <c:pt idx="23">
                  <c:v>12</c:v>
                </c:pt>
                <c:pt idx="24">
                  <c:v>7</c:v>
                </c:pt>
                <c:pt idx="25">
                  <c:v>6</c:v>
                </c:pt>
                <c:pt idx="26">
                  <c:v>2</c:v>
                </c:pt>
                <c:pt idx="2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53-4C75-A1A7-CD5E6910957C}"/>
            </c:ext>
          </c:extLst>
        </c:ser>
        <c:ser>
          <c:idx val="2"/>
          <c:order val="2"/>
          <c:tx>
            <c:strRef>
              <c:f>TCD!$E$3:$E$5</c:f>
              <c:strCache>
                <c:ptCount val="1"/>
                <c:pt idx="0">
                  <c:v>B - NON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TCD!$A$6:$A$49</c:f>
              <c:multiLvlStrCache>
                <c:ptCount val="28"/>
                <c:lvl>
                  <c:pt idx="0">
                    <c:v>Complet</c:v>
                  </c:pt>
                  <c:pt idx="1">
                    <c:v>Incomplet</c:v>
                  </c:pt>
                  <c:pt idx="2">
                    <c:v>Complet</c:v>
                  </c:pt>
                  <c:pt idx="3">
                    <c:v>Incomplet</c:v>
                  </c:pt>
                  <c:pt idx="4">
                    <c:v>Complet</c:v>
                  </c:pt>
                  <c:pt idx="5">
                    <c:v>Incomplet</c:v>
                  </c:pt>
                  <c:pt idx="6">
                    <c:v>Complet</c:v>
                  </c:pt>
                  <c:pt idx="7">
                    <c:v>Incomplet</c:v>
                  </c:pt>
                  <c:pt idx="8">
                    <c:v>Complet</c:v>
                  </c:pt>
                  <c:pt idx="9">
                    <c:v>Incomplet</c:v>
                  </c:pt>
                  <c:pt idx="10">
                    <c:v>Complet</c:v>
                  </c:pt>
                  <c:pt idx="11">
                    <c:v>Incomplet</c:v>
                  </c:pt>
                  <c:pt idx="12">
                    <c:v>Complet</c:v>
                  </c:pt>
                  <c:pt idx="13">
                    <c:v>Incomplet</c:v>
                  </c:pt>
                  <c:pt idx="14">
                    <c:v>Complet</c:v>
                  </c:pt>
                  <c:pt idx="15">
                    <c:v>Incomplet</c:v>
                  </c:pt>
                  <c:pt idx="16">
                    <c:v>Complet</c:v>
                  </c:pt>
                  <c:pt idx="17">
                    <c:v>Incomplet</c:v>
                  </c:pt>
                  <c:pt idx="18">
                    <c:v>Complet</c:v>
                  </c:pt>
                  <c:pt idx="19">
                    <c:v>Incomplet</c:v>
                  </c:pt>
                  <c:pt idx="20">
                    <c:v>Complet</c:v>
                  </c:pt>
                  <c:pt idx="21">
                    <c:v>Incomplet</c:v>
                  </c:pt>
                  <c:pt idx="22">
                    <c:v>Complet</c:v>
                  </c:pt>
                  <c:pt idx="23">
                    <c:v>Incomplet</c:v>
                  </c:pt>
                  <c:pt idx="24">
                    <c:v>Incomplet</c:v>
                  </c:pt>
                  <c:pt idx="25">
                    <c:v>Incomplet</c:v>
                  </c:pt>
                  <c:pt idx="26">
                    <c:v>Complet</c:v>
                  </c:pt>
                  <c:pt idx="27">
                    <c:v>Incomplet</c:v>
                  </c:pt>
                </c:lvl>
                <c:lvl>
                  <c:pt idx="0">
                    <c:v>2</c:v>
                  </c:pt>
                  <c:pt idx="2">
                    <c:v>3</c:v>
                  </c:pt>
                  <c:pt idx="4">
                    <c:v>4</c:v>
                  </c:pt>
                  <c:pt idx="6">
                    <c:v>5</c:v>
                  </c:pt>
                  <c:pt idx="8">
                    <c:v>6</c:v>
                  </c:pt>
                  <c:pt idx="10">
                    <c:v>7</c:v>
                  </c:pt>
                  <c:pt idx="12">
                    <c:v>8</c:v>
                  </c:pt>
                  <c:pt idx="14">
                    <c:v>9</c:v>
                  </c:pt>
                  <c:pt idx="16">
                    <c:v>10</c:v>
                  </c:pt>
                  <c:pt idx="18">
                    <c:v>11</c:v>
                  </c:pt>
                  <c:pt idx="20">
                    <c:v>12</c:v>
                  </c:pt>
                  <c:pt idx="22">
                    <c:v>13</c:v>
                  </c:pt>
                  <c:pt idx="24">
                    <c:v>14</c:v>
                  </c:pt>
                  <c:pt idx="25">
                    <c:v>15</c:v>
                  </c:pt>
                  <c:pt idx="26">
                    <c:v>16</c:v>
                  </c:pt>
                </c:lvl>
              </c:multiLvlStrCache>
            </c:multiLvlStrRef>
          </c:cat>
          <c:val>
            <c:numRef>
              <c:f>TCD!$E$6:$E$49</c:f>
              <c:numCache>
                <c:formatCode>General</c:formatCode>
                <c:ptCount val="28"/>
                <c:pt idx="9">
                  <c:v>1</c:v>
                </c:pt>
                <c:pt idx="13">
                  <c:v>3</c:v>
                </c:pt>
                <c:pt idx="20">
                  <c:v>1</c:v>
                </c:pt>
                <c:pt idx="23">
                  <c:v>1</c:v>
                </c:pt>
                <c:pt idx="24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53-4C75-A1A7-CD5E6910957C}"/>
            </c:ext>
          </c:extLst>
        </c:ser>
        <c:ser>
          <c:idx val="3"/>
          <c:order val="3"/>
          <c:tx>
            <c:strRef>
              <c:f>TCD!$F$3:$F$5</c:f>
              <c:strCache>
                <c:ptCount val="1"/>
                <c:pt idx="0">
                  <c:v>B - OUI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TCD!$A$6:$A$49</c:f>
              <c:multiLvlStrCache>
                <c:ptCount val="28"/>
                <c:lvl>
                  <c:pt idx="0">
                    <c:v>Complet</c:v>
                  </c:pt>
                  <c:pt idx="1">
                    <c:v>Incomplet</c:v>
                  </c:pt>
                  <c:pt idx="2">
                    <c:v>Complet</c:v>
                  </c:pt>
                  <c:pt idx="3">
                    <c:v>Incomplet</c:v>
                  </c:pt>
                  <c:pt idx="4">
                    <c:v>Complet</c:v>
                  </c:pt>
                  <c:pt idx="5">
                    <c:v>Incomplet</c:v>
                  </c:pt>
                  <c:pt idx="6">
                    <c:v>Complet</c:v>
                  </c:pt>
                  <c:pt idx="7">
                    <c:v>Incomplet</c:v>
                  </c:pt>
                  <c:pt idx="8">
                    <c:v>Complet</c:v>
                  </c:pt>
                  <c:pt idx="9">
                    <c:v>Incomplet</c:v>
                  </c:pt>
                  <c:pt idx="10">
                    <c:v>Complet</c:v>
                  </c:pt>
                  <c:pt idx="11">
                    <c:v>Incomplet</c:v>
                  </c:pt>
                  <c:pt idx="12">
                    <c:v>Complet</c:v>
                  </c:pt>
                  <c:pt idx="13">
                    <c:v>Incomplet</c:v>
                  </c:pt>
                  <c:pt idx="14">
                    <c:v>Complet</c:v>
                  </c:pt>
                  <c:pt idx="15">
                    <c:v>Incomplet</c:v>
                  </c:pt>
                  <c:pt idx="16">
                    <c:v>Complet</c:v>
                  </c:pt>
                  <c:pt idx="17">
                    <c:v>Incomplet</c:v>
                  </c:pt>
                  <c:pt idx="18">
                    <c:v>Complet</c:v>
                  </c:pt>
                  <c:pt idx="19">
                    <c:v>Incomplet</c:v>
                  </c:pt>
                  <c:pt idx="20">
                    <c:v>Complet</c:v>
                  </c:pt>
                  <c:pt idx="21">
                    <c:v>Incomplet</c:v>
                  </c:pt>
                  <c:pt idx="22">
                    <c:v>Complet</c:v>
                  </c:pt>
                  <c:pt idx="23">
                    <c:v>Incomplet</c:v>
                  </c:pt>
                  <c:pt idx="24">
                    <c:v>Incomplet</c:v>
                  </c:pt>
                  <c:pt idx="25">
                    <c:v>Incomplet</c:v>
                  </c:pt>
                  <c:pt idx="26">
                    <c:v>Complet</c:v>
                  </c:pt>
                  <c:pt idx="27">
                    <c:v>Incomplet</c:v>
                  </c:pt>
                </c:lvl>
                <c:lvl>
                  <c:pt idx="0">
                    <c:v>2</c:v>
                  </c:pt>
                  <c:pt idx="2">
                    <c:v>3</c:v>
                  </c:pt>
                  <c:pt idx="4">
                    <c:v>4</c:v>
                  </c:pt>
                  <c:pt idx="6">
                    <c:v>5</c:v>
                  </c:pt>
                  <c:pt idx="8">
                    <c:v>6</c:v>
                  </c:pt>
                  <c:pt idx="10">
                    <c:v>7</c:v>
                  </c:pt>
                  <c:pt idx="12">
                    <c:v>8</c:v>
                  </c:pt>
                  <c:pt idx="14">
                    <c:v>9</c:v>
                  </c:pt>
                  <c:pt idx="16">
                    <c:v>10</c:v>
                  </c:pt>
                  <c:pt idx="18">
                    <c:v>11</c:v>
                  </c:pt>
                  <c:pt idx="20">
                    <c:v>12</c:v>
                  </c:pt>
                  <c:pt idx="22">
                    <c:v>13</c:v>
                  </c:pt>
                  <c:pt idx="24">
                    <c:v>14</c:v>
                  </c:pt>
                  <c:pt idx="25">
                    <c:v>15</c:v>
                  </c:pt>
                  <c:pt idx="26">
                    <c:v>16</c:v>
                  </c:pt>
                </c:lvl>
              </c:multiLvlStrCache>
            </c:multiLvlStrRef>
          </c:cat>
          <c:val>
            <c:numRef>
              <c:f>TCD!$F$6:$F$49</c:f>
              <c:numCache>
                <c:formatCode>General</c:formatCode>
                <c:ptCount val="28"/>
                <c:pt idx="0">
                  <c:v>1</c:v>
                </c:pt>
                <c:pt idx="1">
                  <c:v>5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3</c:v>
                </c:pt>
                <c:pt idx="7">
                  <c:v>3</c:v>
                </c:pt>
                <c:pt idx="9">
                  <c:v>6</c:v>
                </c:pt>
                <c:pt idx="10">
                  <c:v>2</c:v>
                </c:pt>
                <c:pt idx="11">
                  <c:v>6</c:v>
                </c:pt>
                <c:pt idx="13">
                  <c:v>3</c:v>
                </c:pt>
                <c:pt idx="14">
                  <c:v>1</c:v>
                </c:pt>
                <c:pt idx="15">
                  <c:v>6</c:v>
                </c:pt>
                <c:pt idx="16">
                  <c:v>1</c:v>
                </c:pt>
                <c:pt idx="17">
                  <c:v>4</c:v>
                </c:pt>
                <c:pt idx="18">
                  <c:v>1</c:v>
                </c:pt>
                <c:pt idx="21">
                  <c:v>2</c:v>
                </c:pt>
                <c:pt idx="24">
                  <c:v>4</c:v>
                </c:pt>
                <c:pt idx="25">
                  <c:v>4</c:v>
                </c:pt>
                <c:pt idx="27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53-4C75-A1A7-CD5E6910957C}"/>
            </c:ext>
          </c:extLst>
        </c:ser>
        <c:ser>
          <c:idx val="4"/>
          <c:order val="4"/>
          <c:tx>
            <c:strRef>
              <c:f>TCD!$H$3:$H$5</c:f>
              <c:strCache>
                <c:ptCount val="1"/>
                <c:pt idx="0">
                  <c:v>C - NON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TCD!$A$6:$A$49</c:f>
              <c:multiLvlStrCache>
                <c:ptCount val="28"/>
                <c:lvl>
                  <c:pt idx="0">
                    <c:v>Complet</c:v>
                  </c:pt>
                  <c:pt idx="1">
                    <c:v>Incomplet</c:v>
                  </c:pt>
                  <c:pt idx="2">
                    <c:v>Complet</c:v>
                  </c:pt>
                  <c:pt idx="3">
                    <c:v>Incomplet</c:v>
                  </c:pt>
                  <c:pt idx="4">
                    <c:v>Complet</c:v>
                  </c:pt>
                  <c:pt idx="5">
                    <c:v>Incomplet</c:v>
                  </c:pt>
                  <c:pt idx="6">
                    <c:v>Complet</c:v>
                  </c:pt>
                  <c:pt idx="7">
                    <c:v>Incomplet</c:v>
                  </c:pt>
                  <c:pt idx="8">
                    <c:v>Complet</c:v>
                  </c:pt>
                  <c:pt idx="9">
                    <c:v>Incomplet</c:v>
                  </c:pt>
                  <c:pt idx="10">
                    <c:v>Complet</c:v>
                  </c:pt>
                  <c:pt idx="11">
                    <c:v>Incomplet</c:v>
                  </c:pt>
                  <c:pt idx="12">
                    <c:v>Complet</c:v>
                  </c:pt>
                  <c:pt idx="13">
                    <c:v>Incomplet</c:v>
                  </c:pt>
                  <c:pt idx="14">
                    <c:v>Complet</c:v>
                  </c:pt>
                  <c:pt idx="15">
                    <c:v>Incomplet</c:v>
                  </c:pt>
                  <c:pt idx="16">
                    <c:v>Complet</c:v>
                  </c:pt>
                  <c:pt idx="17">
                    <c:v>Incomplet</c:v>
                  </c:pt>
                  <c:pt idx="18">
                    <c:v>Complet</c:v>
                  </c:pt>
                  <c:pt idx="19">
                    <c:v>Incomplet</c:v>
                  </c:pt>
                  <c:pt idx="20">
                    <c:v>Complet</c:v>
                  </c:pt>
                  <c:pt idx="21">
                    <c:v>Incomplet</c:v>
                  </c:pt>
                  <c:pt idx="22">
                    <c:v>Complet</c:v>
                  </c:pt>
                  <c:pt idx="23">
                    <c:v>Incomplet</c:v>
                  </c:pt>
                  <c:pt idx="24">
                    <c:v>Incomplet</c:v>
                  </c:pt>
                  <c:pt idx="25">
                    <c:v>Incomplet</c:v>
                  </c:pt>
                  <c:pt idx="26">
                    <c:v>Complet</c:v>
                  </c:pt>
                  <c:pt idx="27">
                    <c:v>Incomplet</c:v>
                  </c:pt>
                </c:lvl>
                <c:lvl>
                  <c:pt idx="0">
                    <c:v>2</c:v>
                  </c:pt>
                  <c:pt idx="2">
                    <c:v>3</c:v>
                  </c:pt>
                  <c:pt idx="4">
                    <c:v>4</c:v>
                  </c:pt>
                  <c:pt idx="6">
                    <c:v>5</c:v>
                  </c:pt>
                  <c:pt idx="8">
                    <c:v>6</c:v>
                  </c:pt>
                  <c:pt idx="10">
                    <c:v>7</c:v>
                  </c:pt>
                  <c:pt idx="12">
                    <c:v>8</c:v>
                  </c:pt>
                  <c:pt idx="14">
                    <c:v>9</c:v>
                  </c:pt>
                  <c:pt idx="16">
                    <c:v>10</c:v>
                  </c:pt>
                  <c:pt idx="18">
                    <c:v>11</c:v>
                  </c:pt>
                  <c:pt idx="20">
                    <c:v>12</c:v>
                  </c:pt>
                  <c:pt idx="22">
                    <c:v>13</c:v>
                  </c:pt>
                  <c:pt idx="24">
                    <c:v>14</c:v>
                  </c:pt>
                  <c:pt idx="25">
                    <c:v>15</c:v>
                  </c:pt>
                  <c:pt idx="26">
                    <c:v>16</c:v>
                  </c:pt>
                </c:lvl>
              </c:multiLvlStrCache>
            </c:multiLvlStrRef>
          </c:cat>
          <c:val>
            <c:numRef>
              <c:f>TCD!$H$6:$H$49</c:f>
              <c:numCache>
                <c:formatCode>General</c:formatCode>
                <c:ptCount val="28"/>
                <c:pt idx="1">
                  <c:v>1</c:v>
                </c:pt>
                <c:pt idx="3">
                  <c:v>1</c:v>
                </c:pt>
                <c:pt idx="6">
                  <c:v>1</c:v>
                </c:pt>
                <c:pt idx="7">
                  <c:v>1</c:v>
                </c:pt>
                <c:pt idx="13">
                  <c:v>1</c:v>
                </c:pt>
                <c:pt idx="15">
                  <c:v>1</c:v>
                </c:pt>
                <c:pt idx="19">
                  <c:v>1</c:v>
                </c:pt>
                <c:pt idx="21">
                  <c:v>1</c:v>
                </c:pt>
                <c:pt idx="23">
                  <c:v>2</c:v>
                </c:pt>
                <c:pt idx="27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8253-4C75-A1A7-CD5E6910957C}"/>
            </c:ext>
          </c:extLst>
        </c:ser>
        <c:ser>
          <c:idx val="5"/>
          <c:order val="5"/>
          <c:tx>
            <c:strRef>
              <c:f>TCD!$J$3:$J$5</c:f>
              <c:strCache>
                <c:ptCount val="1"/>
                <c:pt idx="0">
                  <c:v>G - NON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TCD!$A$6:$A$49</c:f>
              <c:multiLvlStrCache>
                <c:ptCount val="28"/>
                <c:lvl>
                  <c:pt idx="0">
                    <c:v>Complet</c:v>
                  </c:pt>
                  <c:pt idx="1">
                    <c:v>Incomplet</c:v>
                  </c:pt>
                  <c:pt idx="2">
                    <c:v>Complet</c:v>
                  </c:pt>
                  <c:pt idx="3">
                    <c:v>Incomplet</c:v>
                  </c:pt>
                  <c:pt idx="4">
                    <c:v>Complet</c:v>
                  </c:pt>
                  <c:pt idx="5">
                    <c:v>Incomplet</c:v>
                  </c:pt>
                  <c:pt idx="6">
                    <c:v>Complet</c:v>
                  </c:pt>
                  <c:pt idx="7">
                    <c:v>Incomplet</c:v>
                  </c:pt>
                  <c:pt idx="8">
                    <c:v>Complet</c:v>
                  </c:pt>
                  <c:pt idx="9">
                    <c:v>Incomplet</c:v>
                  </c:pt>
                  <c:pt idx="10">
                    <c:v>Complet</c:v>
                  </c:pt>
                  <c:pt idx="11">
                    <c:v>Incomplet</c:v>
                  </c:pt>
                  <c:pt idx="12">
                    <c:v>Complet</c:v>
                  </c:pt>
                  <c:pt idx="13">
                    <c:v>Incomplet</c:v>
                  </c:pt>
                  <c:pt idx="14">
                    <c:v>Complet</c:v>
                  </c:pt>
                  <c:pt idx="15">
                    <c:v>Incomplet</c:v>
                  </c:pt>
                  <c:pt idx="16">
                    <c:v>Complet</c:v>
                  </c:pt>
                  <c:pt idx="17">
                    <c:v>Incomplet</c:v>
                  </c:pt>
                  <c:pt idx="18">
                    <c:v>Complet</c:v>
                  </c:pt>
                  <c:pt idx="19">
                    <c:v>Incomplet</c:v>
                  </c:pt>
                  <c:pt idx="20">
                    <c:v>Complet</c:v>
                  </c:pt>
                  <c:pt idx="21">
                    <c:v>Incomplet</c:v>
                  </c:pt>
                  <c:pt idx="22">
                    <c:v>Complet</c:v>
                  </c:pt>
                  <c:pt idx="23">
                    <c:v>Incomplet</c:v>
                  </c:pt>
                  <c:pt idx="24">
                    <c:v>Incomplet</c:v>
                  </c:pt>
                  <c:pt idx="25">
                    <c:v>Incomplet</c:v>
                  </c:pt>
                  <c:pt idx="26">
                    <c:v>Complet</c:v>
                  </c:pt>
                  <c:pt idx="27">
                    <c:v>Incomplet</c:v>
                  </c:pt>
                </c:lvl>
                <c:lvl>
                  <c:pt idx="0">
                    <c:v>2</c:v>
                  </c:pt>
                  <c:pt idx="2">
                    <c:v>3</c:v>
                  </c:pt>
                  <c:pt idx="4">
                    <c:v>4</c:v>
                  </c:pt>
                  <c:pt idx="6">
                    <c:v>5</c:v>
                  </c:pt>
                  <c:pt idx="8">
                    <c:v>6</c:v>
                  </c:pt>
                  <c:pt idx="10">
                    <c:v>7</c:v>
                  </c:pt>
                  <c:pt idx="12">
                    <c:v>8</c:v>
                  </c:pt>
                  <c:pt idx="14">
                    <c:v>9</c:v>
                  </c:pt>
                  <c:pt idx="16">
                    <c:v>10</c:v>
                  </c:pt>
                  <c:pt idx="18">
                    <c:v>11</c:v>
                  </c:pt>
                  <c:pt idx="20">
                    <c:v>12</c:v>
                  </c:pt>
                  <c:pt idx="22">
                    <c:v>13</c:v>
                  </c:pt>
                  <c:pt idx="24">
                    <c:v>14</c:v>
                  </c:pt>
                  <c:pt idx="25">
                    <c:v>15</c:v>
                  </c:pt>
                  <c:pt idx="26">
                    <c:v>16</c:v>
                  </c:pt>
                </c:lvl>
              </c:multiLvlStrCache>
            </c:multiLvlStrRef>
          </c:cat>
          <c:val>
            <c:numRef>
              <c:f>TCD!$J$6:$J$49</c:f>
              <c:numCache>
                <c:formatCode>General</c:formatCode>
                <c:ptCount val="28"/>
                <c:pt idx="1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8253-4C75-A1A7-CD5E6910957C}"/>
            </c:ext>
          </c:extLst>
        </c:ser>
        <c:ser>
          <c:idx val="6"/>
          <c:order val="6"/>
          <c:tx>
            <c:strRef>
              <c:f>TCD!$K$3:$K$5</c:f>
              <c:strCache>
                <c:ptCount val="1"/>
                <c:pt idx="0">
                  <c:v>G - OUI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TCD!$A$6:$A$49</c:f>
              <c:multiLvlStrCache>
                <c:ptCount val="28"/>
                <c:lvl>
                  <c:pt idx="0">
                    <c:v>Complet</c:v>
                  </c:pt>
                  <c:pt idx="1">
                    <c:v>Incomplet</c:v>
                  </c:pt>
                  <c:pt idx="2">
                    <c:v>Complet</c:v>
                  </c:pt>
                  <c:pt idx="3">
                    <c:v>Incomplet</c:v>
                  </c:pt>
                  <c:pt idx="4">
                    <c:v>Complet</c:v>
                  </c:pt>
                  <c:pt idx="5">
                    <c:v>Incomplet</c:v>
                  </c:pt>
                  <c:pt idx="6">
                    <c:v>Complet</c:v>
                  </c:pt>
                  <c:pt idx="7">
                    <c:v>Incomplet</c:v>
                  </c:pt>
                  <c:pt idx="8">
                    <c:v>Complet</c:v>
                  </c:pt>
                  <c:pt idx="9">
                    <c:v>Incomplet</c:v>
                  </c:pt>
                  <c:pt idx="10">
                    <c:v>Complet</c:v>
                  </c:pt>
                  <c:pt idx="11">
                    <c:v>Incomplet</c:v>
                  </c:pt>
                  <c:pt idx="12">
                    <c:v>Complet</c:v>
                  </c:pt>
                  <c:pt idx="13">
                    <c:v>Incomplet</c:v>
                  </c:pt>
                  <c:pt idx="14">
                    <c:v>Complet</c:v>
                  </c:pt>
                  <c:pt idx="15">
                    <c:v>Incomplet</c:v>
                  </c:pt>
                  <c:pt idx="16">
                    <c:v>Complet</c:v>
                  </c:pt>
                  <c:pt idx="17">
                    <c:v>Incomplet</c:v>
                  </c:pt>
                  <c:pt idx="18">
                    <c:v>Complet</c:v>
                  </c:pt>
                  <c:pt idx="19">
                    <c:v>Incomplet</c:v>
                  </c:pt>
                  <c:pt idx="20">
                    <c:v>Complet</c:v>
                  </c:pt>
                  <c:pt idx="21">
                    <c:v>Incomplet</c:v>
                  </c:pt>
                  <c:pt idx="22">
                    <c:v>Complet</c:v>
                  </c:pt>
                  <c:pt idx="23">
                    <c:v>Incomplet</c:v>
                  </c:pt>
                  <c:pt idx="24">
                    <c:v>Incomplet</c:v>
                  </c:pt>
                  <c:pt idx="25">
                    <c:v>Incomplet</c:v>
                  </c:pt>
                  <c:pt idx="26">
                    <c:v>Complet</c:v>
                  </c:pt>
                  <c:pt idx="27">
                    <c:v>Incomplet</c:v>
                  </c:pt>
                </c:lvl>
                <c:lvl>
                  <c:pt idx="0">
                    <c:v>2</c:v>
                  </c:pt>
                  <c:pt idx="2">
                    <c:v>3</c:v>
                  </c:pt>
                  <c:pt idx="4">
                    <c:v>4</c:v>
                  </c:pt>
                  <c:pt idx="6">
                    <c:v>5</c:v>
                  </c:pt>
                  <c:pt idx="8">
                    <c:v>6</c:v>
                  </c:pt>
                  <c:pt idx="10">
                    <c:v>7</c:v>
                  </c:pt>
                  <c:pt idx="12">
                    <c:v>8</c:v>
                  </c:pt>
                  <c:pt idx="14">
                    <c:v>9</c:v>
                  </c:pt>
                  <c:pt idx="16">
                    <c:v>10</c:v>
                  </c:pt>
                  <c:pt idx="18">
                    <c:v>11</c:v>
                  </c:pt>
                  <c:pt idx="20">
                    <c:v>12</c:v>
                  </c:pt>
                  <c:pt idx="22">
                    <c:v>13</c:v>
                  </c:pt>
                  <c:pt idx="24">
                    <c:v>14</c:v>
                  </c:pt>
                  <c:pt idx="25">
                    <c:v>15</c:v>
                  </c:pt>
                  <c:pt idx="26">
                    <c:v>16</c:v>
                  </c:pt>
                </c:lvl>
              </c:multiLvlStrCache>
            </c:multiLvlStrRef>
          </c:cat>
          <c:val>
            <c:numRef>
              <c:f>TCD!$K$6:$K$49</c:f>
              <c:numCache>
                <c:formatCode>General</c:formatCode>
                <c:ptCount val="28"/>
                <c:pt idx="3">
                  <c:v>1</c:v>
                </c:pt>
                <c:pt idx="6">
                  <c:v>1</c:v>
                </c:pt>
                <c:pt idx="9">
                  <c:v>1</c:v>
                </c:pt>
                <c:pt idx="13">
                  <c:v>1</c:v>
                </c:pt>
                <c:pt idx="17">
                  <c:v>1</c:v>
                </c:pt>
                <c:pt idx="19">
                  <c:v>1</c:v>
                </c:pt>
                <c:pt idx="23">
                  <c:v>1</c:v>
                </c:pt>
                <c:pt idx="2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8253-4C75-A1A7-CD5E6910957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043090816"/>
        <c:axId val="2043088192"/>
      </c:barChart>
      <c:catAx>
        <c:axId val="2043090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3088192"/>
        <c:crosses val="autoZero"/>
        <c:auto val="1"/>
        <c:lblAlgn val="ctr"/>
        <c:lblOffset val="100"/>
        <c:noMultiLvlLbl val="0"/>
      </c:catAx>
      <c:valAx>
        <c:axId val="204308819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30908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5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400050</xdr:colOff>
      <xdr:row>4</xdr:row>
      <xdr:rowOff>0</xdr:rowOff>
    </xdr:from>
    <xdr:to>
      <xdr:col>42</xdr:col>
      <xdr:colOff>323850</xdr:colOff>
      <xdr:row>24</xdr:row>
      <xdr:rowOff>31750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DCDE446-9C7B-414C-AD9E-7834AFC3B58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14</xdr:col>
      <xdr:colOff>381000</xdr:colOff>
      <xdr:row>23</xdr:row>
      <xdr:rowOff>63500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F8A1735-04B0-4B3A-9E25-CE8549F040C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RAGHICI-FOULON Gwenael" refreshedDate="44316.689417824076" createdVersion="6" refreshedVersion="6" minRefreshableVersion="3" recordCount="257" xr:uid="{458338B9-D47D-4F02-ACEC-D90C23297AF4}">
  <cacheSource type="worksheet">
    <worksheetSource ref="A1:G258" sheet="Base"/>
  </cacheSource>
  <cacheFields count="7">
    <cacheField name="Région" numFmtId="0">
      <sharedItems containsBlank="1"/>
    </cacheField>
    <cacheField name="Date réception" numFmtId="0">
      <sharedItems containsSemiMixedTypes="0" containsNonDate="0" containsDate="1" containsString="0" minDate="2021-01-04T00:00:00" maxDate="2021-04-17T00:00:00"/>
    </cacheField>
    <cacheField name="Réseau" numFmtId="0">
      <sharedItems count="4">
        <s v="A"/>
        <s v="C"/>
        <s v="B"/>
        <s v="G"/>
      </sharedItems>
    </cacheField>
    <cacheField name="Bleu OUI sinon mettre NON" numFmtId="0">
      <sharedItems count="2">
        <s v="OUI"/>
        <s v="NON"/>
      </sharedItems>
    </cacheField>
    <cacheField name="Etat" numFmtId="0">
      <sharedItems count="2">
        <s v="I"/>
        <s v="C"/>
      </sharedItems>
    </cacheField>
    <cacheField name="Semaine" numFmtId="0">
      <sharedItems containsSemiMixedTypes="0" containsString="0" containsNumber="1" containsInteger="1" minValue="2" maxValue="16" count="15">
        <n v="16"/>
        <n v="15"/>
        <n v="14"/>
        <n v="12"/>
        <n v="13"/>
        <n v="11"/>
        <n v="8"/>
        <n v="10"/>
        <n v="9"/>
        <n v="7"/>
        <n v="6"/>
        <n v="5"/>
        <n v="4"/>
        <n v="3"/>
        <n v="2"/>
      </sharedItems>
    </cacheField>
    <cacheField name="Année" numFmtId="0">
      <sharedItems containsSemiMixedTypes="0" containsString="0" containsNumber="1" containsInteger="1" minValue="2021" maxValue="202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rosoft Office User" refreshedDate="44319.512444444445" createdVersion="6" refreshedVersion="7" minRefreshableVersion="3" recordCount="258" xr:uid="{04508476-5A30-45C4-B692-D667A461C609}">
  <cacheSource type="worksheet">
    <worksheetSource ref="A1:G1048576" sheet="Base"/>
  </cacheSource>
  <cacheFields count="7">
    <cacheField name="Région" numFmtId="0">
      <sharedItems containsBlank="1"/>
    </cacheField>
    <cacheField name="Date réception" numFmtId="0">
      <sharedItems containsNonDate="0" containsDate="1" containsString="0" containsBlank="1" minDate="2021-01-04T00:00:00" maxDate="2021-04-17T00:00:00"/>
    </cacheField>
    <cacheField name="Réseau" numFmtId="0">
      <sharedItems containsBlank="1" count="9">
        <s v="A"/>
        <s v="C"/>
        <s v="B"/>
        <s v="G"/>
        <m/>
        <s v="GP" u="1"/>
        <s v="A2P" u="1"/>
        <s v="AEP" u="1"/>
        <s v="AGA" u="1"/>
      </sharedItems>
    </cacheField>
    <cacheField name="Bleu OUI sinon mettre NON" numFmtId="0">
      <sharedItems containsBlank="1" count="3">
        <s v="OUI"/>
        <s v="NON"/>
        <m/>
      </sharedItems>
    </cacheField>
    <cacheField name="Etat" numFmtId="0">
      <sharedItems containsBlank="1" count="3">
        <s v="Incomplet"/>
        <s v="Complet"/>
        <m/>
      </sharedItems>
    </cacheField>
    <cacheField name="Semaine" numFmtId="0">
      <sharedItems containsString="0" containsBlank="1" containsNumber="1" containsInteger="1" minValue="2" maxValue="16" count="16">
        <n v="16"/>
        <n v="15"/>
        <n v="14"/>
        <n v="12"/>
        <n v="13"/>
        <n v="11"/>
        <n v="8"/>
        <n v="10"/>
        <n v="9"/>
        <n v="7"/>
        <n v="6"/>
        <n v="5"/>
        <n v="4"/>
        <n v="3"/>
        <n v="2"/>
        <m/>
      </sharedItems>
    </cacheField>
    <cacheField name="Année" numFmtId="0">
      <sharedItems containsString="0" containsBlank="1" containsNumber="1" containsInteger="1" minValue="2021" maxValue="202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7">
  <r>
    <s v="SO"/>
    <d v="2021-04-15T00:00:00"/>
    <x v="0"/>
    <x v="0"/>
    <x v="0"/>
    <x v="0"/>
    <n v="2021"/>
  </r>
  <r>
    <s v="SO"/>
    <d v="2021-04-15T00:00:00"/>
    <x v="0"/>
    <x v="0"/>
    <x v="1"/>
    <x v="0"/>
    <n v="2021"/>
  </r>
  <r>
    <s v="SO"/>
    <d v="2021-04-15T00:00:00"/>
    <x v="0"/>
    <x v="0"/>
    <x v="0"/>
    <x v="0"/>
    <n v="2021"/>
  </r>
  <r>
    <s v="SO"/>
    <d v="2021-04-15T00:00:00"/>
    <x v="1"/>
    <x v="1"/>
    <x v="0"/>
    <x v="0"/>
    <n v="2021"/>
  </r>
  <r>
    <s v="O"/>
    <d v="2021-04-15T00:00:00"/>
    <x v="2"/>
    <x v="0"/>
    <x v="0"/>
    <x v="0"/>
    <n v="2021"/>
  </r>
  <r>
    <s v="O"/>
    <d v="2021-04-13T00:00:00"/>
    <x v="0"/>
    <x v="0"/>
    <x v="0"/>
    <x v="0"/>
    <n v="2021"/>
  </r>
  <r>
    <s v="IDF"/>
    <d v="2021-04-14T00:00:00"/>
    <x v="0"/>
    <x v="1"/>
    <x v="1"/>
    <x v="0"/>
    <n v="2021"/>
  </r>
  <r>
    <s v="SO"/>
    <d v="2021-04-16T00:00:00"/>
    <x v="0"/>
    <x v="0"/>
    <x v="0"/>
    <x v="0"/>
    <n v="2021"/>
  </r>
  <r>
    <s v="SO"/>
    <d v="2021-04-15T00:00:00"/>
    <x v="0"/>
    <x v="0"/>
    <x v="0"/>
    <x v="0"/>
    <n v="2021"/>
  </r>
  <r>
    <s v="SO"/>
    <d v="2021-04-15T00:00:00"/>
    <x v="0"/>
    <x v="0"/>
    <x v="1"/>
    <x v="0"/>
    <n v="2021"/>
  </r>
  <r>
    <s v="SO"/>
    <d v="2021-04-15T00:00:00"/>
    <x v="0"/>
    <x v="0"/>
    <x v="0"/>
    <x v="0"/>
    <n v="2021"/>
  </r>
  <r>
    <s v="SO"/>
    <d v="2021-04-15T00:00:00"/>
    <x v="1"/>
    <x v="1"/>
    <x v="0"/>
    <x v="0"/>
    <n v="2021"/>
  </r>
  <r>
    <s v="O"/>
    <d v="2021-04-15T00:00:00"/>
    <x v="2"/>
    <x v="0"/>
    <x v="0"/>
    <x v="0"/>
    <n v="2021"/>
  </r>
  <r>
    <s v="O"/>
    <d v="2021-04-13T00:00:00"/>
    <x v="0"/>
    <x v="0"/>
    <x v="0"/>
    <x v="0"/>
    <n v="2021"/>
  </r>
  <r>
    <s v="IDF"/>
    <d v="2021-04-14T00:00:00"/>
    <x v="0"/>
    <x v="1"/>
    <x v="1"/>
    <x v="0"/>
    <n v="2021"/>
  </r>
  <r>
    <s v="SO"/>
    <d v="2021-04-13T00:00:00"/>
    <x v="0"/>
    <x v="1"/>
    <x v="0"/>
    <x v="0"/>
    <n v="2021"/>
  </r>
  <r>
    <s v="IDF"/>
    <d v="2021-04-13T00:00:00"/>
    <x v="0"/>
    <x v="0"/>
    <x v="0"/>
    <x v="0"/>
    <n v="2021"/>
  </r>
  <r>
    <s v="IDF"/>
    <d v="2021-04-09T00:00:00"/>
    <x v="0"/>
    <x v="1"/>
    <x v="0"/>
    <x v="1"/>
    <n v="2021"/>
  </r>
  <r>
    <s v="O"/>
    <d v="2021-04-09T00:00:00"/>
    <x v="2"/>
    <x v="0"/>
    <x v="0"/>
    <x v="1"/>
    <n v="2021"/>
  </r>
  <r>
    <s v="IDF"/>
    <d v="2021-04-09T00:00:00"/>
    <x v="0"/>
    <x v="0"/>
    <x v="0"/>
    <x v="1"/>
    <n v="2021"/>
  </r>
  <r>
    <s v="IDF"/>
    <d v="2021-04-09T00:00:00"/>
    <x v="0"/>
    <x v="0"/>
    <x v="0"/>
    <x v="1"/>
    <n v="2021"/>
  </r>
  <r>
    <s v="IDF"/>
    <d v="2021-04-08T00:00:00"/>
    <x v="3"/>
    <x v="0"/>
    <x v="0"/>
    <x v="1"/>
    <n v="2021"/>
  </r>
  <r>
    <s v="IDF"/>
    <d v="2021-04-08T00:00:00"/>
    <x v="3"/>
    <x v="0"/>
    <x v="0"/>
    <x v="1"/>
    <n v="2021"/>
  </r>
  <r>
    <s v="NE"/>
    <d v="2021-04-08T00:00:00"/>
    <x v="2"/>
    <x v="0"/>
    <x v="0"/>
    <x v="1"/>
    <n v="2021"/>
  </r>
  <r>
    <s v="NE"/>
    <d v="2021-04-07T00:00:00"/>
    <x v="0"/>
    <x v="1"/>
    <x v="0"/>
    <x v="1"/>
    <n v="2021"/>
  </r>
  <r>
    <s v="SO"/>
    <d v="2021-04-07T00:00:00"/>
    <x v="0"/>
    <x v="0"/>
    <x v="0"/>
    <x v="1"/>
    <n v="2021"/>
  </r>
  <r>
    <s v="IDF"/>
    <d v="2021-04-07T00:00:00"/>
    <x v="0"/>
    <x v="1"/>
    <x v="0"/>
    <x v="1"/>
    <n v="2021"/>
  </r>
  <r>
    <s v="IDF"/>
    <d v="2021-04-07T00:00:00"/>
    <x v="0"/>
    <x v="0"/>
    <x v="0"/>
    <x v="1"/>
    <n v="2021"/>
  </r>
  <r>
    <s v="O"/>
    <d v="2021-04-07T00:00:00"/>
    <x v="2"/>
    <x v="0"/>
    <x v="0"/>
    <x v="1"/>
    <n v="2021"/>
  </r>
  <r>
    <s v="IDF"/>
    <d v="2021-04-07T00:00:00"/>
    <x v="0"/>
    <x v="1"/>
    <x v="0"/>
    <x v="1"/>
    <n v="2021"/>
  </r>
  <r>
    <s v="IDF"/>
    <d v="2021-04-07T00:00:00"/>
    <x v="0"/>
    <x v="0"/>
    <x v="0"/>
    <x v="1"/>
    <n v="2021"/>
  </r>
  <r>
    <s v="SO"/>
    <d v="2021-04-06T00:00:00"/>
    <x v="0"/>
    <x v="0"/>
    <x v="0"/>
    <x v="1"/>
    <n v="2021"/>
  </r>
  <r>
    <s v="SO"/>
    <d v="2021-04-06T00:00:00"/>
    <x v="2"/>
    <x v="0"/>
    <x v="0"/>
    <x v="1"/>
    <n v="2021"/>
  </r>
  <r>
    <s v="SO"/>
    <d v="2021-04-02T00:00:00"/>
    <x v="0"/>
    <x v="1"/>
    <x v="0"/>
    <x v="2"/>
    <n v="2021"/>
  </r>
  <r>
    <s v="NE"/>
    <d v="2021-04-02T00:00:00"/>
    <x v="0"/>
    <x v="0"/>
    <x v="0"/>
    <x v="2"/>
    <n v="2021"/>
  </r>
  <r>
    <s v="SO"/>
    <d v="2021-04-01T00:00:00"/>
    <x v="0"/>
    <x v="0"/>
    <x v="0"/>
    <x v="2"/>
    <n v="2021"/>
  </r>
  <r>
    <s v="SE"/>
    <d v="2021-04-01T00:00:00"/>
    <x v="0"/>
    <x v="0"/>
    <x v="0"/>
    <x v="2"/>
    <n v="2021"/>
  </r>
  <r>
    <s v="IDF"/>
    <d v="2021-04-01T00:00:00"/>
    <x v="0"/>
    <x v="1"/>
    <x v="0"/>
    <x v="2"/>
    <n v="2021"/>
  </r>
  <r>
    <s v="NE"/>
    <d v="2021-03-19T00:00:00"/>
    <x v="2"/>
    <x v="0"/>
    <x v="0"/>
    <x v="3"/>
    <n v="2021"/>
  </r>
  <r>
    <s v="IDF"/>
    <d v="2021-04-01T00:00:00"/>
    <x v="0"/>
    <x v="0"/>
    <x v="0"/>
    <x v="2"/>
    <n v="2021"/>
  </r>
  <r>
    <s v="IDF"/>
    <d v="2021-04-01T00:00:00"/>
    <x v="0"/>
    <x v="1"/>
    <x v="0"/>
    <x v="2"/>
    <n v="2021"/>
  </r>
  <r>
    <s v="NE"/>
    <d v="2021-03-31T00:00:00"/>
    <x v="2"/>
    <x v="0"/>
    <x v="0"/>
    <x v="2"/>
    <n v="2021"/>
  </r>
  <r>
    <s v="O"/>
    <d v="2021-04-01T00:00:00"/>
    <x v="2"/>
    <x v="1"/>
    <x v="0"/>
    <x v="2"/>
    <n v="2021"/>
  </r>
  <r>
    <s v="IDF"/>
    <d v="2021-03-30T00:00:00"/>
    <x v="0"/>
    <x v="0"/>
    <x v="0"/>
    <x v="2"/>
    <n v="2021"/>
  </r>
  <r>
    <s v="O"/>
    <d v="2021-03-29T00:00:00"/>
    <x v="2"/>
    <x v="0"/>
    <x v="0"/>
    <x v="2"/>
    <n v="2021"/>
  </r>
  <r>
    <s v="O"/>
    <d v="2021-03-30T00:00:00"/>
    <x v="2"/>
    <x v="0"/>
    <x v="0"/>
    <x v="2"/>
    <n v="2021"/>
  </r>
  <r>
    <s v="IDF"/>
    <d v="2021-03-30T00:00:00"/>
    <x v="0"/>
    <x v="0"/>
    <x v="0"/>
    <x v="2"/>
    <n v="2021"/>
  </r>
  <r>
    <s v="NE"/>
    <d v="2021-03-29T00:00:00"/>
    <x v="0"/>
    <x v="0"/>
    <x v="0"/>
    <x v="2"/>
    <n v="2021"/>
  </r>
  <r>
    <s v="SE"/>
    <d v="2021-03-29T00:00:00"/>
    <x v="2"/>
    <x v="0"/>
    <x v="0"/>
    <x v="2"/>
    <n v="2021"/>
  </r>
  <r>
    <s v="O"/>
    <d v="2021-03-29T00:00:00"/>
    <x v="2"/>
    <x v="1"/>
    <x v="0"/>
    <x v="2"/>
    <n v="2021"/>
  </r>
  <r>
    <s v="O"/>
    <d v="2021-03-29T00:00:00"/>
    <x v="2"/>
    <x v="1"/>
    <x v="0"/>
    <x v="2"/>
    <n v="2021"/>
  </r>
  <r>
    <s v="IDF"/>
    <d v="2021-03-29T00:00:00"/>
    <x v="2"/>
    <x v="1"/>
    <x v="0"/>
    <x v="2"/>
    <n v="2021"/>
  </r>
  <r>
    <s v="SE"/>
    <d v="2021-03-24T00:00:00"/>
    <x v="0"/>
    <x v="1"/>
    <x v="0"/>
    <x v="4"/>
    <n v="2021"/>
  </r>
  <r>
    <s v="SO"/>
    <d v="2021-03-26T00:00:00"/>
    <x v="0"/>
    <x v="0"/>
    <x v="0"/>
    <x v="4"/>
    <n v="2021"/>
  </r>
  <r>
    <s v="IDF"/>
    <d v="2021-03-26T00:00:00"/>
    <x v="0"/>
    <x v="0"/>
    <x v="1"/>
    <x v="4"/>
    <n v="2021"/>
  </r>
  <r>
    <s v="NE"/>
    <d v="2021-03-26T00:00:00"/>
    <x v="0"/>
    <x v="0"/>
    <x v="0"/>
    <x v="4"/>
    <n v="2021"/>
  </r>
  <r>
    <s v="SE"/>
    <d v="2021-03-25T00:00:00"/>
    <x v="0"/>
    <x v="1"/>
    <x v="0"/>
    <x v="4"/>
    <n v="2021"/>
  </r>
  <r>
    <s v="SO"/>
    <d v="2021-03-24T00:00:00"/>
    <x v="0"/>
    <x v="0"/>
    <x v="0"/>
    <x v="4"/>
    <n v="2021"/>
  </r>
  <r>
    <s v="SO"/>
    <d v="2021-03-25T00:00:00"/>
    <x v="0"/>
    <x v="0"/>
    <x v="0"/>
    <x v="4"/>
    <n v="2021"/>
  </r>
  <r>
    <s v="SE"/>
    <d v="2021-03-25T00:00:00"/>
    <x v="0"/>
    <x v="1"/>
    <x v="0"/>
    <x v="4"/>
    <n v="2021"/>
  </r>
  <r>
    <s v="NE"/>
    <d v="2021-03-17T00:00:00"/>
    <x v="1"/>
    <x v="1"/>
    <x v="0"/>
    <x v="3"/>
    <n v="2021"/>
  </r>
  <r>
    <s v="SE"/>
    <d v="2021-03-25T00:00:00"/>
    <x v="0"/>
    <x v="1"/>
    <x v="0"/>
    <x v="4"/>
    <n v="2021"/>
  </r>
  <r>
    <s v="SE"/>
    <d v="2021-03-23T00:00:00"/>
    <x v="3"/>
    <x v="0"/>
    <x v="0"/>
    <x v="4"/>
    <n v="2021"/>
  </r>
  <r>
    <s v="SE"/>
    <d v="2021-03-24T00:00:00"/>
    <x v="0"/>
    <x v="1"/>
    <x v="0"/>
    <x v="4"/>
    <n v="2021"/>
  </r>
  <r>
    <s v="SE"/>
    <d v="2021-03-23T00:00:00"/>
    <x v="0"/>
    <x v="1"/>
    <x v="0"/>
    <x v="4"/>
    <n v="2021"/>
  </r>
  <r>
    <s v="SE"/>
    <d v="2021-03-23T00:00:00"/>
    <x v="1"/>
    <x v="1"/>
    <x v="0"/>
    <x v="4"/>
    <n v="2021"/>
  </r>
  <r>
    <s v="O"/>
    <d v="2021-03-23T00:00:00"/>
    <x v="0"/>
    <x v="0"/>
    <x v="0"/>
    <x v="4"/>
    <n v="2021"/>
  </r>
  <r>
    <s v="O"/>
    <d v="2021-03-23T00:00:00"/>
    <x v="0"/>
    <x v="0"/>
    <x v="0"/>
    <x v="4"/>
    <n v="2021"/>
  </r>
  <r>
    <s v="O"/>
    <d v="2021-03-23T00:00:00"/>
    <x v="0"/>
    <x v="0"/>
    <x v="0"/>
    <x v="4"/>
    <n v="2021"/>
  </r>
  <r>
    <s v="SE"/>
    <d v="2021-03-23T00:00:00"/>
    <x v="0"/>
    <x v="0"/>
    <x v="0"/>
    <x v="4"/>
    <n v="2021"/>
  </r>
  <r>
    <s v="NE"/>
    <d v="2021-03-23T00:00:00"/>
    <x v="0"/>
    <x v="0"/>
    <x v="0"/>
    <x v="4"/>
    <n v="2021"/>
  </r>
  <r>
    <s v="NE"/>
    <d v="2021-03-23T00:00:00"/>
    <x v="0"/>
    <x v="0"/>
    <x v="1"/>
    <x v="4"/>
    <n v="2021"/>
  </r>
  <r>
    <s v="IDF"/>
    <d v="2021-03-23T00:00:00"/>
    <x v="0"/>
    <x v="0"/>
    <x v="0"/>
    <x v="4"/>
    <n v="2021"/>
  </r>
  <r>
    <s v="NE"/>
    <d v="2021-03-22T00:00:00"/>
    <x v="2"/>
    <x v="1"/>
    <x v="0"/>
    <x v="4"/>
    <n v="2021"/>
  </r>
  <r>
    <s v="NE"/>
    <d v="2021-03-22T00:00:00"/>
    <x v="0"/>
    <x v="1"/>
    <x v="0"/>
    <x v="4"/>
    <n v="2021"/>
  </r>
  <r>
    <s v="IDF"/>
    <d v="2021-03-22T00:00:00"/>
    <x v="0"/>
    <x v="1"/>
    <x v="0"/>
    <x v="4"/>
    <n v="2021"/>
  </r>
  <r>
    <s v="O"/>
    <d v="2021-03-22T00:00:00"/>
    <x v="0"/>
    <x v="0"/>
    <x v="0"/>
    <x v="4"/>
    <n v="2021"/>
  </r>
  <r>
    <s v="NE"/>
    <d v="2021-03-22T00:00:00"/>
    <x v="0"/>
    <x v="0"/>
    <x v="0"/>
    <x v="4"/>
    <n v="2021"/>
  </r>
  <r>
    <s v="SE"/>
    <d v="2021-03-19T00:00:00"/>
    <x v="2"/>
    <x v="1"/>
    <x v="1"/>
    <x v="3"/>
    <n v="2021"/>
  </r>
  <r>
    <s v="SE"/>
    <d v="2021-03-19T00:00:00"/>
    <x v="2"/>
    <x v="0"/>
    <x v="0"/>
    <x v="3"/>
    <n v="2021"/>
  </r>
  <r>
    <s v="IDF"/>
    <d v="2021-03-19T00:00:00"/>
    <x v="0"/>
    <x v="0"/>
    <x v="0"/>
    <x v="3"/>
    <n v="2021"/>
  </r>
  <r>
    <s v="SE"/>
    <d v="2021-03-19T00:00:00"/>
    <x v="0"/>
    <x v="0"/>
    <x v="0"/>
    <x v="3"/>
    <n v="2021"/>
  </r>
  <r>
    <s v="NE"/>
    <d v="2021-03-19T00:00:00"/>
    <x v="0"/>
    <x v="0"/>
    <x v="0"/>
    <x v="3"/>
    <n v="2021"/>
  </r>
  <r>
    <s v="SE"/>
    <d v="2021-03-18T00:00:00"/>
    <x v="0"/>
    <x v="1"/>
    <x v="1"/>
    <x v="3"/>
    <n v="2021"/>
  </r>
  <r>
    <s v="NE"/>
    <d v="2021-03-19T00:00:00"/>
    <x v="0"/>
    <x v="0"/>
    <x v="1"/>
    <x v="3"/>
    <n v="2021"/>
  </r>
  <r>
    <s v="NE"/>
    <d v="2021-03-19T00:00:00"/>
    <x v="0"/>
    <x v="0"/>
    <x v="0"/>
    <x v="3"/>
    <n v="2021"/>
  </r>
  <r>
    <s v="NE"/>
    <d v="2021-03-18T00:00:00"/>
    <x v="0"/>
    <x v="0"/>
    <x v="0"/>
    <x v="3"/>
    <n v="2021"/>
  </r>
  <r>
    <s v="SO"/>
    <d v="2021-03-17T00:00:00"/>
    <x v="0"/>
    <x v="0"/>
    <x v="0"/>
    <x v="3"/>
    <n v="2021"/>
  </r>
  <r>
    <s v="NE"/>
    <d v="2021-03-17T00:00:00"/>
    <x v="0"/>
    <x v="0"/>
    <x v="1"/>
    <x v="3"/>
    <n v="2021"/>
  </r>
  <r>
    <s v="NE"/>
    <d v="2021-03-17T00:00:00"/>
    <x v="0"/>
    <x v="0"/>
    <x v="0"/>
    <x v="3"/>
    <n v="2021"/>
  </r>
  <r>
    <s v="SO"/>
    <d v="2021-03-16T00:00:00"/>
    <x v="0"/>
    <x v="0"/>
    <x v="0"/>
    <x v="3"/>
    <n v="2021"/>
  </r>
  <r>
    <s v="SO"/>
    <d v="2021-03-25T00:00:00"/>
    <x v="1"/>
    <x v="1"/>
    <x v="0"/>
    <x v="4"/>
    <n v="2021"/>
  </r>
  <r>
    <s v="NE"/>
    <d v="2021-03-15T00:00:00"/>
    <x v="0"/>
    <x v="0"/>
    <x v="1"/>
    <x v="3"/>
    <n v="2021"/>
  </r>
  <r>
    <s v="NE"/>
    <d v="2021-03-15T00:00:00"/>
    <x v="0"/>
    <x v="1"/>
    <x v="0"/>
    <x v="3"/>
    <n v="2021"/>
  </r>
  <r>
    <s v="SO"/>
    <d v="2021-03-15T00:00:00"/>
    <x v="0"/>
    <x v="0"/>
    <x v="0"/>
    <x v="3"/>
    <n v="2021"/>
  </r>
  <r>
    <s v="IDF"/>
    <d v="2021-03-15T00:00:00"/>
    <x v="0"/>
    <x v="1"/>
    <x v="0"/>
    <x v="3"/>
    <n v="2021"/>
  </r>
  <r>
    <s v="O"/>
    <d v="2021-03-15T00:00:00"/>
    <x v="0"/>
    <x v="0"/>
    <x v="0"/>
    <x v="3"/>
    <n v="2021"/>
  </r>
  <r>
    <s v="SO"/>
    <d v="2021-03-15T00:00:00"/>
    <x v="0"/>
    <x v="0"/>
    <x v="1"/>
    <x v="3"/>
    <n v="2021"/>
  </r>
  <r>
    <s v="SO"/>
    <d v="2021-03-12T00:00:00"/>
    <x v="0"/>
    <x v="0"/>
    <x v="0"/>
    <x v="5"/>
    <n v="2021"/>
  </r>
  <r>
    <s v="IDF"/>
    <d v="2021-03-12T00:00:00"/>
    <x v="0"/>
    <x v="0"/>
    <x v="0"/>
    <x v="5"/>
    <n v="2021"/>
  </r>
  <r>
    <s v="SE"/>
    <d v="2021-03-12T00:00:00"/>
    <x v="0"/>
    <x v="1"/>
    <x v="0"/>
    <x v="5"/>
    <n v="2021"/>
  </r>
  <r>
    <s v="O"/>
    <d v="2021-03-12T00:00:00"/>
    <x v="1"/>
    <x v="1"/>
    <x v="0"/>
    <x v="5"/>
    <n v="2021"/>
  </r>
  <r>
    <s v="SE"/>
    <d v="2021-03-11T00:00:00"/>
    <x v="0"/>
    <x v="1"/>
    <x v="1"/>
    <x v="5"/>
    <n v="2021"/>
  </r>
  <r>
    <s v="IDF"/>
    <d v="2021-03-11T00:00:00"/>
    <x v="0"/>
    <x v="0"/>
    <x v="0"/>
    <x v="5"/>
    <n v="2021"/>
  </r>
  <r>
    <s v="SE"/>
    <d v="2021-03-11T00:00:00"/>
    <x v="0"/>
    <x v="0"/>
    <x v="0"/>
    <x v="5"/>
    <n v="2021"/>
  </r>
  <r>
    <s v="NE"/>
    <d v="2021-03-11T00:00:00"/>
    <x v="0"/>
    <x v="1"/>
    <x v="0"/>
    <x v="5"/>
    <n v="2021"/>
  </r>
  <r>
    <s v="IDF"/>
    <d v="2021-03-10T00:00:00"/>
    <x v="3"/>
    <x v="1"/>
    <x v="0"/>
    <x v="5"/>
    <n v="2021"/>
  </r>
  <r>
    <s v="IDF"/>
    <d v="2021-03-10T00:00:00"/>
    <x v="0"/>
    <x v="0"/>
    <x v="0"/>
    <x v="5"/>
    <n v="2021"/>
  </r>
  <r>
    <s v="IDF"/>
    <d v="2021-03-10T00:00:00"/>
    <x v="0"/>
    <x v="1"/>
    <x v="0"/>
    <x v="5"/>
    <n v="2021"/>
  </r>
  <r>
    <s v="IDF"/>
    <d v="2021-03-10T00:00:00"/>
    <x v="0"/>
    <x v="1"/>
    <x v="0"/>
    <x v="5"/>
    <n v="2021"/>
  </r>
  <r>
    <s v="SO"/>
    <d v="2021-03-09T00:00:00"/>
    <x v="0"/>
    <x v="0"/>
    <x v="0"/>
    <x v="5"/>
    <n v="2021"/>
  </r>
  <r>
    <s v="IDF"/>
    <d v="2021-03-09T00:00:00"/>
    <x v="3"/>
    <x v="0"/>
    <x v="0"/>
    <x v="5"/>
    <n v="2021"/>
  </r>
  <r>
    <s v="IDF"/>
    <d v="2021-03-08T00:00:00"/>
    <x v="0"/>
    <x v="0"/>
    <x v="1"/>
    <x v="5"/>
    <n v="2021"/>
  </r>
  <r>
    <s v="IDF"/>
    <d v="2021-03-08T00:00:00"/>
    <x v="0"/>
    <x v="0"/>
    <x v="0"/>
    <x v="5"/>
    <n v="2021"/>
  </r>
  <r>
    <s v="SO"/>
    <d v="2021-03-08T00:00:00"/>
    <x v="0"/>
    <x v="0"/>
    <x v="0"/>
    <x v="5"/>
    <n v="2021"/>
  </r>
  <r>
    <s v="IDF"/>
    <d v="2021-03-08T00:00:00"/>
    <x v="0"/>
    <x v="0"/>
    <x v="0"/>
    <x v="5"/>
    <n v="2021"/>
  </r>
  <r>
    <s v="O"/>
    <d v="2021-03-08T00:00:00"/>
    <x v="2"/>
    <x v="0"/>
    <x v="1"/>
    <x v="5"/>
    <n v="2021"/>
  </r>
  <r>
    <s v="NE"/>
    <d v="2021-03-08T00:00:00"/>
    <x v="0"/>
    <x v="0"/>
    <x v="1"/>
    <x v="5"/>
    <n v="2021"/>
  </r>
  <r>
    <s v="SO"/>
    <d v="2021-02-18T00:00:00"/>
    <x v="0"/>
    <x v="0"/>
    <x v="0"/>
    <x v="6"/>
    <n v="2021"/>
  </r>
  <r>
    <s v="SO"/>
    <d v="2021-03-05T00:00:00"/>
    <x v="0"/>
    <x v="1"/>
    <x v="0"/>
    <x v="7"/>
    <n v="2021"/>
  </r>
  <r>
    <s v="SO"/>
    <d v="2021-03-05T00:00:00"/>
    <x v="2"/>
    <x v="0"/>
    <x v="0"/>
    <x v="7"/>
    <n v="2021"/>
  </r>
  <r>
    <s v="SE"/>
    <d v="2021-03-04T00:00:00"/>
    <x v="0"/>
    <x v="0"/>
    <x v="0"/>
    <x v="7"/>
    <n v="2021"/>
  </r>
  <r>
    <s v="O"/>
    <d v="2021-03-04T00:00:00"/>
    <x v="2"/>
    <x v="0"/>
    <x v="1"/>
    <x v="7"/>
    <n v="2021"/>
  </r>
  <r>
    <s v="SO"/>
    <d v="2021-03-03T00:00:00"/>
    <x v="2"/>
    <x v="0"/>
    <x v="0"/>
    <x v="7"/>
    <n v="2021"/>
  </r>
  <r>
    <s v="SO"/>
    <d v="2021-03-03T00:00:00"/>
    <x v="0"/>
    <x v="1"/>
    <x v="0"/>
    <x v="7"/>
    <n v="2021"/>
  </r>
  <r>
    <s v="NE"/>
    <d v="2021-03-01T00:00:00"/>
    <x v="2"/>
    <x v="0"/>
    <x v="0"/>
    <x v="7"/>
    <n v="2021"/>
  </r>
  <r>
    <s v="SE"/>
    <d v="2021-03-01T00:00:00"/>
    <x v="0"/>
    <x v="0"/>
    <x v="0"/>
    <x v="7"/>
    <n v="2021"/>
  </r>
  <r>
    <s v="NE"/>
    <d v="2021-03-01T00:00:00"/>
    <x v="2"/>
    <x v="0"/>
    <x v="0"/>
    <x v="7"/>
    <n v="2021"/>
  </r>
  <r>
    <s v="IDF"/>
    <d v="2021-02-28T00:00:00"/>
    <x v="3"/>
    <x v="0"/>
    <x v="0"/>
    <x v="7"/>
    <n v="2021"/>
  </r>
  <r>
    <s v="SE"/>
    <d v="2021-02-26T00:00:00"/>
    <x v="2"/>
    <x v="0"/>
    <x v="0"/>
    <x v="8"/>
    <n v="2021"/>
  </r>
  <r>
    <s v="SO"/>
    <d v="2021-02-26T00:00:00"/>
    <x v="0"/>
    <x v="1"/>
    <x v="0"/>
    <x v="8"/>
    <n v="2021"/>
  </r>
  <r>
    <s v="NE"/>
    <d v="2021-02-26T00:00:00"/>
    <x v="0"/>
    <x v="0"/>
    <x v="0"/>
    <x v="8"/>
    <n v="2021"/>
  </r>
  <r>
    <s v="IDF"/>
    <d v="2021-02-26T00:00:00"/>
    <x v="0"/>
    <x v="1"/>
    <x v="0"/>
    <x v="8"/>
    <n v="2021"/>
  </r>
  <r>
    <s v="IDF"/>
    <d v="2021-02-26T00:00:00"/>
    <x v="0"/>
    <x v="0"/>
    <x v="0"/>
    <x v="8"/>
    <n v="2021"/>
  </r>
  <r>
    <s v="SO"/>
    <d v="2021-02-26T00:00:00"/>
    <x v="0"/>
    <x v="1"/>
    <x v="0"/>
    <x v="8"/>
    <n v="2021"/>
  </r>
  <r>
    <s v="SO"/>
    <d v="2021-02-26T00:00:00"/>
    <x v="2"/>
    <x v="0"/>
    <x v="0"/>
    <x v="8"/>
    <n v="2021"/>
  </r>
  <r>
    <s v="SO"/>
    <d v="2021-02-26T00:00:00"/>
    <x v="0"/>
    <x v="0"/>
    <x v="0"/>
    <x v="8"/>
    <n v="2021"/>
  </r>
  <r>
    <s v="SE"/>
    <d v="2021-02-23T00:00:00"/>
    <x v="2"/>
    <x v="0"/>
    <x v="0"/>
    <x v="8"/>
    <n v="2021"/>
  </r>
  <r>
    <s v="SE"/>
    <d v="2021-02-23T00:00:00"/>
    <x v="0"/>
    <x v="0"/>
    <x v="0"/>
    <x v="8"/>
    <n v="2021"/>
  </r>
  <r>
    <s v="SE"/>
    <d v="2021-02-23T00:00:00"/>
    <x v="0"/>
    <x v="0"/>
    <x v="0"/>
    <x v="8"/>
    <n v="2021"/>
  </r>
  <r>
    <s v="O"/>
    <d v="2021-02-25T00:00:00"/>
    <x v="2"/>
    <x v="0"/>
    <x v="0"/>
    <x v="8"/>
    <n v="2021"/>
  </r>
  <r>
    <s v="O"/>
    <d v="2021-02-25T00:00:00"/>
    <x v="0"/>
    <x v="0"/>
    <x v="0"/>
    <x v="8"/>
    <n v="2021"/>
  </r>
  <r>
    <s v="SE"/>
    <d v="2021-02-26T00:00:00"/>
    <x v="0"/>
    <x v="1"/>
    <x v="1"/>
    <x v="8"/>
    <n v="2021"/>
  </r>
  <r>
    <s v="SO"/>
    <d v="2021-02-26T00:00:00"/>
    <x v="2"/>
    <x v="0"/>
    <x v="0"/>
    <x v="8"/>
    <n v="2021"/>
  </r>
  <r>
    <s v="SE"/>
    <d v="2021-02-25T00:00:00"/>
    <x v="2"/>
    <x v="0"/>
    <x v="1"/>
    <x v="8"/>
    <n v="2021"/>
  </r>
  <r>
    <s v="O"/>
    <d v="2021-02-24T00:00:00"/>
    <x v="2"/>
    <x v="0"/>
    <x v="0"/>
    <x v="8"/>
    <n v="2021"/>
  </r>
  <r>
    <s v="NE"/>
    <d v="2021-02-24T00:00:00"/>
    <x v="1"/>
    <x v="1"/>
    <x v="0"/>
    <x v="8"/>
    <n v="2021"/>
  </r>
  <r>
    <s v="SE"/>
    <d v="2021-02-23T00:00:00"/>
    <x v="0"/>
    <x v="0"/>
    <x v="1"/>
    <x v="8"/>
    <n v="2021"/>
  </r>
  <r>
    <s v="IDF"/>
    <d v="2021-02-18T00:00:00"/>
    <x v="0"/>
    <x v="0"/>
    <x v="1"/>
    <x v="6"/>
    <n v="2021"/>
  </r>
  <r>
    <s v="IDF"/>
    <d v="2021-02-18T00:00:00"/>
    <x v="0"/>
    <x v="0"/>
    <x v="0"/>
    <x v="6"/>
    <n v="2021"/>
  </r>
  <r>
    <s v="IDF"/>
    <d v="2021-02-17T00:00:00"/>
    <x v="3"/>
    <x v="0"/>
    <x v="0"/>
    <x v="6"/>
    <n v="2021"/>
  </r>
  <r>
    <s v="NE"/>
    <d v="2021-02-17T00:00:00"/>
    <x v="0"/>
    <x v="1"/>
    <x v="0"/>
    <x v="6"/>
    <n v="2021"/>
  </r>
  <r>
    <s v="SO"/>
    <d v="2021-02-17T00:00:00"/>
    <x v="0"/>
    <x v="0"/>
    <x v="1"/>
    <x v="6"/>
    <n v="2021"/>
  </r>
  <r>
    <s v="IDF"/>
    <d v="2021-02-17T00:00:00"/>
    <x v="1"/>
    <x v="1"/>
    <x v="0"/>
    <x v="6"/>
    <n v="2021"/>
  </r>
  <r>
    <s v="SE"/>
    <d v="2021-02-17T00:00:00"/>
    <x v="2"/>
    <x v="1"/>
    <x v="0"/>
    <x v="6"/>
    <n v="2021"/>
  </r>
  <r>
    <s v="O"/>
    <d v="2021-02-16T00:00:00"/>
    <x v="2"/>
    <x v="0"/>
    <x v="0"/>
    <x v="6"/>
    <n v="2021"/>
  </r>
  <r>
    <s v="IDF"/>
    <d v="2021-02-16T00:00:00"/>
    <x v="0"/>
    <x v="1"/>
    <x v="1"/>
    <x v="6"/>
    <n v="2021"/>
  </r>
  <r>
    <s v="IDF"/>
    <d v="2021-02-16T00:00:00"/>
    <x v="0"/>
    <x v="1"/>
    <x v="0"/>
    <x v="6"/>
    <n v="2021"/>
  </r>
  <r>
    <s v="IDF"/>
    <d v="2021-02-16T00:00:00"/>
    <x v="0"/>
    <x v="0"/>
    <x v="0"/>
    <x v="6"/>
    <n v="2021"/>
  </r>
  <r>
    <s v="NE"/>
    <d v="2021-02-16T00:00:00"/>
    <x v="0"/>
    <x v="0"/>
    <x v="1"/>
    <x v="6"/>
    <n v="2021"/>
  </r>
  <r>
    <s v="O"/>
    <d v="2021-02-16T00:00:00"/>
    <x v="2"/>
    <x v="1"/>
    <x v="0"/>
    <x v="6"/>
    <n v="2021"/>
  </r>
  <r>
    <s v="O"/>
    <d v="2021-02-16T00:00:00"/>
    <x v="2"/>
    <x v="0"/>
    <x v="0"/>
    <x v="6"/>
    <n v="2021"/>
  </r>
  <r>
    <s v="NE"/>
    <d v="2021-02-15T00:00:00"/>
    <x v="0"/>
    <x v="0"/>
    <x v="0"/>
    <x v="6"/>
    <n v="2021"/>
  </r>
  <r>
    <s v="SE"/>
    <d v="2021-02-15T00:00:00"/>
    <x v="2"/>
    <x v="0"/>
    <x v="0"/>
    <x v="6"/>
    <n v="2021"/>
  </r>
  <r>
    <s v="SE"/>
    <d v="2021-02-15T00:00:00"/>
    <x v="2"/>
    <x v="1"/>
    <x v="0"/>
    <x v="6"/>
    <n v="2021"/>
  </r>
  <r>
    <s v="NE"/>
    <d v="2021-02-15T00:00:00"/>
    <x v="0"/>
    <x v="0"/>
    <x v="0"/>
    <x v="6"/>
    <n v="2021"/>
  </r>
  <r>
    <s v="SE"/>
    <d v="2021-02-11T00:00:00"/>
    <x v="2"/>
    <x v="0"/>
    <x v="0"/>
    <x v="9"/>
    <n v="2021"/>
  </r>
  <r>
    <s v="IDF"/>
    <d v="2021-02-12T00:00:00"/>
    <x v="0"/>
    <x v="0"/>
    <x v="1"/>
    <x v="9"/>
    <n v="2021"/>
  </r>
  <r>
    <s v="SE"/>
    <d v="2021-02-12T00:00:00"/>
    <x v="2"/>
    <x v="0"/>
    <x v="0"/>
    <x v="9"/>
    <n v="2021"/>
  </r>
  <r>
    <s v="O"/>
    <d v="2021-02-11T00:00:00"/>
    <x v="2"/>
    <x v="0"/>
    <x v="0"/>
    <x v="9"/>
    <n v="2021"/>
  </r>
  <r>
    <s v="SO"/>
    <d v="2021-02-11T00:00:00"/>
    <x v="0"/>
    <x v="0"/>
    <x v="0"/>
    <x v="9"/>
    <n v="2021"/>
  </r>
  <r>
    <s v="SO"/>
    <d v="2021-02-11T00:00:00"/>
    <x v="0"/>
    <x v="0"/>
    <x v="0"/>
    <x v="9"/>
    <n v="2021"/>
  </r>
  <r>
    <s v="IDF"/>
    <d v="2021-02-11T00:00:00"/>
    <x v="0"/>
    <x v="0"/>
    <x v="0"/>
    <x v="9"/>
    <n v="2021"/>
  </r>
  <r>
    <s v="NE"/>
    <d v="2021-02-10T00:00:00"/>
    <x v="2"/>
    <x v="0"/>
    <x v="0"/>
    <x v="9"/>
    <n v="2021"/>
  </r>
  <r>
    <s v="NE"/>
    <d v="2021-02-09T00:00:00"/>
    <x v="2"/>
    <x v="0"/>
    <x v="1"/>
    <x v="9"/>
    <n v="2021"/>
  </r>
  <r>
    <s v="SE"/>
    <d v="2021-02-09T00:00:00"/>
    <x v="2"/>
    <x v="0"/>
    <x v="1"/>
    <x v="9"/>
    <n v="2021"/>
  </r>
  <r>
    <s v="SE"/>
    <d v="2021-02-09T00:00:00"/>
    <x v="0"/>
    <x v="0"/>
    <x v="1"/>
    <x v="9"/>
    <n v="2021"/>
  </r>
  <r>
    <s v="SO"/>
    <d v="2021-02-09T00:00:00"/>
    <x v="2"/>
    <x v="0"/>
    <x v="0"/>
    <x v="9"/>
    <n v="2021"/>
  </r>
  <r>
    <s v="SO"/>
    <d v="2021-02-09T00:00:00"/>
    <x v="0"/>
    <x v="0"/>
    <x v="0"/>
    <x v="9"/>
    <n v="2021"/>
  </r>
  <r>
    <s v="SO"/>
    <d v="2021-02-08T00:00:00"/>
    <x v="0"/>
    <x v="0"/>
    <x v="0"/>
    <x v="9"/>
    <n v="2021"/>
  </r>
  <r>
    <s v="NE"/>
    <d v="2021-02-08T00:00:00"/>
    <x v="0"/>
    <x v="0"/>
    <x v="1"/>
    <x v="9"/>
    <n v="2021"/>
  </r>
  <r>
    <s v="SO"/>
    <d v="2021-02-08T00:00:00"/>
    <x v="2"/>
    <x v="0"/>
    <x v="0"/>
    <x v="9"/>
    <n v="2021"/>
  </r>
  <r>
    <m/>
    <d v="2021-02-04T00:00:00"/>
    <x v="0"/>
    <x v="1"/>
    <x v="0"/>
    <x v="10"/>
    <n v="2021"/>
  </r>
  <r>
    <s v="NE"/>
    <d v="2021-02-03T00:00:00"/>
    <x v="2"/>
    <x v="0"/>
    <x v="0"/>
    <x v="10"/>
    <n v="2021"/>
  </r>
  <r>
    <s v="SO"/>
    <d v="2021-02-03T00:00:00"/>
    <x v="0"/>
    <x v="1"/>
    <x v="1"/>
    <x v="10"/>
    <n v="2021"/>
  </r>
  <r>
    <s v="IDF"/>
    <d v="2021-02-03T00:00:00"/>
    <x v="2"/>
    <x v="0"/>
    <x v="0"/>
    <x v="10"/>
    <n v="2021"/>
  </r>
  <r>
    <s v="SO"/>
    <d v="2021-02-03T00:00:00"/>
    <x v="2"/>
    <x v="0"/>
    <x v="0"/>
    <x v="10"/>
    <n v="2021"/>
  </r>
  <r>
    <s v="IDF"/>
    <d v="2021-02-02T00:00:00"/>
    <x v="3"/>
    <x v="0"/>
    <x v="0"/>
    <x v="10"/>
    <n v="2021"/>
  </r>
  <r>
    <s v="SE"/>
    <d v="2021-02-02T00:00:00"/>
    <x v="2"/>
    <x v="0"/>
    <x v="0"/>
    <x v="10"/>
    <n v="2021"/>
  </r>
  <r>
    <s v="IDF"/>
    <d v="2021-02-01T00:00:00"/>
    <x v="0"/>
    <x v="0"/>
    <x v="0"/>
    <x v="10"/>
    <n v="2021"/>
  </r>
  <r>
    <s v="O"/>
    <d v="2021-02-01T00:00:00"/>
    <x v="2"/>
    <x v="1"/>
    <x v="0"/>
    <x v="10"/>
    <n v="2021"/>
  </r>
  <r>
    <s v="NE"/>
    <d v="2021-02-01T00:00:00"/>
    <x v="2"/>
    <x v="0"/>
    <x v="0"/>
    <x v="10"/>
    <n v="2021"/>
  </r>
  <r>
    <s v="NE"/>
    <d v="2021-02-01T00:00:00"/>
    <x v="0"/>
    <x v="0"/>
    <x v="0"/>
    <x v="10"/>
    <n v="2021"/>
  </r>
  <r>
    <s v="SE"/>
    <d v="2021-02-01T00:00:00"/>
    <x v="2"/>
    <x v="0"/>
    <x v="0"/>
    <x v="10"/>
    <n v="2021"/>
  </r>
  <r>
    <s v="NE"/>
    <d v="2021-01-29T00:00:00"/>
    <x v="0"/>
    <x v="0"/>
    <x v="0"/>
    <x v="11"/>
    <n v="2021"/>
  </r>
  <r>
    <s v="O"/>
    <d v="2021-01-29T00:00:00"/>
    <x v="1"/>
    <x v="1"/>
    <x v="0"/>
    <x v="11"/>
    <n v="2021"/>
  </r>
  <r>
    <s v="SE"/>
    <d v="2021-01-28T00:00:00"/>
    <x v="0"/>
    <x v="0"/>
    <x v="0"/>
    <x v="11"/>
    <n v="2021"/>
  </r>
  <r>
    <s v="IDF"/>
    <d v="2021-01-27T00:00:00"/>
    <x v="3"/>
    <x v="0"/>
    <x v="1"/>
    <x v="11"/>
    <n v="2021"/>
  </r>
  <r>
    <s v="SO"/>
    <d v="2021-01-27T00:00:00"/>
    <x v="0"/>
    <x v="0"/>
    <x v="0"/>
    <x v="11"/>
    <n v="2021"/>
  </r>
  <r>
    <s v="O"/>
    <d v="2021-01-27T00:00:00"/>
    <x v="1"/>
    <x v="1"/>
    <x v="1"/>
    <x v="11"/>
    <n v="2021"/>
  </r>
  <r>
    <s v="SO"/>
    <d v="2021-01-26T00:00:00"/>
    <x v="0"/>
    <x v="0"/>
    <x v="0"/>
    <x v="11"/>
    <n v="2021"/>
  </r>
  <r>
    <s v="SO"/>
    <d v="2021-01-26T00:00:00"/>
    <x v="2"/>
    <x v="0"/>
    <x v="0"/>
    <x v="11"/>
    <n v="2021"/>
  </r>
  <r>
    <s v="IDF"/>
    <d v="2021-01-26T00:00:00"/>
    <x v="0"/>
    <x v="1"/>
    <x v="0"/>
    <x v="11"/>
    <n v="2021"/>
  </r>
  <r>
    <s v="IDF"/>
    <d v="2021-01-26T00:00:00"/>
    <x v="0"/>
    <x v="1"/>
    <x v="0"/>
    <x v="11"/>
    <n v="2021"/>
  </r>
  <r>
    <s v="NE"/>
    <d v="2021-01-26T00:00:00"/>
    <x v="0"/>
    <x v="0"/>
    <x v="0"/>
    <x v="11"/>
    <n v="2021"/>
  </r>
  <r>
    <s v="NE"/>
    <d v="2021-01-26T00:00:00"/>
    <x v="0"/>
    <x v="0"/>
    <x v="1"/>
    <x v="11"/>
    <n v="2021"/>
  </r>
  <r>
    <s v="IDF"/>
    <d v="2021-01-26T00:00:00"/>
    <x v="0"/>
    <x v="0"/>
    <x v="0"/>
    <x v="11"/>
    <n v="2021"/>
  </r>
  <r>
    <s v="O"/>
    <d v="2021-01-25T00:00:00"/>
    <x v="2"/>
    <x v="0"/>
    <x v="0"/>
    <x v="11"/>
    <n v="2021"/>
  </r>
  <r>
    <s v="O"/>
    <d v="2021-01-25T00:00:00"/>
    <x v="2"/>
    <x v="0"/>
    <x v="0"/>
    <x v="11"/>
    <n v="2021"/>
  </r>
  <r>
    <s v="IDF"/>
    <d v="2021-01-22T00:00:00"/>
    <x v="0"/>
    <x v="1"/>
    <x v="0"/>
    <x v="12"/>
    <n v="2021"/>
  </r>
  <r>
    <s v="SO"/>
    <d v="2021-01-21T00:00:00"/>
    <x v="0"/>
    <x v="0"/>
    <x v="1"/>
    <x v="12"/>
    <n v="2021"/>
  </r>
  <r>
    <s v="NE"/>
    <d v="2021-01-20T00:00:00"/>
    <x v="2"/>
    <x v="0"/>
    <x v="1"/>
    <x v="12"/>
    <n v="2021"/>
  </r>
  <r>
    <s v="IDF"/>
    <d v="2021-01-19T00:00:00"/>
    <x v="0"/>
    <x v="0"/>
    <x v="0"/>
    <x v="12"/>
    <n v="2021"/>
  </r>
  <r>
    <s v="NE"/>
    <d v="2021-01-19T00:00:00"/>
    <x v="0"/>
    <x v="0"/>
    <x v="1"/>
    <x v="12"/>
    <n v="2021"/>
  </r>
  <r>
    <s v="NE"/>
    <d v="2021-01-19T00:00:00"/>
    <x v="0"/>
    <x v="0"/>
    <x v="1"/>
    <x v="12"/>
    <n v="2021"/>
  </r>
  <r>
    <s v="NE"/>
    <d v="2021-01-18T00:00:00"/>
    <x v="0"/>
    <x v="0"/>
    <x v="0"/>
    <x v="12"/>
    <n v="2021"/>
  </r>
  <r>
    <s v="SE"/>
    <d v="2021-01-19T00:00:00"/>
    <x v="0"/>
    <x v="1"/>
    <x v="0"/>
    <x v="12"/>
    <n v="2021"/>
  </r>
  <r>
    <s v="O"/>
    <d v="2021-01-19T00:00:00"/>
    <x v="2"/>
    <x v="0"/>
    <x v="0"/>
    <x v="12"/>
    <n v="2021"/>
  </r>
  <r>
    <s v="SE"/>
    <d v="2021-01-18T00:00:00"/>
    <x v="0"/>
    <x v="0"/>
    <x v="0"/>
    <x v="12"/>
    <n v="2021"/>
  </r>
  <r>
    <s v="IDF"/>
    <d v="2021-01-18T00:00:00"/>
    <x v="0"/>
    <x v="0"/>
    <x v="1"/>
    <x v="12"/>
    <n v="2021"/>
  </r>
  <r>
    <s v="NE"/>
    <d v="2021-01-18T00:00:00"/>
    <x v="2"/>
    <x v="0"/>
    <x v="0"/>
    <x v="12"/>
    <n v="2021"/>
  </r>
  <r>
    <s v="IDF"/>
    <d v="2021-01-15T00:00:00"/>
    <x v="0"/>
    <x v="0"/>
    <x v="1"/>
    <x v="13"/>
    <n v="2021"/>
  </r>
  <r>
    <s v="O"/>
    <d v="2021-01-18T00:00:00"/>
    <x v="2"/>
    <x v="0"/>
    <x v="0"/>
    <x v="12"/>
    <n v="2021"/>
  </r>
  <r>
    <s v="O"/>
    <d v="2021-01-18T00:00:00"/>
    <x v="0"/>
    <x v="0"/>
    <x v="0"/>
    <x v="12"/>
    <n v="2021"/>
  </r>
  <r>
    <s v="NE"/>
    <d v="2021-01-14T00:00:00"/>
    <x v="2"/>
    <x v="0"/>
    <x v="0"/>
    <x v="13"/>
    <n v="2021"/>
  </r>
  <r>
    <s v="SO"/>
    <d v="2021-01-14T00:00:00"/>
    <x v="0"/>
    <x v="0"/>
    <x v="1"/>
    <x v="13"/>
    <n v="2021"/>
  </r>
  <r>
    <s v="IDF"/>
    <d v="2021-01-14T00:00:00"/>
    <x v="0"/>
    <x v="0"/>
    <x v="1"/>
    <x v="13"/>
    <n v="2021"/>
  </r>
  <r>
    <s v="NE"/>
    <d v="2021-01-13T00:00:00"/>
    <x v="0"/>
    <x v="1"/>
    <x v="0"/>
    <x v="13"/>
    <n v="2021"/>
  </r>
  <r>
    <s v="IDF"/>
    <d v="2021-01-13T00:00:00"/>
    <x v="0"/>
    <x v="0"/>
    <x v="0"/>
    <x v="13"/>
    <n v="2021"/>
  </r>
  <r>
    <s v="SE"/>
    <d v="2021-01-14T00:00:00"/>
    <x v="2"/>
    <x v="0"/>
    <x v="0"/>
    <x v="13"/>
    <n v="2021"/>
  </r>
  <r>
    <s v="O"/>
    <d v="2021-01-13T00:00:00"/>
    <x v="3"/>
    <x v="0"/>
    <x v="0"/>
    <x v="13"/>
    <n v="2021"/>
  </r>
  <r>
    <s v="NE"/>
    <d v="2021-01-13T00:00:00"/>
    <x v="0"/>
    <x v="0"/>
    <x v="1"/>
    <x v="13"/>
    <n v="2021"/>
  </r>
  <r>
    <s v="O"/>
    <d v="2021-01-12T00:00:00"/>
    <x v="0"/>
    <x v="1"/>
    <x v="1"/>
    <x v="13"/>
    <n v="2021"/>
  </r>
  <r>
    <s v="IDF"/>
    <d v="2021-01-12T00:00:00"/>
    <x v="1"/>
    <x v="1"/>
    <x v="0"/>
    <x v="13"/>
    <n v="2021"/>
  </r>
  <r>
    <s v="SE"/>
    <d v="2021-01-11T00:00:00"/>
    <x v="2"/>
    <x v="0"/>
    <x v="1"/>
    <x v="13"/>
    <n v="2021"/>
  </r>
  <r>
    <s v="SE"/>
    <d v="2021-01-11T00:00:00"/>
    <x v="0"/>
    <x v="0"/>
    <x v="1"/>
    <x v="13"/>
    <n v="2021"/>
  </r>
  <r>
    <s v="SO"/>
    <d v="2021-01-08T00:00:00"/>
    <x v="0"/>
    <x v="0"/>
    <x v="0"/>
    <x v="14"/>
    <n v="2021"/>
  </r>
  <r>
    <s v="SE"/>
    <d v="2021-01-08T00:00:00"/>
    <x v="2"/>
    <x v="0"/>
    <x v="1"/>
    <x v="14"/>
    <n v="2021"/>
  </r>
  <r>
    <s v="O"/>
    <d v="2021-01-08T00:00:00"/>
    <x v="0"/>
    <x v="0"/>
    <x v="1"/>
    <x v="14"/>
    <n v="2021"/>
  </r>
  <r>
    <s v="O"/>
    <d v="2021-01-08T00:00:00"/>
    <x v="0"/>
    <x v="0"/>
    <x v="0"/>
    <x v="14"/>
    <n v="2021"/>
  </r>
  <r>
    <s v="O"/>
    <d v="2021-01-07T00:00:00"/>
    <x v="2"/>
    <x v="0"/>
    <x v="0"/>
    <x v="14"/>
    <n v="2021"/>
  </r>
  <r>
    <s v="SO"/>
    <d v="2021-01-07T00:00:00"/>
    <x v="2"/>
    <x v="0"/>
    <x v="0"/>
    <x v="14"/>
    <n v="2021"/>
  </r>
  <r>
    <s v="SO"/>
    <d v="2021-01-05T00:00:00"/>
    <x v="0"/>
    <x v="0"/>
    <x v="0"/>
    <x v="14"/>
    <n v="2021"/>
  </r>
  <r>
    <s v="SO"/>
    <d v="2021-01-05T00:00:00"/>
    <x v="0"/>
    <x v="0"/>
    <x v="0"/>
    <x v="14"/>
    <n v="2021"/>
  </r>
  <r>
    <m/>
    <d v="2021-01-06T00:00:00"/>
    <x v="0"/>
    <x v="1"/>
    <x v="0"/>
    <x v="14"/>
    <n v="2021"/>
  </r>
  <r>
    <s v="SO"/>
    <d v="2021-01-06T00:00:00"/>
    <x v="2"/>
    <x v="0"/>
    <x v="0"/>
    <x v="14"/>
    <n v="2021"/>
  </r>
  <r>
    <s v="IDF"/>
    <d v="2021-01-05T00:00:00"/>
    <x v="0"/>
    <x v="1"/>
    <x v="0"/>
    <x v="14"/>
    <n v="2021"/>
  </r>
  <r>
    <s v="NE"/>
    <d v="2021-01-06T00:00:00"/>
    <x v="0"/>
    <x v="1"/>
    <x v="0"/>
    <x v="14"/>
    <n v="2021"/>
  </r>
  <r>
    <m/>
    <d v="2021-01-04T00:00:00"/>
    <x v="0"/>
    <x v="1"/>
    <x v="0"/>
    <x v="14"/>
    <n v="2021"/>
  </r>
  <r>
    <s v="IDF"/>
    <d v="2021-01-05T00:00:00"/>
    <x v="0"/>
    <x v="1"/>
    <x v="0"/>
    <x v="14"/>
    <n v="2021"/>
  </r>
  <r>
    <s v="SO"/>
    <d v="2021-01-04T00:00:00"/>
    <x v="1"/>
    <x v="1"/>
    <x v="0"/>
    <x v="14"/>
    <n v="2021"/>
  </r>
  <r>
    <s v="SO"/>
    <d v="2021-01-04T00:00:00"/>
    <x v="2"/>
    <x v="0"/>
    <x v="0"/>
    <x v="14"/>
    <n v="2021"/>
  </r>
  <r>
    <s v="SE"/>
    <d v="2021-01-04T00:00:00"/>
    <x v="2"/>
    <x v="0"/>
    <x v="0"/>
    <x v="14"/>
    <n v="2021"/>
  </r>
  <r>
    <s v="NE"/>
    <d v="2021-01-04T00:00:00"/>
    <x v="0"/>
    <x v="0"/>
    <x v="1"/>
    <x v="14"/>
    <n v="2021"/>
  </r>
  <r>
    <s v="NE"/>
    <d v="2021-01-04T00:00:00"/>
    <x v="0"/>
    <x v="0"/>
    <x v="1"/>
    <x v="14"/>
    <n v="2021"/>
  </r>
  <r>
    <s v="NE"/>
    <d v="2021-01-04T00:00:00"/>
    <x v="0"/>
    <x v="1"/>
    <x v="0"/>
    <x v="14"/>
    <n v="2021"/>
  </r>
  <r>
    <s v="IDF"/>
    <d v="2021-01-04T00:00:00"/>
    <x v="0"/>
    <x v="1"/>
    <x v="0"/>
    <x v="14"/>
    <n v="202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8">
  <r>
    <s v="SO"/>
    <d v="2021-04-15T00:00:00"/>
    <x v="0"/>
    <x v="0"/>
    <x v="0"/>
    <x v="0"/>
    <n v="2021"/>
  </r>
  <r>
    <s v="SO"/>
    <d v="2021-04-15T00:00:00"/>
    <x v="0"/>
    <x v="0"/>
    <x v="1"/>
    <x v="0"/>
    <n v="2021"/>
  </r>
  <r>
    <s v="SO"/>
    <d v="2021-04-15T00:00:00"/>
    <x v="0"/>
    <x v="0"/>
    <x v="0"/>
    <x v="0"/>
    <n v="2021"/>
  </r>
  <r>
    <s v="SO"/>
    <d v="2021-04-15T00:00:00"/>
    <x v="1"/>
    <x v="1"/>
    <x v="0"/>
    <x v="0"/>
    <n v="2021"/>
  </r>
  <r>
    <s v="O"/>
    <d v="2021-04-15T00:00:00"/>
    <x v="2"/>
    <x v="0"/>
    <x v="0"/>
    <x v="0"/>
    <n v="2021"/>
  </r>
  <r>
    <s v="O"/>
    <d v="2021-04-13T00:00:00"/>
    <x v="0"/>
    <x v="0"/>
    <x v="0"/>
    <x v="0"/>
    <n v="2021"/>
  </r>
  <r>
    <s v="IDF"/>
    <d v="2021-04-14T00:00:00"/>
    <x v="0"/>
    <x v="1"/>
    <x v="1"/>
    <x v="0"/>
    <n v="2021"/>
  </r>
  <r>
    <s v="SO"/>
    <d v="2021-04-16T00:00:00"/>
    <x v="0"/>
    <x v="0"/>
    <x v="0"/>
    <x v="0"/>
    <n v="2021"/>
  </r>
  <r>
    <s v="SO"/>
    <d v="2021-04-15T00:00:00"/>
    <x v="0"/>
    <x v="0"/>
    <x v="0"/>
    <x v="0"/>
    <n v="2021"/>
  </r>
  <r>
    <s v="SO"/>
    <d v="2021-04-15T00:00:00"/>
    <x v="0"/>
    <x v="0"/>
    <x v="1"/>
    <x v="0"/>
    <n v="2021"/>
  </r>
  <r>
    <s v="SO"/>
    <d v="2021-04-15T00:00:00"/>
    <x v="0"/>
    <x v="0"/>
    <x v="0"/>
    <x v="0"/>
    <n v="2021"/>
  </r>
  <r>
    <s v="SO"/>
    <d v="2021-04-15T00:00:00"/>
    <x v="1"/>
    <x v="1"/>
    <x v="0"/>
    <x v="0"/>
    <n v="2021"/>
  </r>
  <r>
    <s v="O"/>
    <d v="2021-04-15T00:00:00"/>
    <x v="2"/>
    <x v="0"/>
    <x v="0"/>
    <x v="0"/>
    <n v="2021"/>
  </r>
  <r>
    <s v="O"/>
    <d v="2021-04-13T00:00:00"/>
    <x v="0"/>
    <x v="0"/>
    <x v="0"/>
    <x v="0"/>
    <n v="2021"/>
  </r>
  <r>
    <s v="IDF"/>
    <d v="2021-04-14T00:00:00"/>
    <x v="0"/>
    <x v="1"/>
    <x v="1"/>
    <x v="0"/>
    <n v="2021"/>
  </r>
  <r>
    <s v="SO"/>
    <d v="2021-04-13T00:00:00"/>
    <x v="0"/>
    <x v="1"/>
    <x v="0"/>
    <x v="0"/>
    <n v="2021"/>
  </r>
  <r>
    <s v="IDF"/>
    <d v="2021-04-13T00:00:00"/>
    <x v="0"/>
    <x v="0"/>
    <x v="0"/>
    <x v="0"/>
    <n v="2021"/>
  </r>
  <r>
    <s v="IDF"/>
    <d v="2021-04-09T00:00:00"/>
    <x v="0"/>
    <x v="1"/>
    <x v="0"/>
    <x v="1"/>
    <n v="2021"/>
  </r>
  <r>
    <s v="O"/>
    <d v="2021-04-09T00:00:00"/>
    <x v="2"/>
    <x v="0"/>
    <x v="0"/>
    <x v="1"/>
    <n v="2021"/>
  </r>
  <r>
    <s v="IDF"/>
    <d v="2021-04-09T00:00:00"/>
    <x v="0"/>
    <x v="0"/>
    <x v="0"/>
    <x v="1"/>
    <n v="2021"/>
  </r>
  <r>
    <s v="IDF"/>
    <d v="2021-04-09T00:00:00"/>
    <x v="0"/>
    <x v="0"/>
    <x v="0"/>
    <x v="1"/>
    <n v="2021"/>
  </r>
  <r>
    <s v="IDF"/>
    <d v="2021-04-08T00:00:00"/>
    <x v="3"/>
    <x v="0"/>
    <x v="0"/>
    <x v="1"/>
    <n v="2021"/>
  </r>
  <r>
    <s v="IDF"/>
    <d v="2021-04-08T00:00:00"/>
    <x v="3"/>
    <x v="0"/>
    <x v="0"/>
    <x v="1"/>
    <n v="2021"/>
  </r>
  <r>
    <s v="NE"/>
    <d v="2021-04-08T00:00:00"/>
    <x v="2"/>
    <x v="0"/>
    <x v="0"/>
    <x v="1"/>
    <n v="2021"/>
  </r>
  <r>
    <s v="NE"/>
    <d v="2021-04-07T00:00:00"/>
    <x v="0"/>
    <x v="1"/>
    <x v="0"/>
    <x v="1"/>
    <n v="2021"/>
  </r>
  <r>
    <s v="SO"/>
    <d v="2021-04-07T00:00:00"/>
    <x v="0"/>
    <x v="0"/>
    <x v="0"/>
    <x v="1"/>
    <n v="2021"/>
  </r>
  <r>
    <s v="IDF"/>
    <d v="2021-04-07T00:00:00"/>
    <x v="0"/>
    <x v="1"/>
    <x v="0"/>
    <x v="1"/>
    <n v="2021"/>
  </r>
  <r>
    <s v="IDF"/>
    <d v="2021-04-07T00:00:00"/>
    <x v="0"/>
    <x v="0"/>
    <x v="0"/>
    <x v="1"/>
    <n v="2021"/>
  </r>
  <r>
    <s v="O"/>
    <d v="2021-04-07T00:00:00"/>
    <x v="2"/>
    <x v="0"/>
    <x v="0"/>
    <x v="1"/>
    <n v="2021"/>
  </r>
  <r>
    <s v="IDF"/>
    <d v="2021-04-07T00:00:00"/>
    <x v="0"/>
    <x v="1"/>
    <x v="0"/>
    <x v="1"/>
    <n v="2021"/>
  </r>
  <r>
    <s v="IDF"/>
    <d v="2021-04-07T00:00:00"/>
    <x v="0"/>
    <x v="0"/>
    <x v="0"/>
    <x v="1"/>
    <n v="2021"/>
  </r>
  <r>
    <s v="SO"/>
    <d v="2021-04-06T00:00:00"/>
    <x v="0"/>
    <x v="0"/>
    <x v="0"/>
    <x v="1"/>
    <n v="2021"/>
  </r>
  <r>
    <s v="SO"/>
    <d v="2021-04-06T00:00:00"/>
    <x v="2"/>
    <x v="0"/>
    <x v="0"/>
    <x v="1"/>
    <n v="2021"/>
  </r>
  <r>
    <s v="SO"/>
    <d v="2021-04-02T00:00:00"/>
    <x v="0"/>
    <x v="1"/>
    <x v="0"/>
    <x v="2"/>
    <n v="2021"/>
  </r>
  <r>
    <s v="NE"/>
    <d v="2021-04-02T00:00:00"/>
    <x v="0"/>
    <x v="0"/>
    <x v="0"/>
    <x v="2"/>
    <n v="2021"/>
  </r>
  <r>
    <s v="SO"/>
    <d v="2021-04-01T00:00:00"/>
    <x v="0"/>
    <x v="0"/>
    <x v="0"/>
    <x v="2"/>
    <n v="2021"/>
  </r>
  <r>
    <s v="SE"/>
    <d v="2021-04-01T00:00:00"/>
    <x v="0"/>
    <x v="0"/>
    <x v="0"/>
    <x v="2"/>
    <n v="2021"/>
  </r>
  <r>
    <s v="IDF"/>
    <d v="2021-04-01T00:00:00"/>
    <x v="0"/>
    <x v="1"/>
    <x v="0"/>
    <x v="2"/>
    <n v="2021"/>
  </r>
  <r>
    <s v="NE"/>
    <d v="2021-03-19T00:00:00"/>
    <x v="2"/>
    <x v="0"/>
    <x v="0"/>
    <x v="3"/>
    <n v="2021"/>
  </r>
  <r>
    <s v="IDF"/>
    <d v="2021-04-01T00:00:00"/>
    <x v="0"/>
    <x v="0"/>
    <x v="0"/>
    <x v="2"/>
    <n v="2021"/>
  </r>
  <r>
    <s v="IDF"/>
    <d v="2021-04-01T00:00:00"/>
    <x v="0"/>
    <x v="1"/>
    <x v="0"/>
    <x v="2"/>
    <n v="2021"/>
  </r>
  <r>
    <s v="NE"/>
    <d v="2021-03-31T00:00:00"/>
    <x v="2"/>
    <x v="0"/>
    <x v="0"/>
    <x v="2"/>
    <n v="2021"/>
  </r>
  <r>
    <s v="O"/>
    <d v="2021-04-01T00:00:00"/>
    <x v="2"/>
    <x v="1"/>
    <x v="0"/>
    <x v="2"/>
    <n v="2021"/>
  </r>
  <r>
    <s v="IDF"/>
    <d v="2021-03-30T00:00:00"/>
    <x v="0"/>
    <x v="0"/>
    <x v="0"/>
    <x v="2"/>
    <n v="2021"/>
  </r>
  <r>
    <s v="O"/>
    <d v="2021-03-29T00:00:00"/>
    <x v="2"/>
    <x v="0"/>
    <x v="0"/>
    <x v="2"/>
    <n v="2021"/>
  </r>
  <r>
    <s v="O"/>
    <d v="2021-03-30T00:00:00"/>
    <x v="2"/>
    <x v="0"/>
    <x v="0"/>
    <x v="2"/>
    <n v="2021"/>
  </r>
  <r>
    <s v="IDF"/>
    <d v="2021-03-30T00:00:00"/>
    <x v="0"/>
    <x v="0"/>
    <x v="0"/>
    <x v="2"/>
    <n v="2021"/>
  </r>
  <r>
    <s v="NE"/>
    <d v="2021-03-29T00:00:00"/>
    <x v="0"/>
    <x v="0"/>
    <x v="0"/>
    <x v="2"/>
    <n v="2021"/>
  </r>
  <r>
    <s v="SE"/>
    <d v="2021-03-29T00:00:00"/>
    <x v="2"/>
    <x v="0"/>
    <x v="0"/>
    <x v="2"/>
    <n v="2021"/>
  </r>
  <r>
    <s v="O"/>
    <d v="2021-03-29T00:00:00"/>
    <x v="2"/>
    <x v="1"/>
    <x v="0"/>
    <x v="2"/>
    <n v="2021"/>
  </r>
  <r>
    <s v="O"/>
    <d v="2021-03-29T00:00:00"/>
    <x v="2"/>
    <x v="1"/>
    <x v="0"/>
    <x v="2"/>
    <n v="2021"/>
  </r>
  <r>
    <s v="IDF"/>
    <d v="2021-03-29T00:00:00"/>
    <x v="2"/>
    <x v="1"/>
    <x v="0"/>
    <x v="2"/>
    <n v="2021"/>
  </r>
  <r>
    <s v="SE"/>
    <d v="2021-03-24T00:00:00"/>
    <x v="0"/>
    <x v="1"/>
    <x v="0"/>
    <x v="4"/>
    <n v="2021"/>
  </r>
  <r>
    <s v="SO"/>
    <d v="2021-03-26T00:00:00"/>
    <x v="0"/>
    <x v="0"/>
    <x v="0"/>
    <x v="4"/>
    <n v="2021"/>
  </r>
  <r>
    <s v="IDF"/>
    <d v="2021-03-26T00:00:00"/>
    <x v="0"/>
    <x v="0"/>
    <x v="1"/>
    <x v="4"/>
    <n v="2021"/>
  </r>
  <r>
    <s v="NE"/>
    <d v="2021-03-26T00:00:00"/>
    <x v="0"/>
    <x v="0"/>
    <x v="0"/>
    <x v="4"/>
    <n v="2021"/>
  </r>
  <r>
    <s v="SE"/>
    <d v="2021-03-25T00:00:00"/>
    <x v="0"/>
    <x v="1"/>
    <x v="0"/>
    <x v="4"/>
    <n v="2021"/>
  </r>
  <r>
    <s v="SO"/>
    <d v="2021-03-24T00:00:00"/>
    <x v="0"/>
    <x v="0"/>
    <x v="0"/>
    <x v="4"/>
    <n v="2021"/>
  </r>
  <r>
    <s v="SO"/>
    <d v="2021-03-25T00:00:00"/>
    <x v="0"/>
    <x v="0"/>
    <x v="0"/>
    <x v="4"/>
    <n v="2021"/>
  </r>
  <r>
    <s v="SE"/>
    <d v="2021-03-25T00:00:00"/>
    <x v="0"/>
    <x v="1"/>
    <x v="0"/>
    <x v="4"/>
    <n v="2021"/>
  </r>
  <r>
    <s v="NE"/>
    <d v="2021-03-17T00:00:00"/>
    <x v="1"/>
    <x v="1"/>
    <x v="0"/>
    <x v="3"/>
    <n v="2021"/>
  </r>
  <r>
    <s v="SE"/>
    <d v="2021-03-25T00:00:00"/>
    <x v="0"/>
    <x v="1"/>
    <x v="0"/>
    <x v="4"/>
    <n v="2021"/>
  </r>
  <r>
    <s v="SE"/>
    <d v="2021-03-23T00:00:00"/>
    <x v="3"/>
    <x v="0"/>
    <x v="0"/>
    <x v="4"/>
    <n v="2021"/>
  </r>
  <r>
    <s v="SE"/>
    <d v="2021-03-24T00:00:00"/>
    <x v="0"/>
    <x v="1"/>
    <x v="0"/>
    <x v="4"/>
    <n v="2021"/>
  </r>
  <r>
    <s v="SE"/>
    <d v="2021-03-23T00:00:00"/>
    <x v="0"/>
    <x v="1"/>
    <x v="0"/>
    <x v="4"/>
    <n v="2021"/>
  </r>
  <r>
    <s v="SE"/>
    <d v="2021-03-23T00:00:00"/>
    <x v="1"/>
    <x v="1"/>
    <x v="0"/>
    <x v="4"/>
    <n v="2021"/>
  </r>
  <r>
    <s v="O"/>
    <d v="2021-03-23T00:00:00"/>
    <x v="0"/>
    <x v="0"/>
    <x v="0"/>
    <x v="4"/>
    <n v="2021"/>
  </r>
  <r>
    <s v="O"/>
    <d v="2021-03-23T00:00:00"/>
    <x v="0"/>
    <x v="0"/>
    <x v="0"/>
    <x v="4"/>
    <n v="2021"/>
  </r>
  <r>
    <s v="O"/>
    <d v="2021-03-23T00:00:00"/>
    <x v="0"/>
    <x v="0"/>
    <x v="0"/>
    <x v="4"/>
    <n v="2021"/>
  </r>
  <r>
    <s v="SE"/>
    <d v="2021-03-23T00:00:00"/>
    <x v="0"/>
    <x v="0"/>
    <x v="0"/>
    <x v="4"/>
    <n v="2021"/>
  </r>
  <r>
    <s v="NE"/>
    <d v="2021-03-23T00:00:00"/>
    <x v="0"/>
    <x v="0"/>
    <x v="0"/>
    <x v="4"/>
    <n v="2021"/>
  </r>
  <r>
    <s v="NE"/>
    <d v="2021-03-23T00:00:00"/>
    <x v="0"/>
    <x v="0"/>
    <x v="1"/>
    <x v="4"/>
    <n v="2021"/>
  </r>
  <r>
    <s v="IDF"/>
    <d v="2021-03-23T00:00:00"/>
    <x v="0"/>
    <x v="0"/>
    <x v="0"/>
    <x v="4"/>
    <n v="2021"/>
  </r>
  <r>
    <s v="NE"/>
    <d v="2021-03-22T00:00:00"/>
    <x v="2"/>
    <x v="1"/>
    <x v="0"/>
    <x v="4"/>
    <n v="2021"/>
  </r>
  <r>
    <s v="NE"/>
    <d v="2021-03-22T00:00:00"/>
    <x v="0"/>
    <x v="1"/>
    <x v="0"/>
    <x v="4"/>
    <n v="2021"/>
  </r>
  <r>
    <s v="IDF"/>
    <d v="2021-03-22T00:00:00"/>
    <x v="0"/>
    <x v="1"/>
    <x v="0"/>
    <x v="4"/>
    <n v="2021"/>
  </r>
  <r>
    <s v="O"/>
    <d v="2021-03-22T00:00:00"/>
    <x v="0"/>
    <x v="0"/>
    <x v="0"/>
    <x v="4"/>
    <n v="2021"/>
  </r>
  <r>
    <s v="NE"/>
    <d v="2021-03-22T00:00:00"/>
    <x v="0"/>
    <x v="0"/>
    <x v="0"/>
    <x v="4"/>
    <n v="2021"/>
  </r>
  <r>
    <s v="SE"/>
    <d v="2021-03-19T00:00:00"/>
    <x v="2"/>
    <x v="1"/>
    <x v="1"/>
    <x v="3"/>
    <n v="2021"/>
  </r>
  <r>
    <s v="SE"/>
    <d v="2021-03-19T00:00:00"/>
    <x v="2"/>
    <x v="0"/>
    <x v="0"/>
    <x v="3"/>
    <n v="2021"/>
  </r>
  <r>
    <s v="IDF"/>
    <d v="2021-03-19T00:00:00"/>
    <x v="0"/>
    <x v="0"/>
    <x v="0"/>
    <x v="3"/>
    <n v="2021"/>
  </r>
  <r>
    <s v="SE"/>
    <d v="2021-03-19T00:00:00"/>
    <x v="0"/>
    <x v="0"/>
    <x v="0"/>
    <x v="3"/>
    <n v="2021"/>
  </r>
  <r>
    <s v="NE"/>
    <d v="2021-03-19T00:00:00"/>
    <x v="0"/>
    <x v="0"/>
    <x v="0"/>
    <x v="3"/>
    <n v="2021"/>
  </r>
  <r>
    <s v="SE"/>
    <d v="2021-03-18T00:00:00"/>
    <x v="0"/>
    <x v="1"/>
    <x v="1"/>
    <x v="3"/>
    <n v="2021"/>
  </r>
  <r>
    <s v="NE"/>
    <d v="2021-03-19T00:00:00"/>
    <x v="0"/>
    <x v="0"/>
    <x v="1"/>
    <x v="3"/>
    <n v="2021"/>
  </r>
  <r>
    <s v="NE"/>
    <d v="2021-03-19T00:00:00"/>
    <x v="0"/>
    <x v="0"/>
    <x v="0"/>
    <x v="3"/>
    <n v="2021"/>
  </r>
  <r>
    <s v="NE"/>
    <d v="2021-03-18T00:00:00"/>
    <x v="0"/>
    <x v="0"/>
    <x v="0"/>
    <x v="3"/>
    <n v="2021"/>
  </r>
  <r>
    <s v="SO"/>
    <d v="2021-03-17T00:00:00"/>
    <x v="0"/>
    <x v="0"/>
    <x v="0"/>
    <x v="3"/>
    <n v="2021"/>
  </r>
  <r>
    <s v="NE"/>
    <d v="2021-03-17T00:00:00"/>
    <x v="0"/>
    <x v="0"/>
    <x v="1"/>
    <x v="3"/>
    <n v="2021"/>
  </r>
  <r>
    <s v="NE"/>
    <d v="2021-03-17T00:00:00"/>
    <x v="0"/>
    <x v="0"/>
    <x v="0"/>
    <x v="3"/>
    <n v="2021"/>
  </r>
  <r>
    <s v="SO"/>
    <d v="2021-03-16T00:00:00"/>
    <x v="0"/>
    <x v="0"/>
    <x v="0"/>
    <x v="3"/>
    <n v="2021"/>
  </r>
  <r>
    <s v="SO"/>
    <d v="2021-03-25T00:00:00"/>
    <x v="1"/>
    <x v="1"/>
    <x v="0"/>
    <x v="4"/>
    <n v="2021"/>
  </r>
  <r>
    <s v="NE"/>
    <d v="2021-03-15T00:00:00"/>
    <x v="0"/>
    <x v="0"/>
    <x v="1"/>
    <x v="3"/>
    <n v="2021"/>
  </r>
  <r>
    <s v="NE"/>
    <d v="2021-03-15T00:00:00"/>
    <x v="0"/>
    <x v="1"/>
    <x v="0"/>
    <x v="3"/>
    <n v="2021"/>
  </r>
  <r>
    <s v="SO"/>
    <d v="2021-03-15T00:00:00"/>
    <x v="0"/>
    <x v="0"/>
    <x v="0"/>
    <x v="3"/>
    <n v="2021"/>
  </r>
  <r>
    <s v="IDF"/>
    <d v="2021-03-15T00:00:00"/>
    <x v="0"/>
    <x v="1"/>
    <x v="0"/>
    <x v="3"/>
    <n v="2021"/>
  </r>
  <r>
    <s v="O"/>
    <d v="2021-03-15T00:00:00"/>
    <x v="0"/>
    <x v="0"/>
    <x v="0"/>
    <x v="3"/>
    <n v="2021"/>
  </r>
  <r>
    <s v="SO"/>
    <d v="2021-03-15T00:00:00"/>
    <x v="0"/>
    <x v="0"/>
    <x v="1"/>
    <x v="3"/>
    <n v="2021"/>
  </r>
  <r>
    <s v="SO"/>
    <d v="2021-03-12T00:00:00"/>
    <x v="0"/>
    <x v="0"/>
    <x v="0"/>
    <x v="5"/>
    <n v="2021"/>
  </r>
  <r>
    <s v="IDF"/>
    <d v="2021-03-12T00:00:00"/>
    <x v="0"/>
    <x v="0"/>
    <x v="0"/>
    <x v="5"/>
    <n v="2021"/>
  </r>
  <r>
    <s v="SE"/>
    <d v="2021-03-12T00:00:00"/>
    <x v="0"/>
    <x v="1"/>
    <x v="0"/>
    <x v="5"/>
    <n v="2021"/>
  </r>
  <r>
    <s v="O"/>
    <d v="2021-03-12T00:00:00"/>
    <x v="1"/>
    <x v="1"/>
    <x v="0"/>
    <x v="5"/>
    <n v="2021"/>
  </r>
  <r>
    <s v="SE"/>
    <d v="2021-03-11T00:00:00"/>
    <x v="0"/>
    <x v="1"/>
    <x v="1"/>
    <x v="5"/>
    <n v="2021"/>
  </r>
  <r>
    <s v="IDF"/>
    <d v="2021-03-11T00:00:00"/>
    <x v="0"/>
    <x v="0"/>
    <x v="0"/>
    <x v="5"/>
    <n v="2021"/>
  </r>
  <r>
    <s v="SE"/>
    <d v="2021-03-11T00:00:00"/>
    <x v="0"/>
    <x v="0"/>
    <x v="0"/>
    <x v="5"/>
    <n v="2021"/>
  </r>
  <r>
    <s v="NE"/>
    <d v="2021-03-11T00:00:00"/>
    <x v="0"/>
    <x v="1"/>
    <x v="0"/>
    <x v="5"/>
    <n v="2021"/>
  </r>
  <r>
    <s v="IDF"/>
    <d v="2021-03-10T00:00:00"/>
    <x v="3"/>
    <x v="1"/>
    <x v="0"/>
    <x v="5"/>
    <n v="2021"/>
  </r>
  <r>
    <s v="IDF"/>
    <d v="2021-03-10T00:00:00"/>
    <x v="0"/>
    <x v="0"/>
    <x v="0"/>
    <x v="5"/>
    <n v="2021"/>
  </r>
  <r>
    <s v="IDF"/>
    <d v="2021-03-10T00:00:00"/>
    <x v="0"/>
    <x v="1"/>
    <x v="0"/>
    <x v="5"/>
    <n v="2021"/>
  </r>
  <r>
    <s v="IDF"/>
    <d v="2021-03-10T00:00:00"/>
    <x v="0"/>
    <x v="1"/>
    <x v="0"/>
    <x v="5"/>
    <n v="2021"/>
  </r>
  <r>
    <s v="SO"/>
    <d v="2021-03-09T00:00:00"/>
    <x v="0"/>
    <x v="0"/>
    <x v="0"/>
    <x v="5"/>
    <n v="2021"/>
  </r>
  <r>
    <s v="IDF"/>
    <d v="2021-03-09T00:00:00"/>
    <x v="3"/>
    <x v="0"/>
    <x v="0"/>
    <x v="5"/>
    <n v="2021"/>
  </r>
  <r>
    <s v="IDF"/>
    <d v="2021-03-08T00:00:00"/>
    <x v="0"/>
    <x v="0"/>
    <x v="1"/>
    <x v="5"/>
    <n v="2021"/>
  </r>
  <r>
    <s v="IDF"/>
    <d v="2021-03-08T00:00:00"/>
    <x v="0"/>
    <x v="0"/>
    <x v="0"/>
    <x v="5"/>
    <n v="2021"/>
  </r>
  <r>
    <s v="SO"/>
    <d v="2021-03-08T00:00:00"/>
    <x v="0"/>
    <x v="0"/>
    <x v="0"/>
    <x v="5"/>
    <n v="2021"/>
  </r>
  <r>
    <s v="IDF"/>
    <d v="2021-03-08T00:00:00"/>
    <x v="0"/>
    <x v="0"/>
    <x v="0"/>
    <x v="5"/>
    <n v="2021"/>
  </r>
  <r>
    <s v="O"/>
    <d v="2021-03-08T00:00:00"/>
    <x v="2"/>
    <x v="0"/>
    <x v="1"/>
    <x v="5"/>
    <n v="2021"/>
  </r>
  <r>
    <s v="NE"/>
    <d v="2021-03-08T00:00:00"/>
    <x v="0"/>
    <x v="0"/>
    <x v="1"/>
    <x v="5"/>
    <n v="2021"/>
  </r>
  <r>
    <s v="SO"/>
    <d v="2021-02-18T00:00:00"/>
    <x v="0"/>
    <x v="0"/>
    <x v="0"/>
    <x v="6"/>
    <n v="2021"/>
  </r>
  <r>
    <s v="SO"/>
    <d v="2021-03-05T00:00:00"/>
    <x v="0"/>
    <x v="1"/>
    <x v="0"/>
    <x v="7"/>
    <n v="2021"/>
  </r>
  <r>
    <s v="SO"/>
    <d v="2021-03-05T00:00:00"/>
    <x v="2"/>
    <x v="0"/>
    <x v="0"/>
    <x v="7"/>
    <n v="2021"/>
  </r>
  <r>
    <s v="SE"/>
    <d v="2021-03-04T00:00:00"/>
    <x v="0"/>
    <x v="0"/>
    <x v="0"/>
    <x v="7"/>
    <n v="2021"/>
  </r>
  <r>
    <s v="O"/>
    <d v="2021-03-04T00:00:00"/>
    <x v="2"/>
    <x v="0"/>
    <x v="1"/>
    <x v="7"/>
    <n v="2021"/>
  </r>
  <r>
    <s v="SO"/>
    <d v="2021-03-03T00:00:00"/>
    <x v="2"/>
    <x v="0"/>
    <x v="0"/>
    <x v="7"/>
    <n v="2021"/>
  </r>
  <r>
    <s v="SO"/>
    <d v="2021-03-03T00:00:00"/>
    <x v="0"/>
    <x v="1"/>
    <x v="0"/>
    <x v="7"/>
    <n v="2021"/>
  </r>
  <r>
    <s v="NE"/>
    <d v="2021-03-01T00:00:00"/>
    <x v="2"/>
    <x v="0"/>
    <x v="0"/>
    <x v="7"/>
    <n v="2021"/>
  </r>
  <r>
    <s v="SE"/>
    <d v="2021-03-01T00:00:00"/>
    <x v="0"/>
    <x v="0"/>
    <x v="0"/>
    <x v="7"/>
    <n v="2021"/>
  </r>
  <r>
    <s v="NE"/>
    <d v="2021-03-01T00:00:00"/>
    <x v="2"/>
    <x v="0"/>
    <x v="0"/>
    <x v="7"/>
    <n v="2021"/>
  </r>
  <r>
    <s v="IDF"/>
    <d v="2021-02-28T00:00:00"/>
    <x v="3"/>
    <x v="0"/>
    <x v="0"/>
    <x v="7"/>
    <n v="2021"/>
  </r>
  <r>
    <s v="SE"/>
    <d v="2021-02-26T00:00:00"/>
    <x v="2"/>
    <x v="0"/>
    <x v="0"/>
    <x v="8"/>
    <n v="2021"/>
  </r>
  <r>
    <s v="SO"/>
    <d v="2021-02-26T00:00:00"/>
    <x v="0"/>
    <x v="1"/>
    <x v="0"/>
    <x v="8"/>
    <n v="2021"/>
  </r>
  <r>
    <s v="NE"/>
    <d v="2021-02-26T00:00:00"/>
    <x v="0"/>
    <x v="0"/>
    <x v="0"/>
    <x v="8"/>
    <n v="2021"/>
  </r>
  <r>
    <s v="IDF"/>
    <d v="2021-02-26T00:00:00"/>
    <x v="0"/>
    <x v="1"/>
    <x v="0"/>
    <x v="8"/>
    <n v="2021"/>
  </r>
  <r>
    <s v="IDF"/>
    <d v="2021-02-26T00:00:00"/>
    <x v="0"/>
    <x v="0"/>
    <x v="0"/>
    <x v="8"/>
    <n v="2021"/>
  </r>
  <r>
    <s v="SO"/>
    <d v="2021-02-26T00:00:00"/>
    <x v="0"/>
    <x v="1"/>
    <x v="0"/>
    <x v="8"/>
    <n v="2021"/>
  </r>
  <r>
    <s v="SO"/>
    <d v="2021-02-26T00:00:00"/>
    <x v="2"/>
    <x v="0"/>
    <x v="0"/>
    <x v="8"/>
    <n v="2021"/>
  </r>
  <r>
    <s v="SO"/>
    <d v="2021-02-26T00:00:00"/>
    <x v="0"/>
    <x v="0"/>
    <x v="0"/>
    <x v="8"/>
    <n v="2021"/>
  </r>
  <r>
    <s v="SE"/>
    <d v="2021-02-23T00:00:00"/>
    <x v="2"/>
    <x v="0"/>
    <x v="0"/>
    <x v="8"/>
    <n v="2021"/>
  </r>
  <r>
    <s v="SE"/>
    <d v="2021-02-23T00:00:00"/>
    <x v="0"/>
    <x v="0"/>
    <x v="0"/>
    <x v="8"/>
    <n v="2021"/>
  </r>
  <r>
    <s v="SE"/>
    <d v="2021-02-23T00:00:00"/>
    <x v="0"/>
    <x v="0"/>
    <x v="0"/>
    <x v="8"/>
    <n v="2021"/>
  </r>
  <r>
    <s v="O"/>
    <d v="2021-02-25T00:00:00"/>
    <x v="2"/>
    <x v="0"/>
    <x v="0"/>
    <x v="8"/>
    <n v="2021"/>
  </r>
  <r>
    <s v="O"/>
    <d v="2021-02-25T00:00:00"/>
    <x v="0"/>
    <x v="0"/>
    <x v="0"/>
    <x v="8"/>
    <n v="2021"/>
  </r>
  <r>
    <s v="SE"/>
    <d v="2021-02-26T00:00:00"/>
    <x v="0"/>
    <x v="1"/>
    <x v="1"/>
    <x v="8"/>
    <n v="2021"/>
  </r>
  <r>
    <s v="SO"/>
    <d v="2021-02-26T00:00:00"/>
    <x v="2"/>
    <x v="0"/>
    <x v="0"/>
    <x v="8"/>
    <n v="2021"/>
  </r>
  <r>
    <s v="SE"/>
    <d v="2021-02-25T00:00:00"/>
    <x v="2"/>
    <x v="0"/>
    <x v="1"/>
    <x v="8"/>
    <n v="2021"/>
  </r>
  <r>
    <s v="O"/>
    <d v="2021-02-24T00:00:00"/>
    <x v="2"/>
    <x v="0"/>
    <x v="0"/>
    <x v="8"/>
    <n v="2021"/>
  </r>
  <r>
    <s v="NE"/>
    <d v="2021-02-24T00:00:00"/>
    <x v="1"/>
    <x v="1"/>
    <x v="0"/>
    <x v="8"/>
    <n v="2021"/>
  </r>
  <r>
    <s v="SE"/>
    <d v="2021-02-23T00:00:00"/>
    <x v="0"/>
    <x v="0"/>
    <x v="1"/>
    <x v="8"/>
    <n v="2021"/>
  </r>
  <r>
    <s v="IDF"/>
    <d v="2021-02-18T00:00:00"/>
    <x v="0"/>
    <x v="0"/>
    <x v="1"/>
    <x v="6"/>
    <n v="2021"/>
  </r>
  <r>
    <s v="IDF"/>
    <d v="2021-02-18T00:00:00"/>
    <x v="0"/>
    <x v="0"/>
    <x v="0"/>
    <x v="6"/>
    <n v="2021"/>
  </r>
  <r>
    <s v="IDF"/>
    <d v="2021-02-17T00:00:00"/>
    <x v="3"/>
    <x v="0"/>
    <x v="0"/>
    <x v="6"/>
    <n v="2021"/>
  </r>
  <r>
    <s v="NE"/>
    <d v="2021-02-17T00:00:00"/>
    <x v="0"/>
    <x v="1"/>
    <x v="0"/>
    <x v="6"/>
    <n v="2021"/>
  </r>
  <r>
    <s v="SO"/>
    <d v="2021-02-17T00:00:00"/>
    <x v="0"/>
    <x v="0"/>
    <x v="1"/>
    <x v="6"/>
    <n v="2021"/>
  </r>
  <r>
    <s v="IDF"/>
    <d v="2021-02-17T00:00:00"/>
    <x v="1"/>
    <x v="1"/>
    <x v="0"/>
    <x v="6"/>
    <n v="2021"/>
  </r>
  <r>
    <s v="SE"/>
    <d v="2021-02-17T00:00:00"/>
    <x v="2"/>
    <x v="1"/>
    <x v="0"/>
    <x v="6"/>
    <n v="2021"/>
  </r>
  <r>
    <s v="O"/>
    <d v="2021-02-16T00:00:00"/>
    <x v="2"/>
    <x v="0"/>
    <x v="0"/>
    <x v="6"/>
    <n v="2021"/>
  </r>
  <r>
    <s v="IDF"/>
    <d v="2021-02-16T00:00:00"/>
    <x v="0"/>
    <x v="1"/>
    <x v="1"/>
    <x v="6"/>
    <n v="2021"/>
  </r>
  <r>
    <s v="IDF"/>
    <d v="2021-02-16T00:00:00"/>
    <x v="0"/>
    <x v="1"/>
    <x v="0"/>
    <x v="6"/>
    <n v="2021"/>
  </r>
  <r>
    <s v="IDF"/>
    <d v="2021-02-16T00:00:00"/>
    <x v="0"/>
    <x v="0"/>
    <x v="0"/>
    <x v="6"/>
    <n v="2021"/>
  </r>
  <r>
    <s v="NE"/>
    <d v="2021-02-16T00:00:00"/>
    <x v="0"/>
    <x v="0"/>
    <x v="1"/>
    <x v="6"/>
    <n v="2021"/>
  </r>
  <r>
    <s v="O"/>
    <d v="2021-02-16T00:00:00"/>
    <x v="2"/>
    <x v="1"/>
    <x v="0"/>
    <x v="6"/>
    <n v="2021"/>
  </r>
  <r>
    <s v="O"/>
    <d v="2021-02-16T00:00:00"/>
    <x v="2"/>
    <x v="0"/>
    <x v="0"/>
    <x v="6"/>
    <n v="2021"/>
  </r>
  <r>
    <s v="NE"/>
    <d v="2021-02-15T00:00:00"/>
    <x v="0"/>
    <x v="0"/>
    <x v="0"/>
    <x v="6"/>
    <n v="2021"/>
  </r>
  <r>
    <s v="SE"/>
    <d v="2021-02-15T00:00:00"/>
    <x v="2"/>
    <x v="0"/>
    <x v="0"/>
    <x v="6"/>
    <n v="2021"/>
  </r>
  <r>
    <s v="SE"/>
    <d v="2021-02-15T00:00:00"/>
    <x v="2"/>
    <x v="1"/>
    <x v="0"/>
    <x v="6"/>
    <n v="2021"/>
  </r>
  <r>
    <s v="NE"/>
    <d v="2021-02-15T00:00:00"/>
    <x v="0"/>
    <x v="0"/>
    <x v="0"/>
    <x v="6"/>
    <n v="2021"/>
  </r>
  <r>
    <s v="SE"/>
    <d v="2021-02-11T00:00:00"/>
    <x v="2"/>
    <x v="0"/>
    <x v="0"/>
    <x v="9"/>
    <n v="2021"/>
  </r>
  <r>
    <s v="IDF"/>
    <d v="2021-02-12T00:00:00"/>
    <x v="0"/>
    <x v="0"/>
    <x v="1"/>
    <x v="9"/>
    <n v="2021"/>
  </r>
  <r>
    <s v="SE"/>
    <d v="2021-02-12T00:00:00"/>
    <x v="2"/>
    <x v="0"/>
    <x v="0"/>
    <x v="9"/>
    <n v="2021"/>
  </r>
  <r>
    <s v="O"/>
    <d v="2021-02-11T00:00:00"/>
    <x v="2"/>
    <x v="0"/>
    <x v="0"/>
    <x v="9"/>
    <n v="2021"/>
  </r>
  <r>
    <s v="SO"/>
    <d v="2021-02-11T00:00:00"/>
    <x v="0"/>
    <x v="0"/>
    <x v="0"/>
    <x v="9"/>
    <n v="2021"/>
  </r>
  <r>
    <s v="SO"/>
    <d v="2021-02-11T00:00:00"/>
    <x v="0"/>
    <x v="0"/>
    <x v="0"/>
    <x v="9"/>
    <n v="2021"/>
  </r>
  <r>
    <s v="IDF"/>
    <d v="2021-02-11T00:00:00"/>
    <x v="0"/>
    <x v="0"/>
    <x v="0"/>
    <x v="9"/>
    <n v="2021"/>
  </r>
  <r>
    <s v="NE"/>
    <d v="2021-02-10T00:00:00"/>
    <x v="2"/>
    <x v="0"/>
    <x v="0"/>
    <x v="9"/>
    <n v="2021"/>
  </r>
  <r>
    <s v="NE"/>
    <d v="2021-02-09T00:00:00"/>
    <x v="2"/>
    <x v="0"/>
    <x v="1"/>
    <x v="9"/>
    <n v="2021"/>
  </r>
  <r>
    <s v="SE"/>
    <d v="2021-02-09T00:00:00"/>
    <x v="2"/>
    <x v="0"/>
    <x v="1"/>
    <x v="9"/>
    <n v="2021"/>
  </r>
  <r>
    <s v="SE"/>
    <d v="2021-02-09T00:00:00"/>
    <x v="0"/>
    <x v="0"/>
    <x v="1"/>
    <x v="9"/>
    <n v="2021"/>
  </r>
  <r>
    <s v="SO"/>
    <d v="2021-02-09T00:00:00"/>
    <x v="2"/>
    <x v="0"/>
    <x v="0"/>
    <x v="9"/>
    <n v="2021"/>
  </r>
  <r>
    <s v="SO"/>
    <d v="2021-02-09T00:00:00"/>
    <x v="0"/>
    <x v="0"/>
    <x v="0"/>
    <x v="9"/>
    <n v="2021"/>
  </r>
  <r>
    <s v="SO"/>
    <d v="2021-02-08T00:00:00"/>
    <x v="0"/>
    <x v="0"/>
    <x v="0"/>
    <x v="9"/>
    <n v="2021"/>
  </r>
  <r>
    <s v="NE"/>
    <d v="2021-02-08T00:00:00"/>
    <x v="0"/>
    <x v="0"/>
    <x v="1"/>
    <x v="9"/>
    <n v="2021"/>
  </r>
  <r>
    <s v="SO"/>
    <d v="2021-02-08T00:00:00"/>
    <x v="2"/>
    <x v="0"/>
    <x v="0"/>
    <x v="9"/>
    <n v="2021"/>
  </r>
  <r>
    <s v="SO"/>
    <d v="2021-02-04T00:00:00"/>
    <x v="0"/>
    <x v="1"/>
    <x v="0"/>
    <x v="10"/>
    <n v="2021"/>
  </r>
  <r>
    <s v="NE"/>
    <d v="2021-02-03T00:00:00"/>
    <x v="2"/>
    <x v="0"/>
    <x v="0"/>
    <x v="10"/>
    <n v="2021"/>
  </r>
  <r>
    <s v="SO"/>
    <d v="2021-02-03T00:00:00"/>
    <x v="0"/>
    <x v="1"/>
    <x v="1"/>
    <x v="10"/>
    <n v="2021"/>
  </r>
  <r>
    <s v="IDF"/>
    <d v="2021-02-03T00:00:00"/>
    <x v="2"/>
    <x v="0"/>
    <x v="0"/>
    <x v="10"/>
    <n v="2021"/>
  </r>
  <r>
    <s v="SO"/>
    <d v="2021-02-03T00:00:00"/>
    <x v="2"/>
    <x v="0"/>
    <x v="0"/>
    <x v="10"/>
    <n v="2021"/>
  </r>
  <r>
    <s v="IDF"/>
    <d v="2021-02-02T00:00:00"/>
    <x v="3"/>
    <x v="0"/>
    <x v="0"/>
    <x v="10"/>
    <n v="2021"/>
  </r>
  <r>
    <s v="SE"/>
    <d v="2021-02-02T00:00:00"/>
    <x v="2"/>
    <x v="0"/>
    <x v="0"/>
    <x v="10"/>
    <n v="2021"/>
  </r>
  <r>
    <s v="IDF"/>
    <d v="2021-02-01T00:00:00"/>
    <x v="0"/>
    <x v="0"/>
    <x v="0"/>
    <x v="10"/>
    <n v="2021"/>
  </r>
  <r>
    <s v="O"/>
    <d v="2021-02-01T00:00:00"/>
    <x v="2"/>
    <x v="1"/>
    <x v="0"/>
    <x v="10"/>
    <n v="2021"/>
  </r>
  <r>
    <s v="NE"/>
    <d v="2021-02-01T00:00:00"/>
    <x v="2"/>
    <x v="0"/>
    <x v="0"/>
    <x v="10"/>
    <n v="2021"/>
  </r>
  <r>
    <s v="NE"/>
    <d v="2021-02-01T00:00:00"/>
    <x v="0"/>
    <x v="0"/>
    <x v="0"/>
    <x v="10"/>
    <n v="2021"/>
  </r>
  <r>
    <s v="SE"/>
    <d v="2021-02-01T00:00:00"/>
    <x v="2"/>
    <x v="0"/>
    <x v="0"/>
    <x v="10"/>
    <n v="2021"/>
  </r>
  <r>
    <s v="NE"/>
    <d v="2021-01-29T00:00:00"/>
    <x v="0"/>
    <x v="0"/>
    <x v="0"/>
    <x v="11"/>
    <n v="2021"/>
  </r>
  <r>
    <s v="O"/>
    <d v="2021-01-29T00:00:00"/>
    <x v="1"/>
    <x v="1"/>
    <x v="0"/>
    <x v="11"/>
    <n v="2021"/>
  </r>
  <r>
    <s v="SE"/>
    <d v="2021-01-28T00:00:00"/>
    <x v="0"/>
    <x v="0"/>
    <x v="0"/>
    <x v="11"/>
    <n v="2021"/>
  </r>
  <r>
    <s v="IDF"/>
    <d v="2021-01-27T00:00:00"/>
    <x v="3"/>
    <x v="0"/>
    <x v="1"/>
    <x v="11"/>
    <n v="2021"/>
  </r>
  <r>
    <s v="SO"/>
    <d v="2021-01-27T00:00:00"/>
    <x v="0"/>
    <x v="0"/>
    <x v="0"/>
    <x v="11"/>
    <n v="2021"/>
  </r>
  <r>
    <s v="O"/>
    <d v="2021-01-27T00:00:00"/>
    <x v="1"/>
    <x v="1"/>
    <x v="1"/>
    <x v="11"/>
    <n v="2021"/>
  </r>
  <r>
    <s v="SO"/>
    <d v="2021-01-26T00:00:00"/>
    <x v="0"/>
    <x v="0"/>
    <x v="0"/>
    <x v="11"/>
    <n v="2021"/>
  </r>
  <r>
    <s v="SO"/>
    <d v="2021-01-26T00:00:00"/>
    <x v="2"/>
    <x v="0"/>
    <x v="0"/>
    <x v="11"/>
    <n v="2021"/>
  </r>
  <r>
    <s v="IDF"/>
    <d v="2021-01-26T00:00:00"/>
    <x v="0"/>
    <x v="1"/>
    <x v="0"/>
    <x v="11"/>
    <n v="2021"/>
  </r>
  <r>
    <s v="IDF"/>
    <d v="2021-01-26T00:00:00"/>
    <x v="0"/>
    <x v="1"/>
    <x v="0"/>
    <x v="11"/>
    <n v="2021"/>
  </r>
  <r>
    <s v="NE"/>
    <d v="2021-01-26T00:00:00"/>
    <x v="0"/>
    <x v="0"/>
    <x v="0"/>
    <x v="11"/>
    <n v="2021"/>
  </r>
  <r>
    <s v="NE"/>
    <d v="2021-01-26T00:00:00"/>
    <x v="0"/>
    <x v="0"/>
    <x v="1"/>
    <x v="11"/>
    <n v="2021"/>
  </r>
  <r>
    <s v="IDF"/>
    <d v="2021-01-26T00:00:00"/>
    <x v="0"/>
    <x v="0"/>
    <x v="0"/>
    <x v="11"/>
    <n v="2021"/>
  </r>
  <r>
    <s v="O"/>
    <d v="2021-01-25T00:00:00"/>
    <x v="2"/>
    <x v="0"/>
    <x v="0"/>
    <x v="11"/>
    <n v="2021"/>
  </r>
  <r>
    <s v="O"/>
    <d v="2021-01-25T00:00:00"/>
    <x v="2"/>
    <x v="0"/>
    <x v="0"/>
    <x v="11"/>
    <n v="2021"/>
  </r>
  <r>
    <s v="IDF"/>
    <d v="2021-01-22T00:00:00"/>
    <x v="0"/>
    <x v="1"/>
    <x v="0"/>
    <x v="12"/>
    <n v="2021"/>
  </r>
  <r>
    <s v="SO"/>
    <d v="2021-01-21T00:00:00"/>
    <x v="0"/>
    <x v="0"/>
    <x v="1"/>
    <x v="12"/>
    <n v="2021"/>
  </r>
  <r>
    <s v="NE"/>
    <d v="2021-01-20T00:00:00"/>
    <x v="2"/>
    <x v="0"/>
    <x v="1"/>
    <x v="12"/>
    <n v="2021"/>
  </r>
  <r>
    <s v="IDF"/>
    <d v="2021-01-19T00:00:00"/>
    <x v="0"/>
    <x v="0"/>
    <x v="0"/>
    <x v="12"/>
    <n v="2021"/>
  </r>
  <r>
    <s v="NE"/>
    <d v="2021-01-19T00:00:00"/>
    <x v="0"/>
    <x v="0"/>
    <x v="1"/>
    <x v="12"/>
    <n v="2021"/>
  </r>
  <r>
    <s v="NE"/>
    <d v="2021-01-19T00:00:00"/>
    <x v="0"/>
    <x v="0"/>
    <x v="1"/>
    <x v="12"/>
    <n v="2021"/>
  </r>
  <r>
    <s v="NE"/>
    <d v="2021-01-18T00:00:00"/>
    <x v="0"/>
    <x v="0"/>
    <x v="0"/>
    <x v="12"/>
    <n v="2021"/>
  </r>
  <r>
    <s v="SE"/>
    <d v="2021-01-19T00:00:00"/>
    <x v="0"/>
    <x v="1"/>
    <x v="0"/>
    <x v="12"/>
    <n v="2021"/>
  </r>
  <r>
    <s v="O"/>
    <d v="2021-01-19T00:00:00"/>
    <x v="2"/>
    <x v="0"/>
    <x v="0"/>
    <x v="12"/>
    <n v="2021"/>
  </r>
  <r>
    <s v="SE"/>
    <d v="2021-01-18T00:00:00"/>
    <x v="0"/>
    <x v="0"/>
    <x v="0"/>
    <x v="12"/>
    <n v="2021"/>
  </r>
  <r>
    <s v="IDF"/>
    <d v="2021-01-18T00:00:00"/>
    <x v="0"/>
    <x v="0"/>
    <x v="1"/>
    <x v="12"/>
    <n v="2021"/>
  </r>
  <r>
    <s v="NE"/>
    <d v="2021-01-18T00:00:00"/>
    <x v="2"/>
    <x v="0"/>
    <x v="0"/>
    <x v="12"/>
    <n v="2021"/>
  </r>
  <r>
    <s v="IDF"/>
    <d v="2021-01-15T00:00:00"/>
    <x v="0"/>
    <x v="0"/>
    <x v="1"/>
    <x v="13"/>
    <n v="2021"/>
  </r>
  <r>
    <s v="O"/>
    <d v="2021-01-18T00:00:00"/>
    <x v="2"/>
    <x v="0"/>
    <x v="0"/>
    <x v="12"/>
    <n v="2021"/>
  </r>
  <r>
    <s v="O"/>
    <d v="2021-01-18T00:00:00"/>
    <x v="0"/>
    <x v="0"/>
    <x v="0"/>
    <x v="12"/>
    <n v="2021"/>
  </r>
  <r>
    <s v="NE"/>
    <d v="2021-01-14T00:00:00"/>
    <x v="2"/>
    <x v="0"/>
    <x v="0"/>
    <x v="13"/>
    <n v="2021"/>
  </r>
  <r>
    <s v="SO"/>
    <d v="2021-01-14T00:00:00"/>
    <x v="0"/>
    <x v="0"/>
    <x v="1"/>
    <x v="13"/>
    <n v="2021"/>
  </r>
  <r>
    <s v="IDF"/>
    <d v="2021-01-14T00:00:00"/>
    <x v="0"/>
    <x v="0"/>
    <x v="1"/>
    <x v="13"/>
    <n v="2021"/>
  </r>
  <r>
    <s v="NE"/>
    <d v="2021-01-13T00:00:00"/>
    <x v="0"/>
    <x v="1"/>
    <x v="0"/>
    <x v="13"/>
    <n v="2021"/>
  </r>
  <r>
    <s v="IDF"/>
    <d v="2021-01-13T00:00:00"/>
    <x v="0"/>
    <x v="0"/>
    <x v="0"/>
    <x v="13"/>
    <n v="2021"/>
  </r>
  <r>
    <s v="SE"/>
    <d v="2021-01-14T00:00:00"/>
    <x v="2"/>
    <x v="0"/>
    <x v="0"/>
    <x v="13"/>
    <n v="2021"/>
  </r>
  <r>
    <s v="O"/>
    <d v="2021-01-13T00:00:00"/>
    <x v="3"/>
    <x v="0"/>
    <x v="0"/>
    <x v="13"/>
    <n v="2021"/>
  </r>
  <r>
    <s v="NE"/>
    <d v="2021-01-13T00:00:00"/>
    <x v="0"/>
    <x v="0"/>
    <x v="1"/>
    <x v="13"/>
    <n v="2021"/>
  </r>
  <r>
    <s v="O"/>
    <d v="2021-01-12T00:00:00"/>
    <x v="0"/>
    <x v="1"/>
    <x v="1"/>
    <x v="13"/>
    <n v="2021"/>
  </r>
  <r>
    <s v="IDF"/>
    <d v="2021-01-12T00:00:00"/>
    <x v="1"/>
    <x v="1"/>
    <x v="0"/>
    <x v="13"/>
    <n v="2021"/>
  </r>
  <r>
    <s v="SE"/>
    <d v="2021-01-11T00:00:00"/>
    <x v="2"/>
    <x v="0"/>
    <x v="1"/>
    <x v="13"/>
    <n v="2021"/>
  </r>
  <r>
    <s v="SE"/>
    <d v="2021-01-11T00:00:00"/>
    <x v="0"/>
    <x v="0"/>
    <x v="1"/>
    <x v="13"/>
    <n v="2021"/>
  </r>
  <r>
    <s v="SO"/>
    <d v="2021-01-08T00:00:00"/>
    <x v="0"/>
    <x v="0"/>
    <x v="0"/>
    <x v="14"/>
    <n v="2021"/>
  </r>
  <r>
    <s v="SE"/>
    <d v="2021-01-08T00:00:00"/>
    <x v="2"/>
    <x v="0"/>
    <x v="1"/>
    <x v="14"/>
    <n v="2021"/>
  </r>
  <r>
    <s v="O"/>
    <d v="2021-01-08T00:00:00"/>
    <x v="0"/>
    <x v="0"/>
    <x v="1"/>
    <x v="14"/>
    <n v="2021"/>
  </r>
  <r>
    <s v="O"/>
    <d v="2021-01-08T00:00:00"/>
    <x v="0"/>
    <x v="0"/>
    <x v="0"/>
    <x v="14"/>
    <n v="2021"/>
  </r>
  <r>
    <s v="O"/>
    <d v="2021-01-07T00:00:00"/>
    <x v="2"/>
    <x v="0"/>
    <x v="0"/>
    <x v="14"/>
    <n v="2021"/>
  </r>
  <r>
    <s v="SO"/>
    <d v="2021-01-07T00:00:00"/>
    <x v="2"/>
    <x v="0"/>
    <x v="0"/>
    <x v="14"/>
    <n v="2021"/>
  </r>
  <r>
    <s v="SO"/>
    <d v="2021-01-05T00:00:00"/>
    <x v="0"/>
    <x v="0"/>
    <x v="0"/>
    <x v="14"/>
    <n v="2021"/>
  </r>
  <r>
    <s v="SO"/>
    <d v="2021-01-05T00:00:00"/>
    <x v="0"/>
    <x v="0"/>
    <x v="0"/>
    <x v="14"/>
    <n v="2021"/>
  </r>
  <r>
    <s v="SO"/>
    <d v="2021-01-06T00:00:00"/>
    <x v="0"/>
    <x v="1"/>
    <x v="0"/>
    <x v="14"/>
    <n v="2021"/>
  </r>
  <r>
    <s v="SO"/>
    <d v="2021-01-06T00:00:00"/>
    <x v="2"/>
    <x v="0"/>
    <x v="0"/>
    <x v="14"/>
    <n v="2021"/>
  </r>
  <r>
    <s v="IDF"/>
    <d v="2021-01-05T00:00:00"/>
    <x v="0"/>
    <x v="1"/>
    <x v="0"/>
    <x v="14"/>
    <n v="2021"/>
  </r>
  <r>
    <s v="NE"/>
    <d v="2021-01-06T00:00:00"/>
    <x v="0"/>
    <x v="1"/>
    <x v="0"/>
    <x v="14"/>
    <n v="2021"/>
  </r>
  <r>
    <s v="NE"/>
    <d v="2021-01-04T00:00:00"/>
    <x v="0"/>
    <x v="1"/>
    <x v="0"/>
    <x v="14"/>
    <n v="2021"/>
  </r>
  <r>
    <s v="IDF"/>
    <d v="2021-01-05T00:00:00"/>
    <x v="0"/>
    <x v="1"/>
    <x v="0"/>
    <x v="14"/>
    <n v="2021"/>
  </r>
  <r>
    <s v="SO"/>
    <d v="2021-01-04T00:00:00"/>
    <x v="1"/>
    <x v="1"/>
    <x v="0"/>
    <x v="14"/>
    <n v="2021"/>
  </r>
  <r>
    <s v="SO"/>
    <d v="2021-01-04T00:00:00"/>
    <x v="2"/>
    <x v="0"/>
    <x v="0"/>
    <x v="14"/>
    <n v="2021"/>
  </r>
  <r>
    <s v="SE"/>
    <d v="2021-01-04T00:00:00"/>
    <x v="2"/>
    <x v="0"/>
    <x v="0"/>
    <x v="14"/>
    <n v="2021"/>
  </r>
  <r>
    <s v="NE"/>
    <d v="2021-01-04T00:00:00"/>
    <x v="0"/>
    <x v="0"/>
    <x v="1"/>
    <x v="14"/>
    <n v="2021"/>
  </r>
  <r>
    <s v="NE"/>
    <d v="2021-01-04T00:00:00"/>
    <x v="0"/>
    <x v="0"/>
    <x v="1"/>
    <x v="14"/>
    <n v="2021"/>
  </r>
  <r>
    <s v="NE"/>
    <d v="2021-01-04T00:00:00"/>
    <x v="0"/>
    <x v="1"/>
    <x v="0"/>
    <x v="14"/>
    <n v="2021"/>
  </r>
  <r>
    <s v="IDF"/>
    <d v="2021-01-04T00:00:00"/>
    <x v="0"/>
    <x v="1"/>
    <x v="0"/>
    <x v="14"/>
    <n v="2021"/>
  </r>
  <r>
    <m/>
    <m/>
    <x v="4"/>
    <x v="2"/>
    <x v="2"/>
    <x v="1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E7C583E-8F1C-4922-B074-3EC929AA13B0}" name="Tableau croisé dynamique1" cacheId="1" applyNumberFormats="0" applyBorderFormats="0" applyFontFormats="0" applyPatternFormats="0" applyAlignmentFormats="0" applyWidthHeightFormats="1" dataCaption="Valeurs" updatedVersion="7" minRefreshableVersion="3" useAutoFormatting="1" itemPrintTitles="1" createdVersion="6" indent="0" showHeaders="0" outline="1" outlineData="1" multipleFieldFilters="0" chartFormat="1">
  <location ref="A3:G133" firstHeaderRow="0" firstDataRow="2" firstDataCol="1"/>
  <pivotFields count="7">
    <pivotField dataField="1" showAll="0"/>
    <pivotField showAll="0"/>
    <pivotField axis="axisRow" showAll="0">
      <items count="10">
        <item m="1" x="6"/>
        <item m="1" x="7"/>
        <item m="1" x="8"/>
        <item m="1" x="5"/>
        <item x="4"/>
        <item x="0"/>
        <item x="1"/>
        <item x="2"/>
        <item x="3"/>
        <item t="default"/>
      </items>
    </pivotField>
    <pivotField axis="axisRow" showAll="0">
      <items count="4">
        <item x="1"/>
        <item x="0"/>
        <item x="2"/>
        <item t="default"/>
      </items>
    </pivotField>
    <pivotField axis="axisCol" dataField="1" showAll="0">
      <items count="4">
        <item x="1"/>
        <item x="0"/>
        <item x="2"/>
        <item t="default"/>
      </items>
    </pivotField>
    <pivotField axis="axisRow" showAll="0">
      <items count="17">
        <item x="14"/>
        <item x="13"/>
        <item x="12"/>
        <item x="11"/>
        <item x="10"/>
        <item x="9"/>
        <item x="6"/>
        <item x="8"/>
        <item x="7"/>
        <item x="5"/>
        <item x="3"/>
        <item x="4"/>
        <item x="2"/>
        <item x="1"/>
        <item x="0"/>
        <item h="1" sd="0" x="15"/>
        <item t="default"/>
      </items>
    </pivotField>
    <pivotField showAll="0"/>
  </pivotFields>
  <rowFields count="3">
    <field x="5"/>
    <field x="2"/>
    <field x="3"/>
  </rowFields>
  <rowItems count="129">
    <i>
      <x/>
    </i>
    <i r="1">
      <x v="5"/>
    </i>
    <i r="2">
      <x/>
    </i>
    <i r="2">
      <x v="1"/>
    </i>
    <i r="1">
      <x v="6"/>
    </i>
    <i r="2">
      <x/>
    </i>
    <i r="1">
      <x v="7"/>
    </i>
    <i r="2">
      <x v="1"/>
    </i>
    <i>
      <x v="1"/>
    </i>
    <i r="1">
      <x v="5"/>
    </i>
    <i r="2">
      <x/>
    </i>
    <i r="2">
      <x v="1"/>
    </i>
    <i r="1">
      <x v="6"/>
    </i>
    <i r="2">
      <x/>
    </i>
    <i r="1">
      <x v="7"/>
    </i>
    <i r="2">
      <x v="1"/>
    </i>
    <i r="1">
      <x v="8"/>
    </i>
    <i r="2">
      <x v="1"/>
    </i>
    <i>
      <x v="2"/>
    </i>
    <i r="1">
      <x v="5"/>
    </i>
    <i r="2">
      <x/>
    </i>
    <i r="2">
      <x v="1"/>
    </i>
    <i r="1">
      <x v="7"/>
    </i>
    <i r="2">
      <x v="1"/>
    </i>
    <i>
      <x v="3"/>
    </i>
    <i r="1">
      <x v="5"/>
    </i>
    <i r="2">
      <x/>
    </i>
    <i r="2">
      <x v="1"/>
    </i>
    <i r="1">
      <x v="6"/>
    </i>
    <i r="2">
      <x/>
    </i>
    <i r="1">
      <x v="7"/>
    </i>
    <i r="2">
      <x v="1"/>
    </i>
    <i r="1">
      <x v="8"/>
    </i>
    <i r="2">
      <x v="1"/>
    </i>
    <i>
      <x v="4"/>
    </i>
    <i r="1">
      <x v="5"/>
    </i>
    <i r="2">
      <x/>
    </i>
    <i r="2">
      <x v="1"/>
    </i>
    <i r="1">
      <x v="7"/>
    </i>
    <i r="2">
      <x/>
    </i>
    <i r="2">
      <x v="1"/>
    </i>
    <i r="1">
      <x v="8"/>
    </i>
    <i r="2">
      <x v="1"/>
    </i>
    <i>
      <x v="5"/>
    </i>
    <i r="1">
      <x v="5"/>
    </i>
    <i r="2">
      <x v="1"/>
    </i>
    <i r="1">
      <x v="7"/>
    </i>
    <i r="2">
      <x v="1"/>
    </i>
    <i>
      <x v="6"/>
    </i>
    <i r="1">
      <x v="5"/>
    </i>
    <i r="2">
      <x/>
    </i>
    <i r="2">
      <x v="1"/>
    </i>
    <i r="1">
      <x v="6"/>
    </i>
    <i r="2">
      <x/>
    </i>
    <i r="1">
      <x v="7"/>
    </i>
    <i r="2">
      <x/>
    </i>
    <i r="2">
      <x v="1"/>
    </i>
    <i r="1">
      <x v="8"/>
    </i>
    <i r="2">
      <x v="1"/>
    </i>
    <i>
      <x v="7"/>
    </i>
    <i r="1">
      <x v="5"/>
    </i>
    <i r="2">
      <x/>
    </i>
    <i r="2">
      <x v="1"/>
    </i>
    <i r="1">
      <x v="6"/>
    </i>
    <i r="2">
      <x/>
    </i>
    <i r="1">
      <x v="7"/>
    </i>
    <i r="2">
      <x v="1"/>
    </i>
    <i>
      <x v="8"/>
    </i>
    <i r="1">
      <x v="5"/>
    </i>
    <i r="2">
      <x/>
    </i>
    <i r="2">
      <x v="1"/>
    </i>
    <i r="1">
      <x v="7"/>
    </i>
    <i r="2">
      <x v="1"/>
    </i>
    <i r="1">
      <x v="8"/>
    </i>
    <i r="2">
      <x v="1"/>
    </i>
    <i>
      <x v="9"/>
    </i>
    <i r="1">
      <x v="5"/>
    </i>
    <i r="2">
      <x/>
    </i>
    <i r="2">
      <x v="1"/>
    </i>
    <i r="1">
      <x v="6"/>
    </i>
    <i r="2">
      <x/>
    </i>
    <i r="1">
      <x v="7"/>
    </i>
    <i r="2">
      <x v="1"/>
    </i>
    <i r="1">
      <x v="8"/>
    </i>
    <i r="2">
      <x/>
    </i>
    <i r="2">
      <x v="1"/>
    </i>
    <i>
      <x v="10"/>
    </i>
    <i r="1">
      <x v="5"/>
    </i>
    <i r="2">
      <x/>
    </i>
    <i r="2">
      <x v="1"/>
    </i>
    <i r="1">
      <x v="6"/>
    </i>
    <i r="2">
      <x/>
    </i>
    <i r="1">
      <x v="7"/>
    </i>
    <i r="2">
      <x/>
    </i>
    <i r="2">
      <x v="1"/>
    </i>
    <i>
      <x v="11"/>
    </i>
    <i r="1">
      <x v="5"/>
    </i>
    <i r="2">
      <x/>
    </i>
    <i r="2">
      <x v="1"/>
    </i>
    <i r="1">
      <x v="6"/>
    </i>
    <i r="2">
      <x/>
    </i>
    <i r="1">
      <x v="7"/>
    </i>
    <i r="2">
      <x/>
    </i>
    <i r="1">
      <x v="8"/>
    </i>
    <i r="2">
      <x v="1"/>
    </i>
    <i>
      <x v="12"/>
    </i>
    <i r="1">
      <x v="5"/>
    </i>
    <i r="2">
      <x/>
    </i>
    <i r="2">
      <x v="1"/>
    </i>
    <i r="1">
      <x v="7"/>
    </i>
    <i r="2">
      <x/>
    </i>
    <i r="2">
      <x v="1"/>
    </i>
    <i>
      <x v="13"/>
    </i>
    <i r="1">
      <x v="5"/>
    </i>
    <i r="2">
      <x/>
    </i>
    <i r="2">
      <x v="1"/>
    </i>
    <i r="1">
      <x v="7"/>
    </i>
    <i r="2">
      <x v="1"/>
    </i>
    <i r="1">
      <x v="8"/>
    </i>
    <i r="2">
      <x v="1"/>
    </i>
    <i>
      <x v="14"/>
    </i>
    <i r="1">
      <x v="5"/>
    </i>
    <i r="2">
      <x/>
    </i>
    <i r="2">
      <x v="1"/>
    </i>
    <i r="1">
      <x v="6"/>
    </i>
    <i r="2">
      <x/>
    </i>
    <i r="1">
      <x v="7"/>
    </i>
    <i r="2">
      <x v="1"/>
    </i>
    <i t="grand">
      <x/>
    </i>
  </rowItems>
  <colFields count="2">
    <field x="4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Vol" fld="4" subtotal="count" baseField="0" baseItem="0"/>
    <dataField name="Ratio" fld="0" subtotal="count" showDataAs="percentOfRow" baseField="3" baseItem="0" numFmtId="10"/>
  </dataFields>
  <chartFormats count="10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0" format="3">
      <pivotArea type="data" outline="0" fieldPosition="0">
        <references count="5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"/>
          </reference>
          <reference field="5" count="1" selected="0">
            <x v="0"/>
          </reference>
        </references>
      </pivotArea>
    </chartFormat>
    <chartFormat chart="0" format="4">
      <pivotArea type="data" outline="0" fieldPosition="0">
        <references count="5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0"/>
          </reference>
          <reference field="5" count="1" selected="0">
            <x v="0"/>
          </reference>
        </references>
      </pivotArea>
    </chartFormat>
    <chartFormat chart="0" format="5">
      <pivotArea type="data" outline="0" fieldPosition="0">
        <references count="5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2"/>
          </reference>
          <reference field="5" count="1" selected="0">
            <x v="0"/>
          </reference>
        </references>
      </pivotArea>
    </chartFormat>
    <chartFormat chart="0" format="6">
      <pivotArea type="data" outline="0" fieldPosition="0">
        <references count="5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0"/>
          </reference>
          <reference field="5" count="1" selected="0">
            <x v="0"/>
          </reference>
        </references>
      </pivotArea>
    </chartFormat>
    <chartFormat chart="0" format="7">
      <pivotArea type="data" outline="0" fieldPosition="0">
        <references count="5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"/>
          </reference>
          <reference field="5" count="1" selected="0">
            <x v="0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1"/>
          </reference>
          <reference field="4" count="1" selected="0">
            <x v="1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1"/>
          </reference>
          <reference field="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679CCB3-FA9E-4DD6-B273-51407E15F7AC}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outline="1" outlineData="1" multipleFieldFilters="0" chartFormat="14">
  <location ref="A3:M49" firstHeaderRow="1" firstDataRow="3" firstDataCol="1"/>
  <pivotFields count="7">
    <pivotField showAll="0"/>
    <pivotField showAll="0"/>
    <pivotField axis="axisCol" showAll="0">
      <items count="5">
        <item x="0"/>
        <item x="2"/>
        <item x="1"/>
        <item x="3"/>
        <item t="default"/>
      </items>
    </pivotField>
    <pivotField axis="axisCol" showAll="0">
      <items count="3">
        <item x="1"/>
        <item x="0"/>
        <item t="default"/>
      </items>
    </pivotField>
    <pivotField axis="axisRow" dataField="1" showAll="0">
      <items count="3">
        <item n="Complet" x="1"/>
        <item n="Incomplet" x="0"/>
        <item t="default"/>
      </items>
    </pivotField>
    <pivotField axis="axisRow" showAll="0">
      <items count="16">
        <item x="14"/>
        <item x="13"/>
        <item x="12"/>
        <item x="11"/>
        <item x="10"/>
        <item x="9"/>
        <item x="6"/>
        <item x="8"/>
        <item x="7"/>
        <item x="5"/>
        <item x="3"/>
        <item x="4"/>
        <item x="2"/>
        <item x="1"/>
        <item x="0"/>
        <item t="default"/>
      </items>
    </pivotField>
    <pivotField showAll="0"/>
  </pivotFields>
  <rowFields count="2">
    <field x="5"/>
    <field x="4"/>
  </rowFields>
  <rowItems count="44">
    <i>
      <x/>
    </i>
    <i r="1">
      <x/>
    </i>
    <i r="1">
      <x v="1"/>
    </i>
    <i>
      <x v="1"/>
    </i>
    <i r="1">
      <x/>
    </i>
    <i r="1">
      <x v="1"/>
    </i>
    <i>
      <x v="2"/>
    </i>
    <i r="1">
      <x/>
    </i>
    <i r="1">
      <x v="1"/>
    </i>
    <i>
      <x v="3"/>
    </i>
    <i r="1">
      <x/>
    </i>
    <i r="1">
      <x v="1"/>
    </i>
    <i>
      <x v="4"/>
    </i>
    <i r="1">
      <x/>
    </i>
    <i r="1">
      <x v="1"/>
    </i>
    <i>
      <x v="5"/>
    </i>
    <i r="1">
      <x/>
    </i>
    <i r="1">
      <x v="1"/>
    </i>
    <i>
      <x v="6"/>
    </i>
    <i r="1">
      <x/>
    </i>
    <i r="1">
      <x v="1"/>
    </i>
    <i>
      <x v="7"/>
    </i>
    <i r="1">
      <x/>
    </i>
    <i r="1">
      <x v="1"/>
    </i>
    <i>
      <x v="8"/>
    </i>
    <i r="1">
      <x/>
    </i>
    <i r="1">
      <x v="1"/>
    </i>
    <i>
      <x v="9"/>
    </i>
    <i r="1">
      <x/>
    </i>
    <i r="1">
      <x v="1"/>
    </i>
    <i>
      <x v="10"/>
    </i>
    <i r="1">
      <x/>
    </i>
    <i r="1">
      <x v="1"/>
    </i>
    <i>
      <x v="11"/>
    </i>
    <i r="1">
      <x/>
    </i>
    <i r="1">
      <x v="1"/>
    </i>
    <i>
      <x v="12"/>
    </i>
    <i r="1">
      <x v="1"/>
    </i>
    <i>
      <x v="13"/>
    </i>
    <i r="1">
      <x v="1"/>
    </i>
    <i>
      <x v="14"/>
    </i>
    <i r="1">
      <x/>
    </i>
    <i r="1">
      <x v="1"/>
    </i>
    <i t="grand">
      <x/>
    </i>
  </rowItems>
  <colFields count="2">
    <field x="2"/>
    <field x="3"/>
  </colFields>
  <colItems count="12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t="default">
      <x v="2"/>
    </i>
    <i>
      <x v="3"/>
      <x/>
    </i>
    <i r="1">
      <x v="1"/>
    </i>
    <i t="default">
      <x v="3"/>
    </i>
    <i t="grand">
      <x/>
    </i>
  </colItems>
  <dataFields count="1">
    <dataField name="Vol" fld="4" subtotal="count" baseField="0" baseItem="0"/>
  </dataFields>
  <chartFormats count="40">
    <chartFormat chart="0" format="0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4" count="1" selected="0">
            <x v="0"/>
          </reference>
        </references>
      </pivotArea>
    </chartFormat>
    <chartFormat chart="0" format="1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4" count="1" selected="0">
            <x v="1"/>
          </reference>
        </references>
      </pivotArea>
    </chartFormat>
    <chartFormat chart="0" format="2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4" count="1" selected="0">
            <x v="0"/>
          </reference>
        </references>
      </pivotArea>
    </chartFormat>
    <chartFormat chart="0" format="3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4" count="1" selected="0">
            <x v="1"/>
          </reference>
        </references>
      </pivotArea>
    </chartFormat>
    <chartFormat chart="0" format="4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4" count="1" selected="0">
            <x v="0"/>
          </reference>
        </references>
      </pivotArea>
    </chartFormat>
    <chartFormat chart="0" format="5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4" count="1" selected="0">
            <x v="1"/>
          </reference>
        </references>
      </pivotArea>
    </chartFormat>
    <chartFormat chart="0" format="6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3"/>
          </reference>
          <reference field="4" count="1" selected="0">
            <x v="0"/>
          </reference>
        </references>
      </pivotArea>
    </chartFormat>
    <chartFormat chart="0" format="7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3"/>
          </reference>
          <reference field="4" count="1" selected="0">
            <x v="1"/>
          </reference>
        </references>
      </pivotArea>
    </chartFormat>
    <chartFormat chart="2" format="16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4" count="1" selected="0">
            <x v="0"/>
          </reference>
        </references>
      </pivotArea>
    </chartFormat>
    <chartFormat chart="2" format="17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4" count="1" selected="0">
            <x v="1"/>
          </reference>
        </references>
      </pivotArea>
    </chartFormat>
    <chartFormat chart="2" format="18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4" count="1" selected="0">
            <x v="0"/>
          </reference>
        </references>
      </pivotArea>
    </chartFormat>
    <chartFormat chart="2" format="19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4" count="1" selected="0">
            <x v="1"/>
          </reference>
        </references>
      </pivotArea>
    </chartFormat>
    <chartFormat chart="2" format="20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4" count="1" selected="0">
            <x v="0"/>
          </reference>
        </references>
      </pivotArea>
    </chartFormat>
    <chartFormat chart="2" format="21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4" count="1" selected="0">
            <x v="1"/>
          </reference>
        </references>
      </pivotArea>
    </chartFormat>
    <chartFormat chart="2" format="22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3"/>
          </reference>
          <reference field="4" count="1" selected="0">
            <x v="0"/>
          </reference>
        </references>
      </pivotArea>
    </chartFormat>
    <chartFormat chart="2" format="23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3"/>
          </reference>
          <reference field="4" count="1" selected="0">
            <x v="1"/>
          </reference>
        </references>
      </pivotArea>
    </chartFormat>
    <chartFormat chart="2" format="2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" format="2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2" format="2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2" format="2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" format="28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0"/>
          </reference>
        </references>
      </pivotArea>
    </chartFormat>
    <chartFormat chart="2" format="29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3"/>
          </reference>
          <reference field="3" count="1" selected="0">
            <x v="0"/>
          </reference>
        </references>
      </pivotArea>
    </chartFormat>
    <chartFormat chart="2" format="30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3"/>
          </reference>
          <reference field="3" count="1" selected="0">
            <x v="1"/>
          </reference>
        </references>
      </pivotArea>
    </chartFormat>
    <chartFormat chart="0" format="12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0"/>
          </reference>
        </references>
      </pivotArea>
    </chartFormat>
    <chartFormat chart="0" format="13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3"/>
          </reference>
          <reference field="3" count="1" selected="0">
            <x v="0"/>
          </reference>
        </references>
      </pivotArea>
    </chartFormat>
    <chartFormat chart="0" format="14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3"/>
          </reference>
          <reference field="3" count="1" selected="0">
            <x v="1"/>
          </reference>
        </references>
      </pivotArea>
    </chartFormat>
    <chartFormat chart="2" format="31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1"/>
          </reference>
        </references>
      </pivotArea>
    </chartFormat>
    <chartFormat chart="2" format="32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</references>
      </pivotArea>
    </chartFormat>
    <chartFormat chart="2" format="33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1"/>
          </reference>
        </references>
      </pivotArea>
    </chartFormat>
    <chartFormat chart="13" format="0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</references>
      </pivotArea>
    </chartFormat>
    <chartFormat chart="13" format="1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1"/>
          </reference>
        </references>
      </pivotArea>
    </chartFormat>
    <chartFormat chart="13" format="2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</references>
      </pivotArea>
    </chartFormat>
    <chartFormat chart="13" format="3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1"/>
          </reference>
        </references>
      </pivotArea>
    </chartFormat>
    <chartFormat chart="13" format="4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0"/>
          </reference>
        </references>
      </pivotArea>
    </chartFormat>
    <chartFormat chart="13" format="5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3"/>
          </reference>
          <reference field="3" count="1" selected="0">
            <x v="0"/>
          </reference>
        </references>
      </pivotArea>
    </chartFormat>
    <chartFormat chart="13" format="6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3"/>
          </reference>
          <reference field="3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adjustColumnWidth="0" connectionId="4" xr16:uid="{044DC038-D05D-4A2A-94B9-BA0FA5B4FB99}" autoFormatId="16" applyNumberFormats="0" applyBorderFormats="0" applyFontFormats="0" applyPatternFormats="0" applyAlignmentFormats="0" applyWidthHeightFormats="0">
  <queryTableRefresh nextId="9">
    <queryTableFields count="8">
      <queryTableField id="1" name="Semaine" tableColumnId="1"/>
      <queryTableField id="2" name="Réseau" tableColumnId="2"/>
      <queryTableField id="3" name="OUI/NON" tableColumnId="3"/>
      <queryTableField id="4" name="Complet Vol" tableColumnId="4"/>
      <queryTableField id="5" name="Complet Ratio" tableColumnId="5"/>
      <queryTableField id="6" name="Incomplet Vol" tableColumnId="6"/>
      <queryTableField id="7" name="Incomplet Ratio" tableColumnId="7"/>
      <queryTableField id="8" name="Evolution ratio Complets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E91BE45-E1A2-46B2-9F67-C976B07180E1}" name="Base" displayName="Base" ref="A1:G258" totalsRowShown="0" headerRowDxfId="16" dataDxfId="15" tableBorderDxfId="14">
  <autoFilter ref="A1:G258" xr:uid="{DA60D303-6953-4E4E-A29E-4826E75D80F5}"/>
  <tableColumns count="7">
    <tableColumn id="1" xr3:uid="{4477A7AE-DAD1-41BF-BB1F-90D6D50DF306}" name="Région" dataDxfId="13"/>
    <tableColumn id="2" xr3:uid="{5C3CC790-EC10-49CB-B375-611C8768F6A8}" name="Date réception" dataDxfId="12"/>
    <tableColumn id="3" xr3:uid="{7B5DB64F-8786-415F-A9E5-F97AF150ED20}" name="Réseau" dataDxfId="11"/>
    <tableColumn id="4" xr3:uid="{52C5B5C9-E45B-425B-A6C2-1B69122E3B55}" name="Bleu OUI sinon mettre NON" dataDxfId="10"/>
    <tableColumn id="5" xr3:uid="{EC1D359A-468B-4001-973D-C6DC83D317E4}" name="Etat" dataDxfId="9"/>
    <tableColumn id="6" xr3:uid="{242AE898-F915-422F-9953-CCE4C07AEC4B}" name="Semaine" dataDxfId="8">
      <calculatedColumnFormula>WEEKNUM(B2)</calculatedColumnFormula>
    </tableColumn>
    <tableColumn id="7" xr3:uid="{9BDA40DB-937C-42C6-9A5D-0343ABF2A94F}" name="Année" dataDxfId="7">
      <calculatedColumnFormula>YEAR(B2)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DF21D44-AC5E-4818-951F-524C179ED506}" name="Final" displayName="Final" ref="A1:H82" tableType="queryTable" totalsRowShown="0" headerRowDxfId="6">
  <autoFilter ref="A1:H82" xr:uid="{5A2567B5-3731-4DD4-AAC3-BEDF2D465BCA}"/>
  <tableColumns count="8">
    <tableColumn id="1" xr3:uid="{6D2F3435-AD00-45EE-8726-4025DEDBAC49}" uniqueName="1" name="Semaine" queryTableFieldId="1"/>
    <tableColumn id="2" xr3:uid="{AFD7744C-EEBB-4E13-811A-A5C0CDD24084}" uniqueName="2" name="Réseau" queryTableFieldId="2" dataDxfId="5"/>
    <tableColumn id="3" xr3:uid="{0A11B47A-3BE2-4641-B205-A63D26F63ACF}" uniqueName="3" name="OUI/NON" queryTableFieldId="3" dataDxfId="4"/>
    <tableColumn id="4" xr3:uid="{87DF3B11-9AA8-49B8-955A-F994044F4F65}" uniqueName="4" name="Complet Vol" queryTableFieldId="4"/>
    <tableColumn id="5" xr3:uid="{423B818E-9B50-4003-9158-91CB75E167BD}" uniqueName="5" name="Complet Ratio" queryTableFieldId="5" dataDxfId="3" dataCellStyle="Pourcentage"/>
    <tableColumn id="6" xr3:uid="{1A799D70-5B43-4235-B5CA-0B8A65AD2B64}" uniqueName="6" name="Incomplet Vol" queryTableFieldId="6"/>
    <tableColumn id="7" xr3:uid="{108AC4C7-A1E8-4AAC-874E-1BCFFC5C2079}" uniqueName="7" name="Incomplet Ratio" queryTableFieldId="7" dataDxfId="2" dataCellStyle="Pourcentage"/>
    <tableColumn id="8" xr3:uid="{129C47A5-AB10-4859-92AE-BB54FD6B57CA}" uniqueName="8" name="Evolution ratio Complets" queryTableFieldId="8" dataDxfId="1" dataCellStyle="Pourcentage"/>
  </tableColumns>
  <tableStyleInfo name="TableStyleMedium7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468C6-E4A0-402C-B19A-23BC984D235C}">
  <dimension ref="A1:G258"/>
  <sheetViews>
    <sheetView showGridLines="0" workbookViewId="0">
      <selection activeCell="C7" sqref="C7"/>
    </sheetView>
  </sheetViews>
  <sheetFormatPr baseColWidth="10" defaultRowHeight="15" x14ac:dyDescent="0.25"/>
  <cols>
    <col min="2" max="2" width="16.28515625" customWidth="1"/>
    <col min="4" max="4" width="21.140625" customWidth="1"/>
  </cols>
  <sheetData>
    <row r="1" spans="1:7" s="27" customFormat="1" x14ac:dyDescent="0.25">
      <c r="A1" s="21" t="s">
        <v>0</v>
      </c>
      <c r="B1" s="22" t="s">
        <v>1</v>
      </c>
      <c r="C1" s="23" t="s">
        <v>2</v>
      </c>
      <c r="D1" s="24" t="s">
        <v>3</v>
      </c>
      <c r="E1" s="23" t="s">
        <v>4</v>
      </c>
      <c r="F1" s="25" t="s">
        <v>5</v>
      </c>
      <c r="G1" s="26" t="s">
        <v>6</v>
      </c>
    </row>
    <row r="2" spans="1:7" x14ac:dyDescent="0.25">
      <c r="A2" s="16" t="s">
        <v>7</v>
      </c>
      <c r="B2" s="1">
        <v>44301</v>
      </c>
      <c r="C2" s="2" t="s">
        <v>8</v>
      </c>
      <c r="D2" s="2" t="str">
        <f t="shared" ref="D2:D4" si="0">IF(C2="","","OUI")</f>
        <v>OUI</v>
      </c>
      <c r="E2" s="2" t="s">
        <v>28</v>
      </c>
      <c r="F2" s="3">
        <f t="shared" ref="F2:F65" si="1">WEEKNUM(B2)</f>
        <v>16</v>
      </c>
      <c r="G2" s="20">
        <f t="shared" ref="G2:G65" si="2">YEAR(B2)</f>
        <v>2021</v>
      </c>
    </row>
    <row r="3" spans="1:7" x14ac:dyDescent="0.25">
      <c r="A3" s="16" t="s">
        <v>7</v>
      </c>
      <c r="B3" s="1">
        <v>44301</v>
      </c>
      <c r="C3" s="2" t="s">
        <v>8</v>
      </c>
      <c r="D3" s="2" t="str">
        <f t="shared" si="0"/>
        <v>OUI</v>
      </c>
      <c r="E3" s="2" t="s">
        <v>27</v>
      </c>
      <c r="F3" s="3">
        <f t="shared" si="1"/>
        <v>16</v>
      </c>
      <c r="G3" s="20">
        <f t="shared" si="2"/>
        <v>2021</v>
      </c>
    </row>
    <row r="4" spans="1:7" x14ac:dyDescent="0.25">
      <c r="A4" s="16" t="s">
        <v>7</v>
      </c>
      <c r="B4" s="1">
        <v>44301</v>
      </c>
      <c r="C4" s="2" t="s">
        <v>8</v>
      </c>
      <c r="D4" s="2" t="str">
        <f t="shared" si="0"/>
        <v>OUI</v>
      </c>
      <c r="E4" s="2" t="s">
        <v>28</v>
      </c>
      <c r="F4" s="3">
        <f t="shared" si="1"/>
        <v>16</v>
      </c>
      <c r="G4" s="20">
        <f t="shared" si="2"/>
        <v>2021</v>
      </c>
    </row>
    <row r="5" spans="1:7" x14ac:dyDescent="0.25">
      <c r="A5" s="16" t="s">
        <v>7</v>
      </c>
      <c r="B5" s="1">
        <v>44301</v>
      </c>
      <c r="C5" s="2" t="s">
        <v>9</v>
      </c>
      <c r="D5" s="2" t="s">
        <v>10</v>
      </c>
      <c r="E5" s="2" t="s">
        <v>28</v>
      </c>
      <c r="F5" s="3">
        <f t="shared" si="1"/>
        <v>16</v>
      </c>
      <c r="G5" s="20">
        <f t="shared" si="2"/>
        <v>2021</v>
      </c>
    </row>
    <row r="6" spans="1:7" x14ac:dyDescent="0.25">
      <c r="A6" s="16" t="s">
        <v>11</v>
      </c>
      <c r="B6" s="1">
        <v>44301</v>
      </c>
      <c r="C6" s="2" t="s">
        <v>12</v>
      </c>
      <c r="D6" s="2" t="str">
        <f t="shared" ref="D6:D7" si="3">IF(C6="","","OUI")</f>
        <v>OUI</v>
      </c>
      <c r="E6" s="2" t="s">
        <v>28</v>
      </c>
      <c r="F6" s="3">
        <f t="shared" si="1"/>
        <v>16</v>
      </c>
      <c r="G6" s="20">
        <f t="shared" si="2"/>
        <v>2021</v>
      </c>
    </row>
    <row r="7" spans="1:7" x14ac:dyDescent="0.25">
      <c r="A7" s="16" t="s">
        <v>11</v>
      </c>
      <c r="B7" s="1">
        <v>44299</v>
      </c>
      <c r="C7" s="2" t="s">
        <v>8</v>
      </c>
      <c r="D7" s="2" t="str">
        <f t="shared" si="3"/>
        <v>OUI</v>
      </c>
      <c r="E7" s="2" t="s">
        <v>28</v>
      </c>
      <c r="F7" s="3">
        <f t="shared" si="1"/>
        <v>16</v>
      </c>
      <c r="G7" s="20">
        <f t="shared" si="2"/>
        <v>2021</v>
      </c>
    </row>
    <row r="8" spans="1:7" x14ac:dyDescent="0.25">
      <c r="A8" s="16" t="s">
        <v>13</v>
      </c>
      <c r="B8" s="1">
        <v>44300</v>
      </c>
      <c r="C8" s="2" t="s">
        <v>8</v>
      </c>
      <c r="D8" s="2" t="s">
        <v>10</v>
      </c>
      <c r="E8" s="2" t="s">
        <v>27</v>
      </c>
      <c r="F8" s="3">
        <f t="shared" si="1"/>
        <v>16</v>
      </c>
      <c r="G8" s="20">
        <f t="shared" si="2"/>
        <v>2021</v>
      </c>
    </row>
    <row r="9" spans="1:7" x14ac:dyDescent="0.25">
      <c r="A9" s="16" t="s">
        <v>7</v>
      </c>
      <c r="B9" s="1">
        <v>44302</v>
      </c>
      <c r="C9" s="2" t="s">
        <v>8</v>
      </c>
      <c r="D9" s="2" t="str">
        <f t="shared" ref="D9:D60" si="4">IF(C9="","","OUI")</f>
        <v>OUI</v>
      </c>
      <c r="E9" s="2" t="s">
        <v>28</v>
      </c>
      <c r="F9" s="3">
        <f t="shared" si="1"/>
        <v>16</v>
      </c>
      <c r="G9" s="20">
        <f t="shared" si="2"/>
        <v>2021</v>
      </c>
    </row>
    <row r="10" spans="1:7" x14ac:dyDescent="0.25">
      <c r="A10" s="16" t="s">
        <v>7</v>
      </c>
      <c r="B10" s="1">
        <v>44301</v>
      </c>
      <c r="C10" s="2" t="s">
        <v>8</v>
      </c>
      <c r="D10" s="2" t="str">
        <f t="shared" si="4"/>
        <v>OUI</v>
      </c>
      <c r="E10" s="2" t="s">
        <v>28</v>
      </c>
      <c r="F10" s="3">
        <f t="shared" si="1"/>
        <v>16</v>
      </c>
      <c r="G10" s="20">
        <f t="shared" si="2"/>
        <v>2021</v>
      </c>
    </row>
    <row r="11" spans="1:7" x14ac:dyDescent="0.25">
      <c r="A11" s="16" t="s">
        <v>7</v>
      </c>
      <c r="B11" s="1">
        <v>44301</v>
      </c>
      <c r="C11" s="2" t="s">
        <v>8</v>
      </c>
      <c r="D11" s="2" t="str">
        <f t="shared" si="4"/>
        <v>OUI</v>
      </c>
      <c r="E11" s="2" t="s">
        <v>27</v>
      </c>
      <c r="F11" s="3">
        <f t="shared" si="1"/>
        <v>16</v>
      </c>
      <c r="G11" s="20">
        <f t="shared" si="2"/>
        <v>2021</v>
      </c>
    </row>
    <row r="12" spans="1:7" x14ac:dyDescent="0.25">
      <c r="A12" s="16" t="s">
        <v>7</v>
      </c>
      <c r="B12" s="1">
        <v>44301</v>
      </c>
      <c r="C12" s="2" t="s">
        <v>8</v>
      </c>
      <c r="D12" s="2" t="str">
        <f t="shared" si="4"/>
        <v>OUI</v>
      </c>
      <c r="E12" s="2" t="s">
        <v>28</v>
      </c>
      <c r="F12" s="3">
        <f t="shared" si="1"/>
        <v>16</v>
      </c>
      <c r="G12" s="20">
        <f t="shared" si="2"/>
        <v>2021</v>
      </c>
    </row>
    <row r="13" spans="1:7" x14ac:dyDescent="0.25">
      <c r="A13" s="16" t="s">
        <v>7</v>
      </c>
      <c r="B13" s="1">
        <v>44301</v>
      </c>
      <c r="C13" s="2" t="s">
        <v>9</v>
      </c>
      <c r="D13" s="2" t="s">
        <v>10</v>
      </c>
      <c r="E13" s="2" t="s">
        <v>28</v>
      </c>
      <c r="F13" s="3">
        <f t="shared" si="1"/>
        <v>16</v>
      </c>
      <c r="G13" s="20">
        <f t="shared" si="2"/>
        <v>2021</v>
      </c>
    </row>
    <row r="14" spans="1:7" x14ac:dyDescent="0.25">
      <c r="A14" s="16" t="s">
        <v>11</v>
      </c>
      <c r="B14" s="1">
        <v>44301</v>
      </c>
      <c r="C14" s="2" t="s">
        <v>12</v>
      </c>
      <c r="D14" s="2" t="str">
        <f t="shared" si="4"/>
        <v>OUI</v>
      </c>
      <c r="E14" s="2" t="s">
        <v>28</v>
      </c>
      <c r="F14" s="3">
        <f t="shared" si="1"/>
        <v>16</v>
      </c>
      <c r="G14" s="20">
        <f t="shared" si="2"/>
        <v>2021</v>
      </c>
    </row>
    <row r="15" spans="1:7" x14ac:dyDescent="0.25">
      <c r="A15" s="16" t="s">
        <v>11</v>
      </c>
      <c r="B15" s="1">
        <v>44299</v>
      </c>
      <c r="C15" s="2" t="s">
        <v>8</v>
      </c>
      <c r="D15" s="2" t="str">
        <f t="shared" si="4"/>
        <v>OUI</v>
      </c>
      <c r="E15" s="2" t="s">
        <v>28</v>
      </c>
      <c r="F15" s="3">
        <f t="shared" si="1"/>
        <v>16</v>
      </c>
      <c r="G15" s="20">
        <f t="shared" si="2"/>
        <v>2021</v>
      </c>
    </row>
    <row r="16" spans="1:7" x14ac:dyDescent="0.25">
      <c r="A16" s="16" t="s">
        <v>13</v>
      </c>
      <c r="B16" s="1">
        <v>44300</v>
      </c>
      <c r="C16" s="2" t="s">
        <v>8</v>
      </c>
      <c r="D16" s="2" t="s">
        <v>10</v>
      </c>
      <c r="E16" s="2" t="s">
        <v>27</v>
      </c>
      <c r="F16" s="3">
        <f t="shared" si="1"/>
        <v>16</v>
      </c>
      <c r="G16" s="20">
        <f t="shared" si="2"/>
        <v>2021</v>
      </c>
    </row>
    <row r="17" spans="1:7" x14ac:dyDescent="0.25">
      <c r="A17" s="16" t="s">
        <v>7</v>
      </c>
      <c r="B17" s="1">
        <v>44299</v>
      </c>
      <c r="C17" s="2" t="s">
        <v>8</v>
      </c>
      <c r="D17" s="2" t="s">
        <v>10</v>
      </c>
      <c r="E17" s="2" t="s">
        <v>28</v>
      </c>
      <c r="F17" s="3">
        <f t="shared" si="1"/>
        <v>16</v>
      </c>
      <c r="G17" s="20">
        <f t="shared" si="2"/>
        <v>2021</v>
      </c>
    </row>
    <row r="18" spans="1:7" x14ac:dyDescent="0.25">
      <c r="A18" s="16" t="s">
        <v>13</v>
      </c>
      <c r="B18" s="1">
        <v>44299</v>
      </c>
      <c r="C18" s="2" t="s">
        <v>8</v>
      </c>
      <c r="D18" s="2" t="s">
        <v>14</v>
      </c>
      <c r="E18" s="2" t="s">
        <v>28</v>
      </c>
      <c r="F18" s="3">
        <f t="shared" si="1"/>
        <v>16</v>
      </c>
      <c r="G18" s="20">
        <f t="shared" si="2"/>
        <v>2021</v>
      </c>
    </row>
    <row r="19" spans="1:7" x14ac:dyDescent="0.25">
      <c r="A19" s="16" t="s">
        <v>13</v>
      </c>
      <c r="B19" s="1">
        <v>44295</v>
      </c>
      <c r="C19" s="2" t="s">
        <v>8</v>
      </c>
      <c r="D19" s="2" t="s">
        <v>10</v>
      </c>
      <c r="E19" s="2" t="s">
        <v>28</v>
      </c>
      <c r="F19" s="3">
        <f t="shared" si="1"/>
        <v>15</v>
      </c>
      <c r="G19" s="20">
        <f t="shared" si="2"/>
        <v>2021</v>
      </c>
    </row>
    <row r="20" spans="1:7" x14ac:dyDescent="0.25">
      <c r="A20" s="16" t="s">
        <v>11</v>
      </c>
      <c r="B20" s="1">
        <v>44295</v>
      </c>
      <c r="C20" s="2" t="s">
        <v>12</v>
      </c>
      <c r="D20" s="2" t="str">
        <f t="shared" si="4"/>
        <v>OUI</v>
      </c>
      <c r="E20" s="2" t="s">
        <v>28</v>
      </c>
      <c r="F20" s="3">
        <f t="shared" si="1"/>
        <v>15</v>
      </c>
      <c r="G20" s="20">
        <f t="shared" si="2"/>
        <v>2021</v>
      </c>
    </row>
    <row r="21" spans="1:7" x14ac:dyDescent="0.25">
      <c r="A21" s="16" t="s">
        <v>15</v>
      </c>
      <c r="B21" s="1">
        <v>44295</v>
      </c>
      <c r="C21" s="2" t="s">
        <v>8</v>
      </c>
      <c r="D21" s="2" t="s">
        <v>14</v>
      </c>
      <c r="E21" s="2" t="s">
        <v>28</v>
      </c>
      <c r="F21" s="3">
        <f t="shared" si="1"/>
        <v>15</v>
      </c>
      <c r="G21" s="20">
        <f t="shared" si="2"/>
        <v>2021</v>
      </c>
    </row>
    <row r="22" spans="1:7" x14ac:dyDescent="0.25">
      <c r="A22" s="16" t="s">
        <v>13</v>
      </c>
      <c r="B22" s="1">
        <v>44295</v>
      </c>
      <c r="C22" s="2" t="s">
        <v>8</v>
      </c>
      <c r="D22" s="2" t="str">
        <f t="shared" si="4"/>
        <v>OUI</v>
      </c>
      <c r="E22" s="2" t="s">
        <v>28</v>
      </c>
      <c r="F22" s="3">
        <f t="shared" si="1"/>
        <v>15</v>
      </c>
      <c r="G22" s="20">
        <f t="shared" si="2"/>
        <v>2021</v>
      </c>
    </row>
    <row r="23" spans="1:7" x14ac:dyDescent="0.25">
      <c r="A23" s="16" t="s">
        <v>13</v>
      </c>
      <c r="B23" s="1">
        <v>44294</v>
      </c>
      <c r="C23" s="2" t="s">
        <v>16</v>
      </c>
      <c r="D23" s="2" t="s">
        <v>14</v>
      </c>
      <c r="E23" s="2" t="s">
        <v>28</v>
      </c>
      <c r="F23" s="3">
        <f t="shared" si="1"/>
        <v>15</v>
      </c>
      <c r="G23" s="20">
        <f t="shared" si="2"/>
        <v>2021</v>
      </c>
    </row>
    <row r="24" spans="1:7" x14ac:dyDescent="0.25">
      <c r="A24" s="16" t="s">
        <v>13</v>
      </c>
      <c r="B24" s="1">
        <v>44294</v>
      </c>
      <c r="C24" s="2" t="s">
        <v>16</v>
      </c>
      <c r="D24" s="2" t="s">
        <v>14</v>
      </c>
      <c r="E24" s="2" t="s">
        <v>28</v>
      </c>
      <c r="F24" s="3">
        <f t="shared" si="1"/>
        <v>15</v>
      </c>
      <c r="G24" s="20">
        <f t="shared" si="2"/>
        <v>2021</v>
      </c>
    </row>
    <row r="25" spans="1:7" x14ac:dyDescent="0.25">
      <c r="A25" s="16" t="s">
        <v>17</v>
      </c>
      <c r="B25" s="1">
        <v>44294</v>
      </c>
      <c r="C25" s="2" t="s">
        <v>12</v>
      </c>
      <c r="D25" s="2" t="s">
        <v>14</v>
      </c>
      <c r="E25" s="2" t="s">
        <v>28</v>
      </c>
      <c r="F25" s="3">
        <f t="shared" si="1"/>
        <v>15</v>
      </c>
      <c r="G25" s="20">
        <f t="shared" si="2"/>
        <v>2021</v>
      </c>
    </row>
    <row r="26" spans="1:7" x14ac:dyDescent="0.25">
      <c r="A26" s="16" t="s">
        <v>17</v>
      </c>
      <c r="B26" s="1">
        <v>44293</v>
      </c>
      <c r="C26" s="2" t="s">
        <v>8</v>
      </c>
      <c r="D26" s="2" t="s">
        <v>10</v>
      </c>
      <c r="E26" s="2" t="s">
        <v>28</v>
      </c>
      <c r="F26" s="3">
        <f t="shared" si="1"/>
        <v>15</v>
      </c>
      <c r="G26" s="20">
        <f t="shared" si="2"/>
        <v>2021</v>
      </c>
    </row>
    <row r="27" spans="1:7" x14ac:dyDescent="0.25">
      <c r="A27" s="16" t="s">
        <v>7</v>
      </c>
      <c r="B27" s="1">
        <v>44293</v>
      </c>
      <c r="C27" s="2" t="s">
        <v>8</v>
      </c>
      <c r="D27" s="2" t="str">
        <f t="shared" si="4"/>
        <v>OUI</v>
      </c>
      <c r="E27" s="2" t="s">
        <v>28</v>
      </c>
      <c r="F27" s="3">
        <f t="shared" si="1"/>
        <v>15</v>
      </c>
      <c r="G27" s="20">
        <f t="shared" si="2"/>
        <v>2021</v>
      </c>
    </row>
    <row r="28" spans="1:7" x14ac:dyDescent="0.25">
      <c r="A28" s="16" t="s">
        <v>13</v>
      </c>
      <c r="B28" s="1">
        <v>44293</v>
      </c>
      <c r="C28" s="2" t="s">
        <v>8</v>
      </c>
      <c r="D28" s="2" t="s">
        <v>10</v>
      </c>
      <c r="E28" s="2" t="s">
        <v>28</v>
      </c>
      <c r="F28" s="3">
        <f t="shared" si="1"/>
        <v>15</v>
      </c>
      <c r="G28" s="20">
        <f t="shared" si="2"/>
        <v>2021</v>
      </c>
    </row>
    <row r="29" spans="1:7" x14ac:dyDescent="0.25">
      <c r="A29" s="16" t="s">
        <v>13</v>
      </c>
      <c r="B29" s="1">
        <v>44293</v>
      </c>
      <c r="C29" s="2" t="s">
        <v>8</v>
      </c>
      <c r="D29" s="2" t="s">
        <v>14</v>
      </c>
      <c r="E29" s="2" t="s">
        <v>28</v>
      </c>
      <c r="F29" s="3">
        <f t="shared" si="1"/>
        <v>15</v>
      </c>
      <c r="G29" s="20">
        <f t="shared" si="2"/>
        <v>2021</v>
      </c>
    </row>
    <row r="30" spans="1:7" x14ac:dyDescent="0.25">
      <c r="A30" s="16" t="s">
        <v>11</v>
      </c>
      <c r="B30" s="1">
        <v>44293</v>
      </c>
      <c r="C30" s="2" t="s">
        <v>12</v>
      </c>
      <c r="D30" s="2" t="str">
        <f t="shared" si="4"/>
        <v>OUI</v>
      </c>
      <c r="E30" s="2" t="s">
        <v>28</v>
      </c>
      <c r="F30" s="3">
        <f t="shared" si="1"/>
        <v>15</v>
      </c>
      <c r="G30" s="20">
        <f t="shared" si="2"/>
        <v>2021</v>
      </c>
    </row>
    <row r="31" spans="1:7" x14ac:dyDescent="0.25">
      <c r="A31" s="16" t="s">
        <v>13</v>
      </c>
      <c r="B31" s="1">
        <v>44293</v>
      </c>
      <c r="C31" s="2" t="s">
        <v>8</v>
      </c>
      <c r="D31" s="2" t="s">
        <v>10</v>
      </c>
      <c r="E31" s="2" t="s">
        <v>28</v>
      </c>
      <c r="F31" s="3">
        <f t="shared" si="1"/>
        <v>15</v>
      </c>
      <c r="G31" s="20">
        <f t="shared" si="2"/>
        <v>2021</v>
      </c>
    </row>
    <row r="32" spans="1:7" x14ac:dyDescent="0.25">
      <c r="A32" s="16" t="s">
        <v>13</v>
      </c>
      <c r="B32" s="1">
        <v>44293</v>
      </c>
      <c r="C32" s="2" t="s">
        <v>8</v>
      </c>
      <c r="D32" s="2" t="s">
        <v>14</v>
      </c>
      <c r="E32" s="2" t="s">
        <v>28</v>
      </c>
      <c r="F32" s="3">
        <f t="shared" si="1"/>
        <v>15</v>
      </c>
      <c r="G32" s="20">
        <f t="shared" si="2"/>
        <v>2021</v>
      </c>
    </row>
    <row r="33" spans="1:7" x14ac:dyDescent="0.25">
      <c r="A33" s="16" t="s">
        <v>7</v>
      </c>
      <c r="B33" s="1">
        <v>44292</v>
      </c>
      <c r="C33" s="2" t="s">
        <v>8</v>
      </c>
      <c r="D33" s="2" t="s">
        <v>14</v>
      </c>
      <c r="E33" s="2" t="s">
        <v>28</v>
      </c>
      <c r="F33" s="3">
        <f t="shared" si="1"/>
        <v>15</v>
      </c>
      <c r="G33" s="20">
        <f t="shared" si="2"/>
        <v>2021</v>
      </c>
    </row>
    <row r="34" spans="1:7" x14ac:dyDescent="0.25">
      <c r="A34" s="16" t="s">
        <v>7</v>
      </c>
      <c r="B34" s="1">
        <v>44292</v>
      </c>
      <c r="C34" s="2" t="s">
        <v>12</v>
      </c>
      <c r="D34" s="2" t="s">
        <v>14</v>
      </c>
      <c r="E34" s="2" t="s">
        <v>28</v>
      </c>
      <c r="F34" s="3">
        <f t="shared" si="1"/>
        <v>15</v>
      </c>
      <c r="G34" s="20">
        <f t="shared" si="2"/>
        <v>2021</v>
      </c>
    </row>
    <row r="35" spans="1:7" x14ac:dyDescent="0.25">
      <c r="A35" s="16" t="s">
        <v>7</v>
      </c>
      <c r="B35" s="1">
        <v>44288</v>
      </c>
      <c r="C35" s="2" t="s">
        <v>8</v>
      </c>
      <c r="D35" s="2" t="s">
        <v>10</v>
      </c>
      <c r="E35" s="2" t="s">
        <v>28</v>
      </c>
      <c r="F35" s="3">
        <f t="shared" si="1"/>
        <v>14</v>
      </c>
      <c r="G35" s="20">
        <f t="shared" si="2"/>
        <v>2021</v>
      </c>
    </row>
    <row r="36" spans="1:7" x14ac:dyDescent="0.25">
      <c r="A36" s="16" t="s">
        <v>17</v>
      </c>
      <c r="B36" s="1">
        <v>44288</v>
      </c>
      <c r="C36" s="2" t="s">
        <v>8</v>
      </c>
      <c r="D36" s="2" t="s">
        <v>14</v>
      </c>
      <c r="E36" s="2" t="s">
        <v>28</v>
      </c>
      <c r="F36" s="3">
        <f t="shared" si="1"/>
        <v>14</v>
      </c>
      <c r="G36" s="20">
        <f t="shared" si="2"/>
        <v>2021</v>
      </c>
    </row>
    <row r="37" spans="1:7" x14ac:dyDescent="0.25">
      <c r="A37" s="16" t="s">
        <v>7</v>
      </c>
      <c r="B37" s="1">
        <v>44287</v>
      </c>
      <c r="C37" s="2" t="s">
        <v>8</v>
      </c>
      <c r="D37" s="2" t="s">
        <v>14</v>
      </c>
      <c r="E37" s="2" t="s">
        <v>28</v>
      </c>
      <c r="F37" s="3">
        <f t="shared" si="1"/>
        <v>14</v>
      </c>
      <c r="G37" s="20">
        <f t="shared" si="2"/>
        <v>2021</v>
      </c>
    </row>
    <row r="38" spans="1:7" x14ac:dyDescent="0.25">
      <c r="A38" s="16" t="s">
        <v>18</v>
      </c>
      <c r="B38" s="1">
        <v>44287</v>
      </c>
      <c r="C38" s="2" t="s">
        <v>8</v>
      </c>
      <c r="D38" s="2" t="str">
        <f t="shared" si="4"/>
        <v>OUI</v>
      </c>
      <c r="E38" s="2" t="s">
        <v>28</v>
      </c>
      <c r="F38" s="3">
        <f t="shared" si="1"/>
        <v>14</v>
      </c>
      <c r="G38" s="20">
        <f t="shared" si="2"/>
        <v>2021</v>
      </c>
    </row>
    <row r="39" spans="1:7" x14ac:dyDescent="0.25">
      <c r="A39" s="16" t="s">
        <v>13</v>
      </c>
      <c r="B39" s="1">
        <v>44287</v>
      </c>
      <c r="C39" s="2" t="s">
        <v>8</v>
      </c>
      <c r="D39" s="2" t="s">
        <v>10</v>
      </c>
      <c r="E39" s="2" t="s">
        <v>28</v>
      </c>
      <c r="F39" s="3">
        <f t="shared" si="1"/>
        <v>14</v>
      </c>
      <c r="G39" s="20">
        <f t="shared" si="2"/>
        <v>2021</v>
      </c>
    </row>
    <row r="40" spans="1:7" x14ac:dyDescent="0.25">
      <c r="A40" s="16" t="s">
        <v>17</v>
      </c>
      <c r="B40" s="1">
        <v>44274</v>
      </c>
      <c r="C40" s="2" t="s">
        <v>12</v>
      </c>
      <c r="D40" s="2" t="str">
        <f t="shared" si="4"/>
        <v>OUI</v>
      </c>
      <c r="E40" s="2" t="s">
        <v>28</v>
      </c>
      <c r="F40" s="3">
        <f t="shared" si="1"/>
        <v>12</v>
      </c>
      <c r="G40" s="20">
        <f t="shared" si="2"/>
        <v>2021</v>
      </c>
    </row>
    <row r="41" spans="1:7" x14ac:dyDescent="0.25">
      <c r="A41" s="16" t="s">
        <v>13</v>
      </c>
      <c r="B41" s="1">
        <v>44287</v>
      </c>
      <c r="C41" s="2" t="s">
        <v>8</v>
      </c>
      <c r="D41" s="2" t="s">
        <v>14</v>
      </c>
      <c r="E41" s="2" t="s">
        <v>28</v>
      </c>
      <c r="F41" s="3">
        <f t="shared" si="1"/>
        <v>14</v>
      </c>
      <c r="G41" s="20">
        <f t="shared" si="2"/>
        <v>2021</v>
      </c>
    </row>
    <row r="42" spans="1:7" x14ac:dyDescent="0.25">
      <c r="A42" s="16" t="s">
        <v>13</v>
      </c>
      <c r="B42" s="1">
        <v>44287</v>
      </c>
      <c r="C42" s="2" t="s">
        <v>8</v>
      </c>
      <c r="D42" s="2" t="s">
        <v>10</v>
      </c>
      <c r="E42" s="2" t="s">
        <v>28</v>
      </c>
      <c r="F42" s="3">
        <f t="shared" si="1"/>
        <v>14</v>
      </c>
      <c r="G42" s="20">
        <f t="shared" si="2"/>
        <v>2021</v>
      </c>
    </row>
    <row r="43" spans="1:7" x14ac:dyDescent="0.25">
      <c r="A43" s="16" t="s">
        <v>17</v>
      </c>
      <c r="B43" s="1">
        <v>44286</v>
      </c>
      <c r="C43" s="2" t="s">
        <v>12</v>
      </c>
      <c r="D43" s="2" t="s">
        <v>14</v>
      </c>
      <c r="E43" s="2" t="s">
        <v>28</v>
      </c>
      <c r="F43" s="3">
        <f t="shared" si="1"/>
        <v>14</v>
      </c>
      <c r="G43" s="20">
        <f t="shared" si="2"/>
        <v>2021</v>
      </c>
    </row>
    <row r="44" spans="1:7" x14ac:dyDescent="0.25">
      <c r="A44" s="16" t="s">
        <v>11</v>
      </c>
      <c r="B44" s="1">
        <v>44287</v>
      </c>
      <c r="C44" s="2" t="s">
        <v>12</v>
      </c>
      <c r="D44" s="2" t="s">
        <v>10</v>
      </c>
      <c r="E44" s="2" t="s">
        <v>28</v>
      </c>
      <c r="F44" s="3">
        <f t="shared" si="1"/>
        <v>14</v>
      </c>
      <c r="G44" s="20">
        <f t="shared" si="2"/>
        <v>2021</v>
      </c>
    </row>
    <row r="45" spans="1:7" x14ac:dyDescent="0.25">
      <c r="A45" s="16" t="s">
        <v>13</v>
      </c>
      <c r="B45" s="1">
        <v>44285</v>
      </c>
      <c r="C45" s="2" t="s">
        <v>8</v>
      </c>
      <c r="D45" s="2" t="str">
        <f t="shared" si="4"/>
        <v>OUI</v>
      </c>
      <c r="E45" s="2" t="s">
        <v>28</v>
      </c>
      <c r="F45" s="3">
        <f t="shared" si="1"/>
        <v>14</v>
      </c>
      <c r="G45" s="20">
        <f t="shared" si="2"/>
        <v>2021</v>
      </c>
    </row>
    <row r="46" spans="1:7" x14ac:dyDescent="0.25">
      <c r="A46" s="16" t="s">
        <v>11</v>
      </c>
      <c r="B46" s="1">
        <v>44284</v>
      </c>
      <c r="C46" s="2" t="s">
        <v>12</v>
      </c>
      <c r="D46" s="2" t="str">
        <f t="shared" si="4"/>
        <v>OUI</v>
      </c>
      <c r="E46" s="2" t="s">
        <v>28</v>
      </c>
      <c r="F46" s="3">
        <f t="shared" si="1"/>
        <v>14</v>
      </c>
      <c r="G46" s="20">
        <f t="shared" si="2"/>
        <v>2021</v>
      </c>
    </row>
    <row r="47" spans="1:7" x14ac:dyDescent="0.25">
      <c r="A47" s="16" t="s">
        <v>11</v>
      </c>
      <c r="B47" s="1">
        <v>44285</v>
      </c>
      <c r="C47" s="2" t="s">
        <v>12</v>
      </c>
      <c r="D47" s="2" t="str">
        <f t="shared" si="4"/>
        <v>OUI</v>
      </c>
      <c r="E47" s="2" t="s">
        <v>28</v>
      </c>
      <c r="F47" s="3">
        <f t="shared" si="1"/>
        <v>14</v>
      </c>
      <c r="G47" s="20">
        <f t="shared" si="2"/>
        <v>2021</v>
      </c>
    </row>
    <row r="48" spans="1:7" x14ac:dyDescent="0.25">
      <c r="A48" s="16" t="s">
        <v>13</v>
      </c>
      <c r="B48" s="1">
        <v>44285</v>
      </c>
      <c r="C48" s="2" t="s">
        <v>8</v>
      </c>
      <c r="D48" s="2" t="str">
        <f t="shared" si="4"/>
        <v>OUI</v>
      </c>
      <c r="E48" s="2" t="s">
        <v>28</v>
      </c>
      <c r="F48" s="3">
        <f t="shared" si="1"/>
        <v>14</v>
      </c>
      <c r="G48" s="20">
        <f t="shared" si="2"/>
        <v>2021</v>
      </c>
    </row>
    <row r="49" spans="1:7" x14ac:dyDescent="0.25">
      <c r="A49" s="16" t="s">
        <v>17</v>
      </c>
      <c r="B49" s="1">
        <v>44284</v>
      </c>
      <c r="C49" s="2" t="s">
        <v>8</v>
      </c>
      <c r="D49" s="2" t="s">
        <v>14</v>
      </c>
      <c r="E49" s="2" t="s">
        <v>28</v>
      </c>
      <c r="F49" s="3">
        <f t="shared" si="1"/>
        <v>14</v>
      </c>
      <c r="G49" s="20">
        <f t="shared" si="2"/>
        <v>2021</v>
      </c>
    </row>
    <row r="50" spans="1:7" x14ac:dyDescent="0.25">
      <c r="A50" s="16" t="s">
        <v>18</v>
      </c>
      <c r="B50" s="1">
        <v>44284</v>
      </c>
      <c r="C50" s="2" t="s">
        <v>12</v>
      </c>
      <c r="D50" s="2" t="s">
        <v>14</v>
      </c>
      <c r="E50" s="2" t="s">
        <v>28</v>
      </c>
      <c r="F50" s="3">
        <f t="shared" si="1"/>
        <v>14</v>
      </c>
      <c r="G50" s="20">
        <f t="shared" si="2"/>
        <v>2021</v>
      </c>
    </row>
    <row r="51" spans="1:7" x14ac:dyDescent="0.25">
      <c r="A51" s="16" t="s">
        <v>11</v>
      </c>
      <c r="B51" s="1">
        <v>44284</v>
      </c>
      <c r="C51" s="2" t="s">
        <v>12</v>
      </c>
      <c r="D51" s="2" t="s">
        <v>10</v>
      </c>
      <c r="E51" s="2" t="s">
        <v>28</v>
      </c>
      <c r="F51" s="3">
        <f t="shared" si="1"/>
        <v>14</v>
      </c>
      <c r="G51" s="20">
        <f t="shared" si="2"/>
        <v>2021</v>
      </c>
    </row>
    <row r="52" spans="1:7" x14ac:dyDescent="0.25">
      <c r="A52" s="16" t="s">
        <v>11</v>
      </c>
      <c r="B52" s="1">
        <v>44284</v>
      </c>
      <c r="C52" s="2" t="s">
        <v>12</v>
      </c>
      <c r="D52" s="2" t="s">
        <v>10</v>
      </c>
      <c r="E52" s="2" t="s">
        <v>28</v>
      </c>
      <c r="F52" s="3">
        <f t="shared" si="1"/>
        <v>14</v>
      </c>
      <c r="G52" s="20">
        <f t="shared" si="2"/>
        <v>2021</v>
      </c>
    </row>
    <row r="53" spans="1:7" x14ac:dyDescent="0.25">
      <c r="A53" s="16" t="s">
        <v>13</v>
      </c>
      <c r="B53" s="1">
        <v>44284</v>
      </c>
      <c r="C53" s="2" t="s">
        <v>12</v>
      </c>
      <c r="D53" s="2" t="s">
        <v>10</v>
      </c>
      <c r="E53" s="2" t="s">
        <v>28</v>
      </c>
      <c r="F53" s="3">
        <f t="shared" si="1"/>
        <v>14</v>
      </c>
      <c r="G53" s="20">
        <f t="shared" si="2"/>
        <v>2021</v>
      </c>
    </row>
    <row r="54" spans="1:7" x14ac:dyDescent="0.25">
      <c r="A54" s="16" t="s">
        <v>18</v>
      </c>
      <c r="B54" s="1">
        <v>44279</v>
      </c>
      <c r="C54" s="2" t="s">
        <v>8</v>
      </c>
      <c r="D54" s="2" t="s">
        <v>10</v>
      </c>
      <c r="E54" s="2" t="s">
        <v>28</v>
      </c>
      <c r="F54" s="3">
        <f t="shared" si="1"/>
        <v>13</v>
      </c>
      <c r="G54" s="20">
        <f t="shared" si="2"/>
        <v>2021</v>
      </c>
    </row>
    <row r="55" spans="1:7" x14ac:dyDescent="0.25">
      <c r="A55" s="16" t="s">
        <v>7</v>
      </c>
      <c r="B55" s="1">
        <v>44281</v>
      </c>
      <c r="C55" s="2" t="s">
        <v>8</v>
      </c>
      <c r="D55" s="2" t="str">
        <f t="shared" si="4"/>
        <v>OUI</v>
      </c>
      <c r="E55" s="2" t="s">
        <v>28</v>
      </c>
      <c r="F55" s="3">
        <f t="shared" si="1"/>
        <v>13</v>
      </c>
      <c r="G55" s="20">
        <f t="shared" si="2"/>
        <v>2021</v>
      </c>
    </row>
    <row r="56" spans="1:7" x14ac:dyDescent="0.25">
      <c r="A56" s="16" t="s">
        <v>13</v>
      </c>
      <c r="B56" s="1">
        <v>44281</v>
      </c>
      <c r="C56" s="2" t="s">
        <v>8</v>
      </c>
      <c r="D56" s="2" t="str">
        <f t="shared" si="4"/>
        <v>OUI</v>
      </c>
      <c r="E56" s="2" t="s">
        <v>27</v>
      </c>
      <c r="F56" s="3">
        <f t="shared" si="1"/>
        <v>13</v>
      </c>
      <c r="G56" s="20">
        <f t="shared" si="2"/>
        <v>2021</v>
      </c>
    </row>
    <row r="57" spans="1:7" x14ac:dyDescent="0.25">
      <c r="A57" s="16" t="s">
        <v>17</v>
      </c>
      <c r="B57" s="1">
        <v>44281</v>
      </c>
      <c r="C57" s="2" t="s">
        <v>8</v>
      </c>
      <c r="D57" s="2" t="str">
        <f t="shared" si="4"/>
        <v>OUI</v>
      </c>
      <c r="E57" s="2" t="s">
        <v>28</v>
      </c>
      <c r="F57" s="3">
        <f t="shared" si="1"/>
        <v>13</v>
      </c>
      <c r="G57" s="20">
        <f t="shared" si="2"/>
        <v>2021</v>
      </c>
    </row>
    <row r="58" spans="1:7" x14ac:dyDescent="0.25">
      <c r="A58" s="16" t="s">
        <v>18</v>
      </c>
      <c r="B58" s="1">
        <v>44280</v>
      </c>
      <c r="C58" s="2" t="s">
        <v>8</v>
      </c>
      <c r="D58" s="2" t="s">
        <v>10</v>
      </c>
      <c r="E58" s="2" t="s">
        <v>28</v>
      </c>
      <c r="F58" s="3">
        <f t="shared" si="1"/>
        <v>13</v>
      </c>
      <c r="G58" s="20">
        <f t="shared" si="2"/>
        <v>2021</v>
      </c>
    </row>
    <row r="59" spans="1:7" x14ac:dyDescent="0.25">
      <c r="A59" s="16" t="s">
        <v>7</v>
      </c>
      <c r="B59" s="1">
        <v>44279</v>
      </c>
      <c r="C59" s="2" t="s">
        <v>8</v>
      </c>
      <c r="D59" s="2" t="str">
        <f t="shared" si="4"/>
        <v>OUI</v>
      </c>
      <c r="E59" s="2" t="s">
        <v>28</v>
      </c>
      <c r="F59" s="3">
        <f t="shared" si="1"/>
        <v>13</v>
      </c>
      <c r="G59" s="20">
        <f t="shared" si="2"/>
        <v>2021</v>
      </c>
    </row>
    <row r="60" spans="1:7" x14ac:dyDescent="0.25">
      <c r="A60" s="16" t="s">
        <v>7</v>
      </c>
      <c r="B60" s="1">
        <v>44280</v>
      </c>
      <c r="C60" s="2" t="s">
        <v>8</v>
      </c>
      <c r="D60" s="2" t="str">
        <f t="shared" si="4"/>
        <v>OUI</v>
      </c>
      <c r="E60" s="2" t="s">
        <v>28</v>
      </c>
      <c r="F60" s="3">
        <f t="shared" si="1"/>
        <v>13</v>
      </c>
      <c r="G60" s="20">
        <f t="shared" si="2"/>
        <v>2021</v>
      </c>
    </row>
    <row r="61" spans="1:7" x14ac:dyDescent="0.25">
      <c r="A61" s="16" t="s">
        <v>18</v>
      </c>
      <c r="B61" s="1">
        <v>44280</v>
      </c>
      <c r="C61" s="2" t="s">
        <v>8</v>
      </c>
      <c r="D61" s="2" t="s">
        <v>10</v>
      </c>
      <c r="E61" s="2" t="s">
        <v>28</v>
      </c>
      <c r="F61" s="3">
        <f t="shared" si="1"/>
        <v>13</v>
      </c>
      <c r="G61" s="20">
        <f t="shared" si="2"/>
        <v>2021</v>
      </c>
    </row>
    <row r="62" spans="1:7" x14ac:dyDescent="0.25">
      <c r="A62" s="16" t="s">
        <v>17</v>
      </c>
      <c r="B62" s="1">
        <v>44272</v>
      </c>
      <c r="C62" s="2" t="s">
        <v>9</v>
      </c>
      <c r="D62" s="2" t="s">
        <v>10</v>
      </c>
      <c r="E62" s="2" t="s">
        <v>28</v>
      </c>
      <c r="F62" s="3">
        <f t="shared" si="1"/>
        <v>12</v>
      </c>
      <c r="G62" s="20">
        <f t="shared" si="2"/>
        <v>2021</v>
      </c>
    </row>
    <row r="63" spans="1:7" x14ac:dyDescent="0.25">
      <c r="A63" s="16" t="s">
        <v>18</v>
      </c>
      <c r="B63" s="1">
        <v>44280</v>
      </c>
      <c r="C63" s="2" t="s">
        <v>8</v>
      </c>
      <c r="D63" s="2" t="s">
        <v>10</v>
      </c>
      <c r="E63" s="2" t="s">
        <v>28</v>
      </c>
      <c r="F63" s="3">
        <f t="shared" si="1"/>
        <v>13</v>
      </c>
      <c r="G63" s="20">
        <f t="shared" si="2"/>
        <v>2021</v>
      </c>
    </row>
    <row r="64" spans="1:7" x14ac:dyDescent="0.25">
      <c r="A64" s="16" t="s">
        <v>18</v>
      </c>
      <c r="B64" s="1">
        <v>44278</v>
      </c>
      <c r="C64" s="2" t="s">
        <v>16</v>
      </c>
      <c r="D64" s="2" t="s">
        <v>14</v>
      </c>
      <c r="E64" s="2" t="s">
        <v>28</v>
      </c>
      <c r="F64" s="3">
        <f t="shared" si="1"/>
        <v>13</v>
      </c>
      <c r="G64" s="20">
        <f t="shared" si="2"/>
        <v>2021</v>
      </c>
    </row>
    <row r="65" spans="1:7" x14ac:dyDescent="0.25">
      <c r="A65" s="16" t="s">
        <v>18</v>
      </c>
      <c r="B65" s="1">
        <v>44279</v>
      </c>
      <c r="C65" s="2" t="s">
        <v>8</v>
      </c>
      <c r="D65" s="2" t="s">
        <v>10</v>
      </c>
      <c r="E65" s="2" t="s">
        <v>28</v>
      </c>
      <c r="F65" s="3">
        <f t="shared" si="1"/>
        <v>13</v>
      </c>
      <c r="G65" s="20">
        <f t="shared" si="2"/>
        <v>2021</v>
      </c>
    </row>
    <row r="66" spans="1:7" x14ac:dyDescent="0.25">
      <c r="A66" s="16" t="s">
        <v>18</v>
      </c>
      <c r="B66" s="1">
        <v>44278</v>
      </c>
      <c r="C66" s="2" t="s">
        <v>8</v>
      </c>
      <c r="D66" s="2" t="s">
        <v>10</v>
      </c>
      <c r="E66" s="2" t="s">
        <v>28</v>
      </c>
      <c r="F66" s="3">
        <f t="shared" ref="F66:F129" si="5">WEEKNUM(B66)</f>
        <v>13</v>
      </c>
      <c r="G66" s="20">
        <f t="shared" ref="G66:G129" si="6">YEAR(B66)</f>
        <v>2021</v>
      </c>
    </row>
    <row r="67" spans="1:7" x14ac:dyDescent="0.25">
      <c r="A67" s="16" t="s">
        <v>18</v>
      </c>
      <c r="B67" s="1">
        <v>44278</v>
      </c>
      <c r="C67" s="2" t="s">
        <v>9</v>
      </c>
      <c r="D67" s="2" t="s">
        <v>10</v>
      </c>
      <c r="E67" s="2" t="s">
        <v>28</v>
      </c>
      <c r="F67" s="3">
        <f t="shared" si="5"/>
        <v>13</v>
      </c>
      <c r="G67" s="20">
        <f t="shared" si="6"/>
        <v>2021</v>
      </c>
    </row>
    <row r="68" spans="1:7" x14ac:dyDescent="0.25">
      <c r="A68" s="16" t="s">
        <v>11</v>
      </c>
      <c r="B68" s="1">
        <v>44278</v>
      </c>
      <c r="C68" s="2" t="s">
        <v>8</v>
      </c>
      <c r="D68" s="2" t="str">
        <f>IF(C68="","","OUI")</f>
        <v>OUI</v>
      </c>
      <c r="E68" s="2" t="s">
        <v>28</v>
      </c>
      <c r="F68" s="3">
        <f t="shared" si="5"/>
        <v>13</v>
      </c>
      <c r="G68" s="20">
        <f t="shared" si="6"/>
        <v>2021</v>
      </c>
    </row>
    <row r="69" spans="1:7" x14ac:dyDescent="0.25">
      <c r="A69" s="16" t="s">
        <v>11</v>
      </c>
      <c r="B69" s="1">
        <v>44278</v>
      </c>
      <c r="C69" s="2" t="s">
        <v>8</v>
      </c>
      <c r="D69" s="2" t="str">
        <f t="shared" ref="D69:D129" si="7">IF(C69="","","OUI")</f>
        <v>OUI</v>
      </c>
      <c r="E69" s="2" t="s">
        <v>28</v>
      </c>
      <c r="F69" s="3">
        <f t="shared" si="5"/>
        <v>13</v>
      </c>
      <c r="G69" s="20">
        <f t="shared" si="6"/>
        <v>2021</v>
      </c>
    </row>
    <row r="70" spans="1:7" x14ac:dyDescent="0.25">
      <c r="A70" s="16" t="s">
        <v>11</v>
      </c>
      <c r="B70" s="1">
        <v>44278</v>
      </c>
      <c r="C70" s="2" t="s">
        <v>8</v>
      </c>
      <c r="D70" s="2" t="str">
        <f t="shared" si="7"/>
        <v>OUI</v>
      </c>
      <c r="E70" s="2" t="s">
        <v>28</v>
      </c>
      <c r="F70" s="3">
        <f t="shared" si="5"/>
        <v>13</v>
      </c>
      <c r="G70" s="20">
        <f t="shared" si="6"/>
        <v>2021</v>
      </c>
    </row>
    <row r="71" spans="1:7" x14ac:dyDescent="0.25">
      <c r="A71" s="16" t="s">
        <v>18</v>
      </c>
      <c r="B71" s="1">
        <v>44278</v>
      </c>
      <c r="C71" s="2" t="s">
        <v>8</v>
      </c>
      <c r="D71" s="2" t="str">
        <f t="shared" si="7"/>
        <v>OUI</v>
      </c>
      <c r="E71" s="2" t="s">
        <v>28</v>
      </c>
      <c r="F71" s="3">
        <f t="shared" si="5"/>
        <v>13</v>
      </c>
      <c r="G71" s="20">
        <f t="shared" si="6"/>
        <v>2021</v>
      </c>
    </row>
    <row r="72" spans="1:7" x14ac:dyDescent="0.25">
      <c r="A72" s="16" t="s">
        <v>17</v>
      </c>
      <c r="B72" s="1">
        <v>44278</v>
      </c>
      <c r="C72" s="2" t="s">
        <v>8</v>
      </c>
      <c r="D72" s="2" t="str">
        <f t="shared" si="7"/>
        <v>OUI</v>
      </c>
      <c r="E72" s="2" t="s">
        <v>28</v>
      </c>
      <c r="F72" s="3">
        <f t="shared" si="5"/>
        <v>13</v>
      </c>
      <c r="G72" s="20">
        <f t="shared" si="6"/>
        <v>2021</v>
      </c>
    </row>
    <row r="73" spans="1:7" x14ac:dyDescent="0.25">
      <c r="A73" s="16" t="s">
        <v>17</v>
      </c>
      <c r="B73" s="1">
        <v>44278</v>
      </c>
      <c r="C73" s="2" t="s">
        <v>8</v>
      </c>
      <c r="D73" s="2" t="str">
        <f t="shared" si="7"/>
        <v>OUI</v>
      </c>
      <c r="E73" s="2" t="s">
        <v>27</v>
      </c>
      <c r="F73" s="3">
        <f t="shared" si="5"/>
        <v>13</v>
      </c>
      <c r="G73" s="20">
        <f t="shared" si="6"/>
        <v>2021</v>
      </c>
    </row>
    <row r="74" spans="1:7" x14ac:dyDescent="0.25">
      <c r="A74" s="16" t="s">
        <v>13</v>
      </c>
      <c r="B74" s="1">
        <v>44278</v>
      </c>
      <c r="C74" s="2" t="s">
        <v>8</v>
      </c>
      <c r="D74" s="2" t="str">
        <f t="shared" si="7"/>
        <v>OUI</v>
      </c>
      <c r="E74" s="2" t="s">
        <v>28</v>
      </c>
      <c r="F74" s="3">
        <f t="shared" si="5"/>
        <v>13</v>
      </c>
      <c r="G74" s="20">
        <f t="shared" si="6"/>
        <v>2021</v>
      </c>
    </row>
    <row r="75" spans="1:7" x14ac:dyDescent="0.25">
      <c r="A75" s="16" t="s">
        <v>17</v>
      </c>
      <c r="B75" s="1">
        <v>44277</v>
      </c>
      <c r="C75" s="2" t="s">
        <v>12</v>
      </c>
      <c r="D75" s="2" t="s">
        <v>10</v>
      </c>
      <c r="E75" s="2" t="s">
        <v>28</v>
      </c>
      <c r="F75" s="3">
        <f t="shared" si="5"/>
        <v>13</v>
      </c>
      <c r="G75" s="20">
        <f t="shared" si="6"/>
        <v>2021</v>
      </c>
    </row>
    <row r="76" spans="1:7" x14ac:dyDescent="0.25">
      <c r="A76" s="16" t="s">
        <v>17</v>
      </c>
      <c r="B76" s="1">
        <v>44277</v>
      </c>
      <c r="C76" s="2" t="s">
        <v>8</v>
      </c>
      <c r="D76" s="2" t="s">
        <v>10</v>
      </c>
      <c r="E76" s="2" t="s">
        <v>28</v>
      </c>
      <c r="F76" s="3">
        <f t="shared" si="5"/>
        <v>13</v>
      </c>
      <c r="G76" s="20">
        <f t="shared" si="6"/>
        <v>2021</v>
      </c>
    </row>
    <row r="77" spans="1:7" x14ac:dyDescent="0.25">
      <c r="A77" s="16" t="s">
        <v>13</v>
      </c>
      <c r="B77" s="1">
        <v>44277</v>
      </c>
      <c r="C77" s="2" t="s">
        <v>8</v>
      </c>
      <c r="D77" s="2" t="s">
        <v>10</v>
      </c>
      <c r="E77" s="2" t="s">
        <v>28</v>
      </c>
      <c r="F77" s="3">
        <f t="shared" si="5"/>
        <v>13</v>
      </c>
      <c r="G77" s="20">
        <f t="shared" si="6"/>
        <v>2021</v>
      </c>
    </row>
    <row r="78" spans="1:7" x14ac:dyDescent="0.25">
      <c r="A78" s="16" t="s">
        <v>11</v>
      </c>
      <c r="B78" s="1">
        <v>44277</v>
      </c>
      <c r="C78" s="2" t="s">
        <v>8</v>
      </c>
      <c r="D78" s="2" t="str">
        <f t="shared" si="7"/>
        <v>OUI</v>
      </c>
      <c r="E78" s="2" t="s">
        <v>28</v>
      </c>
      <c r="F78" s="3">
        <f t="shared" si="5"/>
        <v>13</v>
      </c>
      <c r="G78" s="20">
        <f t="shared" si="6"/>
        <v>2021</v>
      </c>
    </row>
    <row r="79" spans="1:7" x14ac:dyDescent="0.25">
      <c r="A79" s="16" t="s">
        <v>17</v>
      </c>
      <c r="B79" s="1">
        <v>44277</v>
      </c>
      <c r="C79" s="2" t="s">
        <v>8</v>
      </c>
      <c r="D79" s="2" t="str">
        <f t="shared" si="7"/>
        <v>OUI</v>
      </c>
      <c r="E79" s="2" t="s">
        <v>28</v>
      </c>
      <c r="F79" s="3">
        <f t="shared" si="5"/>
        <v>13</v>
      </c>
      <c r="G79" s="20">
        <f t="shared" si="6"/>
        <v>2021</v>
      </c>
    </row>
    <row r="80" spans="1:7" x14ac:dyDescent="0.25">
      <c r="A80" s="16" t="s">
        <v>18</v>
      </c>
      <c r="B80" s="1">
        <v>44274</v>
      </c>
      <c r="C80" s="2" t="s">
        <v>12</v>
      </c>
      <c r="D80" s="2" t="s">
        <v>10</v>
      </c>
      <c r="E80" s="2" t="s">
        <v>27</v>
      </c>
      <c r="F80" s="3">
        <f t="shared" si="5"/>
        <v>12</v>
      </c>
      <c r="G80" s="20">
        <f t="shared" si="6"/>
        <v>2021</v>
      </c>
    </row>
    <row r="81" spans="1:7" x14ac:dyDescent="0.25">
      <c r="A81" s="16" t="s">
        <v>18</v>
      </c>
      <c r="B81" s="1">
        <v>44274</v>
      </c>
      <c r="C81" s="2" t="s">
        <v>12</v>
      </c>
      <c r="D81" s="2" t="str">
        <f t="shared" si="7"/>
        <v>OUI</v>
      </c>
      <c r="E81" s="2" t="s">
        <v>28</v>
      </c>
      <c r="F81" s="3">
        <f t="shared" si="5"/>
        <v>12</v>
      </c>
      <c r="G81" s="20">
        <f t="shared" si="6"/>
        <v>2021</v>
      </c>
    </row>
    <row r="82" spans="1:7" x14ac:dyDescent="0.25">
      <c r="A82" s="16" t="s">
        <v>13</v>
      </c>
      <c r="B82" s="1">
        <v>44274</v>
      </c>
      <c r="C82" s="2" t="s">
        <v>8</v>
      </c>
      <c r="D82" s="2" t="str">
        <f t="shared" si="7"/>
        <v>OUI</v>
      </c>
      <c r="E82" s="2" t="s">
        <v>28</v>
      </c>
      <c r="F82" s="3">
        <f t="shared" si="5"/>
        <v>12</v>
      </c>
      <c r="G82" s="20">
        <f t="shared" si="6"/>
        <v>2021</v>
      </c>
    </row>
    <row r="83" spans="1:7" x14ac:dyDescent="0.25">
      <c r="A83" s="16" t="s">
        <v>18</v>
      </c>
      <c r="B83" s="1">
        <v>44274</v>
      </c>
      <c r="C83" s="2" t="s">
        <v>8</v>
      </c>
      <c r="D83" s="2" t="str">
        <f t="shared" si="7"/>
        <v>OUI</v>
      </c>
      <c r="E83" s="2" t="s">
        <v>28</v>
      </c>
      <c r="F83" s="3">
        <f t="shared" si="5"/>
        <v>12</v>
      </c>
      <c r="G83" s="20">
        <f t="shared" si="6"/>
        <v>2021</v>
      </c>
    </row>
    <row r="84" spans="1:7" x14ac:dyDescent="0.25">
      <c r="A84" s="16" t="s">
        <v>17</v>
      </c>
      <c r="B84" s="1">
        <v>44274</v>
      </c>
      <c r="C84" s="2" t="s">
        <v>8</v>
      </c>
      <c r="D84" s="2" t="str">
        <f t="shared" si="7"/>
        <v>OUI</v>
      </c>
      <c r="E84" s="2" t="s">
        <v>28</v>
      </c>
      <c r="F84" s="3">
        <f t="shared" si="5"/>
        <v>12</v>
      </c>
      <c r="G84" s="20">
        <f t="shared" si="6"/>
        <v>2021</v>
      </c>
    </row>
    <row r="85" spans="1:7" x14ac:dyDescent="0.25">
      <c r="A85" s="16" t="s">
        <v>18</v>
      </c>
      <c r="B85" s="1">
        <v>44273</v>
      </c>
      <c r="C85" s="2" t="s">
        <v>8</v>
      </c>
      <c r="D85" s="2" t="s">
        <v>19</v>
      </c>
      <c r="E85" s="2" t="s">
        <v>27</v>
      </c>
      <c r="F85" s="3">
        <f t="shared" si="5"/>
        <v>12</v>
      </c>
      <c r="G85" s="20">
        <f t="shared" si="6"/>
        <v>2021</v>
      </c>
    </row>
    <row r="86" spans="1:7" x14ac:dyDescent="0.25">
      <c r="A86" s="16" t="s">
        <v>17</v>
      </c>
      <c r="B86" s="1">
        <v>44274</v>
      </c>
      <c r="C86" s="2" t="s">
        <v>8</v>
      </c>
      <c r="D86" s="2" t="s">
        <v>14</v>
      </c>
      <c r="E86" s="2" t="s">
        <v>27</v>
      </c>
      <c r="F86" s="3">
        <f t="shared" si="5"/>
        <v>12</v>
      </c>
      <c r="G86" s="20">
        <f t="shared" si="6"/>
        <v>2021</v>
      </c>
    </row>
    <row r="87" spans="1:7" x14ac:dyDescent="0.25">
      <c r="A87" s="16" t="s">
        <v>17</v>
      </c>
      <c r="B87" s="1">
        <v>44274</v>
      </c>
      <c r="C87" s="2" t="s">
        <v>8</v>
      </c>
      <c r="D87" s="2" t="str">
        <f t="shared" si="7"/>
        <v>OUI</v>
      </c>
      <c r="E87" s="2" t="s">
        <v>28</v>
      </c>
      <c r="F87" s="3">
        <f t="shared" si="5"/>
        <v>12</v>
      </c>
      <c r="G87" s="20">
        <f t="shared" si="6"/>
        <v>2021</v>
      </c>
    </row>
    <row r="88" spans="1:7" x14ac:dyDescent="0.25">
      <c r="A88" s="16" t="s">
        <v>17</v>
      </c>
      <c r="B88" s="1">
        <v>44273</v>
      </c>
      <c r="C88" s="2" t="s">
        <v>8</v>
      </c>
      <c r="D88" s="2" t="str">
        <f t="shared" si="7"/>
        <v>OUI</v>
      </c>
      <c r="E88" s="2" t="s">
        <v>28</v>
      </c>
      <c r="F88" s="3">
        <f t="shared" si="5"/>
        <v>12</v>
      </c>
      <c r="G88" s="20">
        <f t="shared" si="6"/>
        <v>2021</v>
      </c>
    </row>
    <row r="89" spans="1:7" x14ac:dyDescent="0.25">
      <c r="A89" s="16" t="s">
        <v>7</v>
      </c>
      <c r="B89" s="1">
        <v>44272</v>
      </c>
      <c r="C89" s="2" t="s">
        <v>8</v>
      </c>
      <c r="D89" s="2" t="s">
        <v>14</v>
      </c>
      <c r="E89" s="2" t="s">
        <v>28</v>
      </c>
      <c r="F89" s="3">
        <f t="shared" si="5"/>
        <v>12</v>
      </c>
      <c r="G89" s="20">
        <f t="shared" si="6"/>
        <v>2021</v>
      </c>
    </row>
    <row r="90" spans="1:7" x14ac:dyDescent="0.25">
      <c r="A90" s="16" t="s">
        <v>17</v>
      </c>
      <c r="B90" s="1">
        <v>44272</v>
      </c>
      <c r="C90" s="2" t="s">
        <v>8</v>
      </c>
      <c r="D90" s="2" t="str">
        <f t="shared" si="7"/>
        <v>OUI</v>
      </c>
      <c r="E90" s="2" t="s">
        <v>27</v>
      </c>
      <c r="F90" s="3">
        <f t="shared" si="5"/>
        <v>12</v>
      </c>
      <c r="G90" s="20">
        <f t="shared" si="6"/>
        <v>2021</v>
      </c>
    </row>
    <row r="91" spans="1:7" x14ac:dyDescent="0.25">
      <c r="A91" s="16" t="s">
        <v>17</v>
      </c>
      <c r="B91" s="1">
        <v>44272</v>
      </c>
      <c r="C91" s="2" t="s">
        <v>8</v>
      </c>
      <c r="D91" s="2" t="str">
        <f t="shared" si="7"/>
        <v>OUI</v>
      </c>
      <c r="E91" s="2" t="s">
        <v>28</v>
      </c>
      <c r="F91" s="3">
        <f t="shared" si="5"/>
        <v>12</v>
      </c>
      <c r="G91" s="20">
        <f t="shared" si="6"/>
        <v>2021</v>
      </c>
    </row>
    <row r="92" spans="1:7" x14ac:dyDescent="0.25">
      <c r="A92" s="16" t="s">
        <v>7</v>
      </c>
      <c r="B92" s="1">
        <v>44271</v>
      </c>
      <c r="C92" s="2" t="s">
        <v>8</v>
      </c>
      <c r="D92" s="2" t="str">
        <f t="shared" si="7"/>
        <v>OUI</v>
      </c>
      <c r="E92" s="2" t="s">
        <v>28</v>
      </c>
      <c r="F92" s="3">
        <f t="shared" si="5"/>
        <v>12</v>
      </c>
      <c r="G92" s="20">
        <f t="shared" si="6"/>
        <v>2021</v>
      </c>
    </row>
    <row r="93" spans="1:7" x14ac:dyDescent="0.25">
      <c r="A93" s="16" t="s">
        <v>7</v>
      </c>
      <c r="B93" s="1">
        <v>44280</v>
      </c>
      <c r="C93" s="2" t="s">
        <v>9</v>
      </c>
      <c r="D93" s="2" t="s">
        <v>10</v>
      </c>
      <c r="E93" s="2" t="s">
        <v>28</v>
      </c>
      <c r="F93" s="3">
        <f t="shared" si="5"/>
        <v>13</v>
      </c>
      <c r="G93" s="20">
        <f t="shared" si="6"/>
        <v>2021</v>
      </c>
    </row>
    <row r="94" spans="1:7" x14ac:dyDescent="0.25">
      <c r="A94" s="16" t="s">
        <v>17</v>
      </c>
      <c r="B94" s="1">
        <v>44270</v>
      </c>
      <c r="C94" s="2" t="s">
        <v>8</v>
      </c>
      <c r="D94" s="2" t="s">
        <v>14</v>
      </c>
      <c r="E94" s="2" t="s">
        <v>27</v>
      </c>
      <c r="F94" s="3">
        <f t="shared" si="5"/>
        <v>12</v>
      </c>
      <c r="G94" s="20">
        <f t="shared" si="6"/>
        <v>2021</v>
      </c>
    </row>
    <row r="95" spans="1:7" x14ac:dyDescent="0.25">
      <c r="A95" s="16" t="s">
        <v>17</v>
      </c>
      <c r="B95" s="1">
        <v>44270</v>
      </c>
      <c r="C95" s="2" t="s">
        <v>8</v>
      </c>
      <c r="D95" s="2" t="s">
        <v>10</v>
      </c>
      <c r="E95" s="2" t="s">
        <v>28</v>
      </c>
      <c r="F95" s="3">
        <f t="shared" si="5"/>
        <v>12</v>
      </c>
      <c r="G95" s="20">
        <f t="shared" si="6"/>
        <v>2021</v>
      </c>
    </row>
    <row r="96" spans="1:7" x14ac:dyDescent="0.25">
      <c r="A96" s="16" t="s">
        <v>7</v>
      </c>
      <c r="B96" s="1">
        <v>44270</v>
      </c>
      <c r="C96" s="2" t="s">
        <v>8</v>
      </c>
      <c r="D96" s="2" t="str">
        <f t="shared" si="7"/>
        <v>OUI</v>
      </c>
      <c r="E96" s="2" t="s">
        <v>28</v>
      </c>
      <c r="F96" s="3">
        <f t="shared" si="5"/>
        <v>12</v>
      </c>
      <c r="G96" s="20">
        <f t="shared" si="6"/>
        <v>2021</v>
      </c>
    </row>
    <row r="97" spans="1:7" x14ac:dyDescent="0.25">
      <c r="A97" s="16" t="s">
        <v>13</v>
      </c>
      <c r="B97" s="1">
        <v>44270</v>
      </c>
      <c r="C97" s="2" t="s">
        <v>8</v>
      </c>
      <c r="D97" s="2" t="s">
        <v>20</v>
      </c>
      <c r="E97" s="2" t="s">
        <v>28</v>
      </c>
      <c r="F97" s="3">
        <f t="shared" si="5"/>
        <v>12</v>
      </c>
      <c r="G97" s="20">
        <f t="shared" si="6"/>
        <v>2021</v>
      </c>
    </row>
    <row r="98" spans="1:7" x14ac:dyDescent="0.25">
      <c r="A98" s="16" t="s">
        <v>11</v>
      </c>
      <c r="B98" s="1">
        <v>44270</v>
      </c>
      <c r="C98" s="2" t="s">
        <v>8</v>
      </c>
      <c r="D98" s="2" t="str">
        <f t="shared" si="7"/>
        <v>OUI</v>
      </c>
      <c r="E98" s="2" t="s">
        <v>28</v>
      </c>
      <c r="F98" s="3">
        <f t="shared" si="5"/>
        <v>12</v>
      </c>
      <c r="G98" s="20">
        <f t="shared" si="6"/>
        <v>2021</v>
      </c>
    </row>
    <row r="99" spans="1:7" x14ac:dyDescent="0.25">
      <c r="A99" s="16" t="s">
        <v>7</v>
      </c>
      <c r="B99" s="1">
        <v>44270</v>
      </c>
      <c r="C99" s="2" t="s">
        <v>8</v>
      </c>
      <c r="D99" s="2" t="str">
        <f t="shared" si="7"/>
        <v>OUI</v>
      </c>
      <c r="E99" s="2" t="s">
        <v>27</v>
      </c>
      <c r="F99" s="3">
        <f t="shared" si="5"/>
        <v>12</v>
      </c>
      <c r="G99" s="20">
        <f t="shared" si="6"/>
        <v>2021</v>
      </c>
    </row>
    <row r="100" spans="1:7" x14ac:dyDescent="0.25">
      <c r="A100" s="16" t="s">
        <v>7</v>
      </c>
      <c r="B100" s="1">
        <v>44267</v>
      </c>
      <c r="C100" s="2" t="s">
        <v>8</v>
      </c>
      <c r="D100" s="2" t="str">
        <f t="shared" si="7"/>
        <v>OUI</v>
      </c>
      <c r="E100" s="2" t="s">
        <v>28</v>
      </c>
      <c r="F100" s="3">
        <f t="shared" si="5"/>
        <v>11</v>
      </c>
      <c r="G100" s="20">
        <f t="shared" si="6"/>
        <v>2021</v>
      </c>
    </row>
    <row r="101" spans="1:7" x14ac:dyDescent="0.25">
      <c r="A101" s="16" t="s">
        <v>13</v>
      </c>
      <c r="B101" s="1">
        <v>44267</v>
      </c>
      <c r="C101" s="2" t="s">
        <v>8</v>
      </c>
      <c r="D101" s="2" t="str">
        <f t="shared" si="7"/>
        <v>OUI</v>
      </c>
      <c r="E101" s="2" t="s">
        <v>28</v>
      </c>
      <c r="F101" s="3">
        <f t="shared" si="5"/>
        <v>11</v>
      </c>
      <c r="G101" s="20">
        <f t="shared" si="6"/>
        <v>2021</v>
      </c>
    </row>
    <row r="102" spans="1:7" x14ac:dyDescent="0.25">
      <c r="A102" s="16" t="s">
        <v>18</v>
      </c>
      <c r="B102" s="1">
        <v>44267</v>
      </c>
      <c r="C102" s="2" t="s">
        <v>8</v>
      </c>
      <c r="D102" s="2" t="s">
        <v>10</v>
      </c>
      <c r="E102" s="2" t="s">
        <v>28</v>
      </c>
      <c r="F102" s="3">
        <f t="shared" si="5"/>
        <v>11</v>
      </c>
      <c r="G102" s="20">
        <f t="shared" si="6"/>
        <v>2021</v>
      </c>
    </row>
    <row r="103" spans="1:7" x14ac:dyDescent="0.25">
      <c r="A103" s="16" t="s">
        <v>11</v>
      </c>
      <c r="B103" s="1">
        <v>44267</v>
      </c>
      <c r="C103" s="2" t="s">
        <v>9</v>
      </c>
      <c r="D103" s="2" t="s">
        <v>10</v>
      </c>
      <c r="E103" s="2" t="s">
        <v>28</v>
      </c>
      <c r="F103" s="3">
        <f t="shared" si="5"/>
        <v>11</v>
      </c>
      <c r="G103" s="20">
        <f t="shared" si="6"/>
        <v>2021</v>
      </c>
    </row>
    <row r="104" spans="1:7" x14ac:dyDescent="0.25">
      <c r="A104" s="16" t="s">
        <v>18</v>
      </c>
      <c r="B104" s="1">
        <v>44266</v>
      </c>
      <c r="C104" s="2" t="s">
        <v>8</v>
      </c>
      <c r="D104" s="2" t="s">
        <v>10</v>
      </c>
      <c r="E104" s="2" t="s">
        <v>27</v>
      </c>
      <c r="F104" s="3">
        <f t="shared" si="5"/>
        <v>11</v>
      </c>
      <c r="G104" s="20">
        <f t="shared" si="6"/>
        <v>2021</v>
      </c>
    </row>
    <row r="105" spans="1:7" x14ac:dyDescent="0.25">
      <c r="A105" s="16" t="s">
        <v>13</v>
      </c>
      <c r="B105" s="1">
        <v>44266</v>
      </c>
      <c r="C105" s="2" t="s">
        <v>8</v>
      </c>
      <c r="D105" s="2" t="str">
        <f t="shared" si="7"/>
        <v>OUI</v>
      </c>
      <c r="E105" s="2" t="s">
        <v>28</v>
      </c>
      <c r="F105" s="3">
        <f t="shared" si="5"/>
        <v>11</v>
      </c>
      <c r="G105" s="20">
        <f t="shared" si="6"/>
        <v>2021</v>
      </c>
    </row>
    <row r="106" spans="1:7" x14ac:dyDescent="0.25">
      <c r="A106" s="16" t="s">
        <v>18</v>
      </c>
      <c r="B106" s="1">
        <v>44266</v>
      </c>
      <c r="C106" s="2" t="s">
        <v>8</v>
      </c>
      <c r="D106" s="2" t="s">
        <v>14</v>
      </c>
      <c r="E106" s="2" t="s">
        <v>28</v>
      </c>
      <c r="F106" s="3">
        <f t="shared" si="5"/>
        <v>11</v>
      </c>
      <c r="G106" s="20">
        <f t="shared" si="6"/>
        <v>2021</v>
      </c>
    </row>
    <row r="107" spans="1:7" x14ac:dyDescent="0.25">
      <c r="A107" s="16" t="s">
        <v>17</v>
      </c>
      <c r="B107" s="1">
        <v>44266</v>
      </c>
      <c r="C107" s="2" t="s">
        <v>8</v>
      </c>
      <c r="D107" s="2" t="s">
        <v>10</v>
      </c>
      <c r="E107" s="2" t="s">
        <v>28</v>
      </c>
      <c r="F107" s="3">
        <f t="shared" si="5"/>
        <v>11</v>
      </c>
      <c r="G107" s="20">
        <f t="shared" si="6"/>
        <v>2021</v>
      </c>
    </row>
    <row r="108" spans="1:7" x14ac:dyDescent="0.25">
      <c r="A108" s="16" t="s">
        <v>13</v>
      </c>
      <c r="B108" s="1">
        <v>44265</v>
      </c>
      <c r="C108" s="2" t="s">
        <v>16</v>
      </c>
      <c r="D108" s="2" t="s">
        <v>10</v>
      </c>
      <c r="E108" s="2" t="s">
        <v>28</v>
      </c>
      <c r="F108" s="3">
        <f t="shared" si="5"/>
        <v>11</v>
      </c>
      <c r="G108" s="20">
        <f t="shared" si="6"/>
        <v>2021</v>
      </c>
    </row>
    <row r="109" spans="1:7" x14ac:dyDescent="0.25">
      <c r="A109" s="16" t="s">
        <v>13</v>
      </c>
      <c r="B109" s="1">
        <v>44265</v>
      </c>
      <c r="C109" s="2" t="s">
        <v>8</v>
      </c>
      <c r="D109" s="2" t="str">
        <f t="shared" si="7"/>
        <v>OUI</v>
      </c>
      <c r="E109" s="2" t="s">
        <v>28</v>
      </c>
      <c r="F109" s="3">
        <f t="shared" si="5"/>
        <v>11</v>
      </c>
      <c r="G109" s="20">
        <f t="shared" si="6"/>
        <v>2021</v>
      </c>
    </row>
    <row r="110" spans="1:7" x14ac:dyDescent="0.25">
      <c r="A110" s="16" t="s">
        <v>13</v>
      </c>
      <c r="B110" s="1">
        <v>44265</v>
      </c>
      <c r="C110" s="2" t="s">
        <v>8</v>
      </c>
      <c r="D110" s="2" t="s">
        <v>10</v>
      </c>
      <c r="E110" s="2" t="s">
        <v>28</v>
      </c>
      <c r="F110" s="3">
        <f t="shared" si="5"/>
        <v>11</v>
      </c>
      <c r="G110" s="20">
        <f t="shared" si="6"/>
        <v>2021</v>
      </c>
    </row>
    <row r="111" spans="1:7" x14ac:dyDescent="0.25">
      <c r="A111" s="16" t="s">
        <v>13</v>
      </c>
      <c r="B111" s="1">
        <v>44265</v>
      </c>
      <c r="C111" s="2" t="s">
        <v>8</v>
      </c>
      <c r="D111" s="2" t="s">
        <v>10</v>
      </c>
      <c r="E111" s="2" t="s">
        <v>28</v>
      </c>
      <c r="F111" s="3">
        <f t="shared" si="5"/>
        <v>11</v>
      </c>
      <c r="G111" s="20">
        <f t="shared" si="6"/>
        <v>2021</v>
      </c>
    </row>
    <row r="112" spans="1:7" x14ac:dyDescent="0.25">
      <c r="A112" s="16" t="s">
        <v>7</v>
      </c>
      <c r="B112" s="1">
        <v>44264</v>
      </c>
      <c r="C112" s="2" t="s">
        <v>8</v>
      </c>
      <c r="D112" s="2" t="str">
        <f t="shared" si="7"/>
        <v>OUI</v>
      </c>
      <c r="E112" s="2" t="s">
        <v>28</v>
      </c>
      <c r="F112" s="3">
        <f t="shared" si="5"/>
        <v>11</v>
      </c>
      <c r="G112" s="20">
        <f t="shared" si="6"/>
        <v>2021</v>
      </c>
    </row>
    <row r="113" spans="1:7" x14ac:dyDescent="0.25">
      <c r="A113" s="16" t="s">
        <v>13</v>
      </c>
      <c r="B113" s="1">
        <v>44264</v>
      </c>
      <c r="C113" s="2" t="s">
        <v>16</v>
      </c>
      <c r="D113" s="2" t="str">
        <f t="shared" si="7"/>
        <v>OUI</v>
      </c>
      <c r="E113" s="2" t="s">
        <v>28</v>
      </c>
      <c r="F113" s="3">
        <f t="shared" si="5"/>
        <v>11</v>
      </c>
      <c r="G113" s="20">
        <f t="shared" si="6"/>
        <v>2021</v>
      </c>
    </row>
    <row r="114" spans="1:7" x14ac:dyDescent="0.25">
      <c r="A114" s="16" t="s">
        <v>13</v>
      </c>
      <c r="B114" s="1">
        <v>44263</v>
      </c>
      <c r="C114" s="2" t="s">
        <v>8</v>
      </c>
      <c r="D114" s="2" t="str">
        <f t="shared" si="7"/>
        <v>OUI</v>
      </c>
      <c r="E114" s="2" t="s">
        <v>27</v>
      </c>
      <c r="F114" s="3">
        <f t="shared" si="5"/>
        <v>11</v>
      </c>
      <c r="G114" s="20">
        <f t="shared" si="6"/>
        <v>2021</v>
      </c>
    </row>
    <row r="115" spans="1:7" x14ac:dyDescent="0.25">
      <c r="A115" s="16" t="s">
        <v>13</v>
      </c>
      <c r="B115" s="1">
        <v>44263</v>
      </c>
      <c r="C115" s="2" t="s">
        <v>8</v>
      </c>
      <c r="D115" s="2" t="str">
        <f t="shared" si="7"/>
        <v>OUI</v>
      </c>
      <c r="E115" s="2" t="s">
        <v>28</v>
      </c>
      <c r="F115" s="3">
        <f t="shared" si="5"/>
        <v>11</v>
      </c>
      <c r="G115" s="20">
        <f t="shared" si="6"/>
        <v>2021</v>
      </c>
    </row>
    <row r="116" spans="1:7" x14ac:dyDescent="0.25">
      <c r="A116" s="16" t="s">
        <v>7</v>
      </c>
      <c r="B116" s="1">
        <v>44263</v>
      </c>
      <c r="C116" s="2" t="s">
        <v>8</v>
      </c>
      <c r="D116" s="2" t="str">
        <f t="shared" si="7"/>
        <v>OUI</v>
      </c>
      <c r="E116" s="2" t="s">
        <v>28</v>
      </c>
      <c r="F116" s="3">
        <f t="shared" si="5"/>
        <v>11</v>
      </c>
      <c r="G116" s="20">
        <f t="shared" si="6"/>
        <v>2021</v>
      </c>
    </row>
    <row r="117" spans="1:7" x14ac:dyDescent="0.25">
      <c r="A117" s="16" t="s">
        <v>13</v>
      </c>
      <c r="B117" s="1">
        <v>44263</v>
      </c>
      <c r="C117" s="2" t="s">
        <v>8</v>
      </c>
      <c r="D117" s="2" t="str">
        <f t="shared" si="7"/>
        <v>OUI</v>
      </c>
      <c r="E117" s="2" t="s">
        <v>28</v>
      </c>
      <c r="F117" s="3">
        <f t="shared" si="5"/>
        <v>11</v>
      </c>
      <c r="G117" s="20">
        <f t="shared" si="6"/>
        <v>2021</v>
      </c>
    </row>
    <row r="118" spans="1:7" x14ac:dyDescent="0.25">
      <c r="A118" s="16" t="s">
        <v>11</v>
      </c>
      <c r="B118" s="1">
        <v>44263</v>
      </c>
      <c r="C118" s="2" t="s">
        <v>12</v>
      </c>
      <c r="D118" s="2" t="str">
        <f t="shared" si="7"/>
        <v>OUI</v>
      </c>
      <c r="E118" s="2" t="s">
        <v>27</v>
      </c>
      <c r="F118" s="3">
        <f t="shared" si="5"/>
        <v>11</v>
      </c>
      <c r="G118" s="20">
        <f t="shared" si="6"/>
        <v>2021</v>
      </c>
    </row>
    <row r="119" spans="1:7" x14ac:dyDescent="0.25">
      <c r="A119" s="16" t="s">
        <v>17</v>
      </c>
      <c r="B119" s="1">
        <v>44263</v>
      </c>
      <c r="C119" s="2" t="s">
        <v>8</v>
      </c>
      <c r="D119" s="2" t="s">
        <v>14</v>
      </c>
      <c r="E119" s="2" t="s">
        <v>27</v>
      </c>
      <c r="F119" s="3">
        <f t="shared" si="5"/>
        <v>11</v>
      </c>
      <c r="G119" s="20">
        <f t="shared" si="6"/>
        <v>2021</v>
      </c>
    </row>
    <row r="120" spans="1:7" x14ac:dyDescent="0.25">
      <c r="A120" s="16" t="s">
        <v>7</v>
      </c>
      <c r="B120" s="1">
        <v>44245</v>
      </c>
      <c r="C120" s="2" t="s">
        <v>8</v>
      </c>
      <c r="D120" s="2" t="str">
        <f t="shared" si="7"/>
        <v>OUI</v>
      </c>
      <c r="E120" s="2" t="s">
        <v>28</v>
      </c>
      <c r="F120" s="3">
        <f t="shared" si="5"/>
        <v>8</v>
      </c>
      <c r="G120" s="20">
        <f t="shared" si="6"/>
        <v>2021</v>
      </c>
    </row>
    <row r="121" spans="1:7" x14ac:dyDescent="0.25">
      <c r="A121" s="16" t="s">
        <v>7</v>
      </c>
      <c r="B121" s="1">
        <v>44260</v>
      </c>
      <c r="C121" s="2" t="s">
        <v>8</v>
      </c>
      <c r="D121" s="2" t="s">
        <v>10</v>
      </c>
      <c r="E121" s="2" t="s">
        <v>28</v>
      </c>
      <c r="F121" s="3">
        <f t="shared" si="5"/>
        <v>10</v>
      </c>
      <c r="G121" s="20">
        <f t="shared" si="6"/>
        <v>2021</v>
      </c>
    </row>
    <row r="122" spans="1:7" x14ac:dyDescent="0.25">
      <c r="A122" s="16" t="s">
        <v>7</v>
      </c>
      <c r="B122" s="1">
        <v>44260</v>
      </c>
      <c r="C122" s="2" t="s">
        <v>12</v>
      </c>
      <c r="D122" s="2" t="s">
        <v>14</v>
      </c>
      <c r="E122" s="2" t="s">
        <v>28</v>
      </c>
      <c r="F122" s="3">
        <f t="shared" si="5"/>
        <v>10</v>
      </c>
      <c r="G122" s="20">
        <f t="shared" si="6"/>
        <v>2021</v>
      </c>
    </row>
    <row r="123" spans="1:7" x14ac:dyDescent="0.25">
      <c r="A123" s="16" t="s">
        <v>18</v>
      </c>
      <c r="B123" s="1">
        <v>44259</v>
      </c>
      <c r="C123" s="2" t="s">
        <v>8</v>
      </c>
      <c r="D123" s="2" t="str">
        <f t="shared" si="7"/>
        <v>OUI</v>
      </c>
      <c r="E123" s="2" t="s">
        <v>28</v>
      </c>
      <c r="F123" s="3">
        <f t="shared" si="5"/>
        <v>10</v>
      </c>
      <c r="G123" s="20">
        <f t="shared" si="6"/>
        <v>2021</v>
      </c>
    </row>
    <row r="124" spans="1:7" x14ac:dyDescent="0.25">
      <c r="A124" s="16" t="s">
        <v>11</v>
      </c>
      <c r="B124" s="1">
        <v>44259</v>
      </c>
      <c r="C124" s="2" t="s">
        <v>12</v>
      </c>
      <c r="D124" s="2" t="s">
        <v>14</v>
      </c>
      <c r="E124" s="2" t="s">
        <v>27</v>
      </c>
      <c r="F124" s="3">
        <f t="shared" si="5"/>
        <v>10</v>
      </c>
      <c r="G124" s="20">
        <f t="shared" si="6"/>
        <v>2021</v>
      </c>
    </row>
    <row r="125" spans="1:7" x14ac:dyDescent="0.25">
      <c r="A125" s="16" t="s">
        <v>7</v>
      </c>
      <c r="B125" s="1">
        <v>44258</v>
      </c>
      <c r="C125" s="2" t="s">
        <v>12</v>
      </c>
      <c r="D125" s="2" t="str">
        <f t="shared" si="7"/>
        <v>OUI</v>
      </c>
      <c r="E125" s="2" t="s">
        <v>28</v>
      </c>
      <c r="F125" s="3">
        <f t="shared" si="5"/>
        <v>10</v>
      </c>
      <c r="G125" s="20">
        <f t="shared" si="6"/>
        <v>2021</v>
      </c>
    </row>
    <row r="126" spans="1:7" x14ac:dyDescent="0.25">
      <c r="A126" s="16" t="s">
        <v>7</v>
      </c>
      <c r="B126" s="4">
        <v>44258</v>
      </c>
      <c r="C126" s="2" t="s">
        <v>8</v>
      </c>
      <c r="D126" s="2" t="s">
        <v>10</v>
      </c>
      <c r="E126" s="2" t="s">
        <v>28</v>
      </c>
      <c r="F126" s="3">
        <f t="shared" si="5"/>
        <v>10</v>
      </c>
      <c r="G126" s="20">
        <f t="shared" si="6"/>
        <v>2021</v>
      </c>
    </row>
    <row r="127" spans="1:7" x14ac:dyDescent="0.25">
      <c r="A127" s="16" t="s">
        <v>17</v>
      </c>
      <c r="B127" s="4">
        <v>44256</v>
      </c>
      <c r="C127" s="2" t="s">
        <v>12</v>
      </c>
      <c r="D127" s="2" t="str">
        <f t="shared" si="7"/>
        <v>OUI</v>
      </c>
      <c r="E127" s="2" t="s">
        <v>28</v>
      </c>
      <c r="F127" s="3">
        <f t="shared" si="5"/>
        <v>10</v>
      </c>
      <c r="G127" s="20">
        <f t="shared" si="6"/>
        <v>2021</v>
      </c>
    </row>
    <row r="128" spans="1:7" x14ac:dyDescent="0.25">
      <c r="A128" s="16" t="s">
        <v>18</v>
      </c>
      <c r="B128" s="4">
        <v>44256</v>
      </c>
      <c r="C128" s="2" t="s">
        <v>8</v>
      </c>
      <c r="D128" s="2" t="s">
        <v>14</v>
      </c>
      <c r="E128" s="2" t="s">
        <v>28</v>
      </c>
      <c r="F128" s="3">
        <f t="shared" si="5"/>
        <v>10</v>
      </c>
      <c r="G128" s="20">
        <f t="shared" si="6"/>
        <v>2021</v>
      </c>
    </row>
    <row r="129" spans="1:7" x14ac:dyDescent="0.25">
      <c r="A129" s="16" t="s">
        <v>17</v>
      </c>
      <c r="B129" s="4">
        <v>44256</v>
      </c>
      <c r="C129" s="2" t="s">
        <v>12</v>
      </c>
      <c r="D129" s="2" t="str">
        <f t="shared" si="7"/>
        <v>OUI</v>
      </c>
      <c r="E129" s="2" t="s">
        <v>28</v>
      </c>
      <c r="F129" s="3">
        <f t="shared" si="5"/>
        <v>10</v>
      </c>
      <c r="G129" s="20">
        <f t="shared" si="6"/>
        <v>2021</v>
      </c>
    </row>
    <row r="130" spans="1:7" x14ac:dyDescent="0.25">
      <c r="A130" s="16" t="s">
        <v>13</v>
      </c>
      <c r="B130" s="4">
        <v>44255</v>
      </c>
      <c r="C130" s="2" t="s">
        <v>16</v>
      </c>
      <c r="D130" s="2" t="s">
        <v>14</v>
      </c>
      <c r="E130" s="2" t="s">
        <v>28</v>
      </c>
      <c r="F130" s="3">
        <f t="shared" ref="F130:F193" si="8">WEEKNUM(B130)</f>
        <v>10</v>
      </c>
      <c r="G130" s="20">
        <f t="shared" ref="G130:G193" si="9">YEAR(B130)</f>
        <v>2021</v>
      </c>
    </row>
    <row r="131" spans="1:7" x14ac:dyDescent="0.25">
      <c r="A131" s="16" t="s">
        <v>18</v>
      </c>
      <c r="B131" s="4">
        <v>44253</v>
      </c>
      <c r="C131" s="2" t="s">
        <v>12</v>
      </c>
      <c r="D131" s="2" t="s">
        <v>14</v>
      </c>
      <c r="E131" s="2" t="s">
        <v>28</v>
      </c>
      <c r="F131" s="3">
        <f t="shared" si="8"/>
        <v>9</v>
      </c>
      <c r="G131" s="20">
        <f t="shared" si="9"/>
        <v>2021</v>
      </c>
    </row>
    <row r="132" spans="1:7" x14ac:dyDescent="0.25">
      <c r="A132" s="16" t="s">
        <v>7</v>
      </c>
      <c r="B132" s="4">
        <v>44253</v>
      </c>
      <c r="C132" s="2" t="s">
        <v>8</v>
      </c>
      <c r="D132" s="2" t="s">
        <v>10</v>
      </c>
      <c r="E132" s="2" t="s">
        <v>28</v>
      </c>
      <c r="F132" s="3">
        <f t="shared" si="8"/>
        <v>9</v>
      </c>
      <c r="G132" s="20">
        <f t="shared" si="9"/>
        <v>2021</v>
      </c>
    </row>
    <row r="133" spans="1:7" x14ac:dyDescent="0.25">
      <c r="A133" s="16" t="s">
        <v>17</v>
      </c>
      <c r="B133" s="4">
        <v>44253</v>
      </c>
      <c r="C133" s="2" t="s">
        <v>8</v>
      </c>
      <c r="D133" s="2" t="s">
        <v>14</v>
      </c>
      <c r="E133" s="2" t="s">
        <v>28</v>
      </c>
      <c r="F133" s="3">
        <f t="shared" si="8"/>
        <v>9</v>
      </c>
      <c r="G133" s="20">
        <f t="shared" si="9"/>
        <v>2021</v>
      </c>
    </row>
    <row r="134" spans="1:7" x14ac:dyDescent="0.25">
      <c r="A134" s="16" t="s">
        <v>13</v>
      </c>
      <c r="B134" s="4">
        <v>44253</v>
      </c>
      <c r="C134" s="2" t="s">
        <v>8</v>
      </c>
      <c r="D134" s="2" t="s">
        <v>10</v>
      </c>
      <c r="E134" s="2" t="s">
        <v>28</v>
      </c>
      <c r="F134" s="3">
        <f t="shared" si="8"/>
        <v>9</v>
      </c>
      <c r="G134" s="20">
        <f t="shared" si="9"/>
        <v>2021</v>
      </c>
    </row>
    <row r="135" spans="1:7" x14ac:dyDescent="0.25">
      <c r="A135" s="16" t="s">
        <v>13</v>
      </c>
      <c r="B135" s="4">
        <v>44253</v>
      </c>
      <c r="C135" s="2" t="s">
        <v>8</v>
      </c>
      <c r="D135" s="2" t="str">
        <f t="shared" ref="D135:D146" si="10">IF(C135="","","OUI")</f>
        <v>OUI</v>
      </c>
      <c r="E135" s="2" t="s">
        <v>28</v>
      </c>
      <c r="F135" s="3">
        <f t="shared" si="8"/>
        <v>9</v>
      </c>
      <c r="G135" s="20">
        <f t="shared" si="9"/>
        <v>2021</v>
      </c>
    </row>
    <row r="136" spans="1:7" x14ac:dyDescent="0.25">
      <c r="A136" s="16" t="s">
        <v>7</v>
      </c>
      <c r="B136" s="4">
        <v>44253</v>
      </c>
      <c r="C136" s="2" t="s">
        <v>8</v>
      </c>
      <c r="D136" s="2" t="s">
        <v>10</v>
      </c>
      <c r="E136" s="2" t="s">
        <v>28</v>
      </c>
      <c r="F136" s="3">
        <f t="shared" si="8"/>
        <v>9</v>
      </c>
      <c r="G136" s="20">
        <f t="shared" si="9"/>
        <v>2021</v>
      </c>
    </row>
    <row r="137" spans="1:7" x14ac:dyDescent="0.25">
      <c r="A137" s="16" t="s">
        <v>7</v>
      </c>
      <c r="B137" s="4">
        <v>44253</v>
      </c>
      <c r="C137" s="2" t="s">
        <v>12</v>
      </c>
      <c r="D137" s="2" t="str">
        <f t="shared" si="10"/>
        <v>OUI</v>
      </c>
      <c r="E137" s="2" t="s">
        <v>28</v>
      </c>
      <c r="F137" s="3">
        <f t="shared" si="8"/>
        <v>9</v>
      </c>
      <c r="G137" s="20">
        <f t="shared" si="9"/>
        <v>2021</v>
      </c>
    </row>
    <row r="138" spans="1:7" x14ac:dyDescent="0.25">
      <c r="A138" s="16" t="s">
        <v>7</v>
      </c>
      <c r="B138" s="4">
        <v>44253</v>
      </c>
      <c r="C138" s="2" t="s">
        <v>8</v>
      </c>
      <c r="D138" s="2" t="str">
        <f t="shared" si="10"/>
        <v>OUI</v>
      </c>
      <c r="E138" s="2" t="s">
        <v>28</v>
      </c>
      <c r="F138" s="3">
        <f t="shared" si="8"/>
        <v>9</v>
      </c>
      <c r="G138" s="20">
        <f t="shared" si="9"/>
        <v>2021</v>
      </c>
    </row>
    <row r="139" spans="1:7" x14ac:dyDescent="0.25">
      <c r="A139" s="17" t="s">
        <v>18</v>
      </c>
      <c r="B139" s="4">
        <v>44250</v>
      </c>
      <c r="C139" s="2" t="s">
        <v>12</v>
      </c>
      <c r="D139" s="2" t="str">
        <f t="shared" si="10"/>
        <v>OUI</v>
      </c>
      <c r="E139" s="2" t="s">
        <v>28</v>
      </c>
      <c r="F139" s="3">
        <f t="shared" si="8"/>
        <v>9</v>
      </c>
      <c r="G139" s="20">
        <f t="shared" si="9"/>
        <v>2021</v>
      </c>
    </row>
    <row r="140" spans="1:7" x14ac:dyDescent="0.25">
      <c r="A140" s="17" t="s">
        <v>18</v>
      </c>
      <c r="B140" s="4">
        <v>44250</v>
      </c>
      <c r="C140" s="2" t="s">
        <v>8</v>
      </c>
      <c r="D140" s="2" t="str">
        <f t="shared" si="10"/>
        <v>OUI</v>
      </c>
      <c r="E140" s="2" t="s">
        <v>28</v>
      </c>
      <c r="F140" s="3">
        <f t="shared" si="8"/>
        <v>9</v>
      </c>
      <c r="G140" s="20">
        <f t="shared" si="9"/>
        <v>2021</v>
      </c>
    </row>
    <row r="141" spans="1:7" x14ac:dyDescent="0.25">
      <c r="A141" s="17" t="s">
        <v>18</v>
      </c>
      <c r="B141" s="4">
        <v>44250</v>
      </c>
      <c r="C141" s="2" t="s">
        <v>8</v>
      </c>
      <c r="D141" s="2" t="str">
        <f t="shared" si="10"/>
        <v>OUI</v>
      </c>
      <c r="E141" s="2" t="s">
        <v>28</v>
      </c>
      <c r="F141" s="3">
        <f t="shared" si="8"/>
        <v>9</v>
      </c>
      <c r="G141" s="20">
        <f t="shared" si="9"/>
        <v>2021</v>
      </c>
    </row>
    <row r="142" spans="1:7" x14ac:dyDescent="0.25">
      <c r="A142" s="16" t="s">
        <v>11</v>
      </c>
      <c r="B142" s="4">
        <v>44252</v>
      </c>
      <c r="C142" s="2" t="s">
        <v>12</v>
      </c>
      <c r="D142" s="2" t="str">
        <f t="shared" si="10"/>
        <v>OUI</v>
      </c>
      <c r="E142" s="2" t="s">
        <v>28</v>
      </c>
      <c r="F142" s="3">
        <f t="shared" si="8"/>
        <v>9</v>
      </c>
      <c r="G142" s="20">
        <f t="shared" si="9"/>
        <v>2021</v>
      </c>
    </row>
    <row r="143" spans="1:7" x14ac:dyDescent="0.25">
      <c r="A143" s="16" t="s">
        <v>11</v>
      </c>
      <c r="B143" s="4">
        <v>44252</v>
      </c>
      <c r="C143" s="2" t="s">
        <v>8</v>
      </c>
      <c r="D143" s="2" t="str">
        <f t="shared" si="10"/>
        <v>OUI</v>
      </c>
      <c r="E143" s="2" t="s">
        <v>28</v>
      </c>
      <c r="F143" s="3">
        <f t="shared" si="8"/>
        <v>9</v>
      </c>
      <c r="G143" s="20">
        <f t="shared" si="9"/>
        <v>2021</v>
      </c>
    </row>
    <row r="144" spans="1:7" x14ac:dyDescent="0.25">
      <c r="A144" s="17" t="s">
        <v>18</v>
      </c>
      <c r="B144" s="4">
        <v>44253</v>
      </c>
      <c r="C144" s="2" t="s">
        <v>8</v>
      </c>
      <c r="D144" s="6" t="s">
        <v>10</v>
      </c>
      <c r="E144" s="2" t="s">
        <v>27</v>
      </c>
      <c r="F144" s="3">
        <f t="shared" si="8"/>
        <v>9</v>
      </c>
      <c r="G144" s="20">
        <f t="shared" si="9"/>
        <v>2021</v>
      </c>
    </row>
    <row r="145" spans="1:7" x14ac:dyDescent="0.25">
      <c r="A145" s="16" t="s">
        <v>7</v>
      </c>
      <c r="B145" s="1">
        <v>44253</v>
      </c>
      <c r="C145" s="2" t="s">
        <v>12</v>
      </c>
      <c r="D145" s="2" t="str">
        <f t="shared" si="10"/>
        <v>OUI</v>
      </c>
      <c r="E145" s="2" t="s">
        <v>28</v>
      </c>
      <c r="F145" s="3">
        <f t="shared" si="8"/>
        <v>9</v>
      </c>
      <c r="G145" s="20">
        <f t="shared" si="9"/>
        <v>2021</v>
      </c>
    </row>
    <row r="146" spans="1:7" x14ac:dyDescent="0.25">
      <c r="A146" s="16" t="s">
        <v>18</v>
      </c>
      <c r="B146" s="1">
        <v>44252</v>
      </c>
      <c r="C146" s="2" t="s">
        <v>12</v>
      </c>
      <c r="D146" s="2" t="str">
        <f t="shared" si="10"/>
        <v>OUI</v>
      </c>
      <c r="E146" s="2" t="s">
        <v>27</v>
      </c>
      <c r="F146" s="3">
        <f t="shared" si="8"/>
        <v>9</v>
      </c>
      <c r="G146" s="20">
        <f t="shared" si="9"/>
        <v>2021</v>
      </c>
    </row>
    <row r="147" spans="1:7" x14ac:dyDescent="0.25">
      <c r="A147" s="16" t="s">
        <v>11</v>
      </c>
      <c r="B147" s="1">
        <v>44251</v>
      </c>
      <c r="C147" s="2" t="s">
        <v>12</v>
      </c>
      <c r="D147" s="2" t="s">
        <v>14</v>
      </c>
      <c r="E147" s="2" t="s">
        <v>28</v>
      </c>
      <c r="F147" s="3">
        <f t="shared" si="8"/>
        <v>9</v>
      </c>
      <c r="G147" s="20">
        <f t="shared" si="9"/>
        <v>2021</v>
      </c>
    </row>
    <row r="148" spans="1:7" x14ac:dyDescent="0.25">
      <c r="A148" s="16" t="s">
        <v>17</v>
      </c>
      <c r="B148" s="1">
        <v>44251</v>
      </c>
      <c r="C148" s="2" t="s">
        <v>9</v>
      </c>
      <c r="D148" s="2" t="s">
        <v>10</v>
      </c>
      <c r="E148" s="2" t="s">
        <v>28</v>
      </c>
      <c r="F148" s="3">
        <f t="shared" si="8"/>
        <v>9</v>
      </c>
      <c r="G148" s="20">
        <f t="shared" si="9"/>
        <v>2021</v>
      </c>
    </row>
    <row r="149" spans="1:7" x14ac:dyDescent="0.25">
      <c r="A149" s="16" t="s">
        <v>18</v>
      </c>
      <c r="B149" s="1">
        <v>44250</v>
      </c>
      <c r="C149" s="2" t="s">
        <v>8</v>
      </c>
      <c r="D149" s="2" t="s">
        <v>14</v>
      </c>
      <c r="E149" s="2" t="s">
        <v>27</v>
      </c>
      <c r="F149" s="3">
        <f t="shared" si="8"/>
        <v>9</v>
      </c>
      <c r="G149" s="20">
        <f t="shared" si="9"/>
        <v>2021</v>
      </c>
    </row>
    <row r="150" spans="1:7" x14ac:dyDescent="0.25">
      <c r="A150" s="16" t="s">
        <v>13</v>
      </c>
      <c r="B150" s="1">
        <v>44245</v>
      </c>
      <c r="C150" s="2" t="s">
        <v>8</v>
      </c>
      <c r="D150" s="2" t="s">
        <v>14</v>
      </c>
      <c r="E150" s="2" t="s">
        <v>27</v>
      </c>
      <c r="F150" s="3">
        <f t="shared" si="8"/>
        <v>8</v>
      </c>
      <c r="G150" s="20">
        <f t="shared" si="9"/>
        <v>2021</v>
      </c>
    </row>
    <row r="151" spans="1:7" x14ac:dyDescent="0.25">
      <c r="A151" s="16" t="s">
        <v>13</v>
      </c>
      <c r="B151" s="1">
        <v>44245</v>
      </c>
      <c r="C151" s="2" t="s">
        <v>8</v>
      </c>
      <c r="D151" s="2" t="s">
        <v>14</v>
      </c>
      <c r="E151" s="2" t="s">
        <v>28</v>
      </c>
      <c r="F151" s="3">
        <f t="shared" si="8"/>
        <v>8</v>
      </c>
      <c r="G151" s="20">
        <f t="shared" si="9"/>
        <v>2021</v>
      </c>
    </row>
    <row r="152" spans="1:7" x14ac:dyDescent="0.25">
      <c r="A152" s="16" t="s">
        <v>13</v>
      </c>
      <c r="B152" s="1">
        <v>44244</v>
      </c>
      <c r="C152" s="2" t="s">
        <v>16</v>
      </c>
      <c r="D152" s="2" t="s">
        <v>14</v>
      </c>
      <c r="E152" s="2" t="s">
        <v>28</v>
      </c>
      <c r="F152" s="3">
        <f t="shared" si="8"/>
        <v>8</v>
      </c>
      <c r="G152" s="20">
        <f t="shared" si="9"/>
        <v>2021</v>
      </c>
    </row>
    <row r="153" spans="1:7" x14ac:dyDescent="0.25">
      <c r="A153" s="16" t="s">
        <v>17</v>
      </c>
      <c r="B153" s="1">
        <v>44244</v>
      </c>
      <c r="C153" s="2" t="s">
        <v>8</v>
      </c>
      <c r="D153" s="2" t="s">
        <v>10</v>
      </c>
      <c r="E153" s="2" t="s">
        <v>28</v>
      </c>
      <c r="F153" s="3">
        <f t="shared" si="8"/>
        <v>8</v>
      </c>
      <c r="G153" s="20">
        <f t="shared" si="9"/>
        <v>2021</v>
      </c>
    </row>
    <row r="154" spans="1:7" x14ac:dyDescent="0.25">
      <c r="A154" s="16" t="s">
        <v>7</v>
      </c>
      <c r="B154" s="1">
        <v>44244</v>
      </c>
      <c r="C154" s="2" t="s">
        <v>8</v>
      </c>
      <c r="D154" s="2" t="s">
        <v>14</v>
      </c>
      <c r="E154" s="2" t="s">
        <v>27</v>
      </c>
      <c r="F154" s="3">
        <f t="shared" si="8"/>
        <v>8</v>
      </c>
      <c r="G154" s="20">
        <f t="shared" si="9"/>
        <v>2021</v>
      </c>
    </row>
    <row r="155" spans="1:7" x14ac:dyDescent="0.25">
      <c r="A155" s="16" t="s">
        <v>13</v>
      </c>
      <c r="B155" s="1">
        <v>44244</v>
      </c>
      <c r="C155" s="2" t="s">
        <v>9</v>
      </c>
      <c r="D155" s="2" t="s">
        <v>10</v>
      </c>
      <c r="E155" s="2" t="s">
        <v>28</v>
      </c>
      <c r="F155" s="3">
        <f t="shared" si="8"/>
        <v>8</v>
      </c>
      <c r="G155" s="20">
        <f t="shared" si="9"/>
        <v>2021</v>
      </c>
    </row>
    <row r="156" spans="1:7" x14ac:dyDescent="0.25">
      <c r="A156" s="16" t="s">
        <v>18</v>
      </c>
      <c r="B156" s="1">
        <v>44244</v>
      </c>
      <c r="C156" s="2" t="s">
        <v>12</v>
      </c>
      <c r="D156" s="2" t="s">
        <v>10</v>
      </c>
      <c r="E156" s="2" t="s">
        <v>28</v>
      </c>
      <c r="F156" s="3">
        <f t="shared" si="8"/>
        <v>8</v>
      </c>
      <c r="G156" s="20">
        <f t="shared" si="9"/>
        <v>2021</v>
      </c>
    </row>
    <row r="157" spans="1:7" x14ac:dyDescent="0.25">
      <c r="A157" s="16" t="s">
        <v>11</v>
      </c>
      <c r="B157" s="1">
        <v>44243</v>
      </c>
      <c r="C157" s="2" t="s">
        <v>12</v>
      </c>
      <c r="D157" s="2" t="s">
        <v>14</v>
      </c>
      <c r="E157" s="2" t="s">
        <v>28</v>
      </c>
      <c r="F157" s="3">
        <f t="shared" si="8"/>
        <v>8</v>
      </c>
      <c r="G157" s="20">
        <f t="shared" si="9"/>
        <v>2021</v>
      </c>
    </row>
    <row r="158" spans="1:7" x14ac:dyDescent="0.25">
      <c r="A158" s="16" t="s">
        <v>13</v>
      </c>
      <c r="B158" s="1">
        <v>44243</v>
      </c>
      <c r="C158" s="2" t="s">
        <v>8</v>
      </c>
      <c r="D158" s="2" t="s">
        <v>10</v>
      </c>
      <c r="E158" s="2" t="s">
        <v>27</v>
      </c>
      <c r="F158" s="3">
        <f t="shared" si="8"/>
        <v>8</v>
      </c>
      <c r="G158" s="20">
        <f t="shared" si="9"/>
        <v>2021</v>
      </c>
    </row>
    <row r="159" spans="1:7" x14ac:dyDescent="0.25">
      <c r="A159" s="16" t="s">
        <v>13</v>
      </c>
      <c r="B159" s="1">
        <v>44243</v>
      </c>
      <c r="C159" s="2" t="s">
        <v>8</v>
      </c>
      <c r="D159" s="2" t="s">
        <v>10</v>
      </c>
      <c r="E159" s="2" t="s">
        <v>28</v>
      </c>
      <c r="F159" s="3">
        <f t="shared" si="8"/>
        <v>8</v>
      </c>
      <c r="G159" s="20">
        <f t="shared" si="9"/>
        <v>2021</v>
      </c>
    </row>
    <row r="160" spans="1:7" x14ac:dyDescent="0.25">
      <c r="A160" s="16" t="s">
        <v>13</v>
      </c>
      <c r="B160" s="1">
        <v>44243</v>
      </c>
      <c r="C160" s="2" t="s">
        <v>8</v>
      </c>
      <c r="D160" s="2" t="s">
        <v>14</v>
      </c>
      <c r="E160" s="2" t="s">
        <v>28</v>
      </c>
      <c r="F160" s="3">
        <f t="shared" si="8"/>
        <v>8</v>
      </c>
      <c r="G160" s="20">
        <f t="shared" si="9"/>
        <v>2021</v>
      </c>
    </row>
    <row r="161" spans="1:7" x14ac:dyDescent="0.25">
      <c r="A161" s="16" t="s">
        <v>17</v>
      </c>
      <c r="B161" s="1">
        <v>44243</v>
      </c>
      <c r="C161" s="2" t="s">
        <v>8</v>
      </c>
      <c r="D161" s="2" t="s">
        <v>14</v>
      </c>
      <c r="E161" s="2" t="s">
        <v>27</v>
      </c>
      <c r="F161" s="3">
        <f t="shared" si="8"/>
        <v>8</v>
      </c>
      <c r="G161" s="20">
        <f t="shared" si="9"/>
        <v>2021</v>
      </c>
    </row>
    <row r="162" spans="1:7" x14ac:dyDescent="0.25">
      <c r="A162" s="16" t="s">
        <v>11</v>
      </c>
      <c r="B162" s="1">
        <v>44243</v>
      </c>
      <c r="C162" s="2" t="s">
        <v>12</v>
      </c>
      <c r="D162" s="2" t="s">
        <v>10</v>
      </c>
      <c r="E162" s="2" t="s">
        <v>28</v>
      </c>
      <c r="F162" s="3">
        <f t="shared" si="8"/>
        <v>8</v>
      </c>
      <c r="G162" s="20">
        <f t="shared" si="9"/>
        <v>2021</v>
      </c>
    </row>
    <row r="163" spans="1:7" x14ac:dyDescent="0.25">
      <c r="A163" s="16" t="s">
        <v>11</v>
      </c>
      <c r="B163" s="1">
        <v>44243</v>
      </c>
      <c r="C163" s="2" t="s">
        <v>12</v>
      </c>
      <c r="D163" s="2" t="s">
        <v>21</v>
      </c>
      <c r="E163" s="2" t="s">
        <v>28</v>
      </c>
      <c r="F163" s="3">
        <f t="shared" si="8"/>
        <v>8</v>
      </c>
      <c r="G163" s="20">
        <f t="shared" si="9"/>
        <v>2021</v>
      </c>
    </row>
    <row r="164" spans="1:7" x14ac:dyDescent="0.25">
      <c r="A164" s="16" t="s">
        <v>17</v>
      </c>
      <c r="B164" s="1">
        <v>44242</v>
      </c>
      <c r="C164" s="2" t="s">
        <v>8</v>
      </c>
      <c r="D164" s="2" t="s">
        <v>14</v>
      </c>
      <c r="E164" s="2" t="s">
        <v>28</v>
      </c>
      <c r="F164" s="3">
        <f t="shared" si="8"/>
        <v>8</v>
      </c>
      <c r="G164" s="20">
        <f t="shared" si="9"/>
        <v>2021</v>
      </c>
    </row>
    <row r="165" spans="1:7" x14ac:dyDescent="0.25">
      <c r="A165" s="16" t="s">
        <v>18</v>
      </c>
      <c r="B165" s="1">
        <v>44242</v>
      </c>
      <c r="C165" s="2" t="s">
        <v>12</v>
      </c>
      <c r="D165" s="2" t="s">
        <v>14</v>
      </c>
      <c r="E165" s="2" t="s">
        <v>28</v>
      </c>
      <c r="F165" s="3">
        <f t="shared" si="8"/>
        <v>8</v>
      </c>
      <c r="G165" s="20">
        <f t="shared" si="9"/>
        <v>2021</v>
      </c>
    </row>
    <row r="166" spans="1:7" x14ac:dyDescent="0.25">
      <c r="A166" s="16" t="s">
        <v>18</v>
      </c>
      <c r="B166" s="1">
        <v>44242</v>
      </c>
      <c r="C166" s="2" t="s">
        <v>12</v>
      </c>
      <c r="D166" s="2" t="s">
        <v>10</v>
      </c>
      <c r="E166" s="2" t="s">
        <v>28</v>
      </c>
      <c r="F166" s="3">
        <f t="shared" si="8"/>
        <v>8</v>
      </c>
      <c r="G166" s="20">
        <f t="shared" si="9"/>
        <v>2021</v>
      </c>
    </row>
    <row r="167" spans="1:7" x14ac:dyDescent="0.25">
      <c r="A167" s="16" t="s">
        <v>17</v>
      </c>
      <c r="B167" s="1">
        <v>44242</v>
      </c>
      <c r="C167" s="2" t="s">
        <v>8</v>
      </c>
      <c r="D167" s="2" t="s">
        <v>14</v>
      </c>
      <c r="E167" s="2" t="s">
        <v>28</v>
      </c>
      <c r="F167" s="3">
        <f t="shared" si="8"/>
        <v>8</v>
      </c>
      <c r="G167" s="20">
        <f t="shared" si="9"/>
        <v>2021</v>
      </c>
    </row>
    <row r="168" spans="1:7" x14ac:dyDescent="0.25">
      <c r="A168" s="16" t="s">
        <v>18</v>
      </c>
      <c r="B168" s="1">
        <v>44238</v>
      </c>
      <c r="C168" s="2" t="s">
        <v>12</v>
      </c>
      <c r="D168" s="2" t="s">
        <v>14</v>
      </c>
      <c r="E168" s="2" t="s">
        <v>28</v>
      </c>
      <c r="F168" s="3">
        <f t="shared" si="8"/>
        <v>7</v>
      </c>
      <c r="G168" s="20">
        <f t="shared" si="9"/>
        <v>2021</v>
      </c>
    </row>
    <row r="169" spans="1:7" x14ac:dyDescent="0.25">
      <c r="A169" s="16" t="s">
        <v>13</v>
      </c>
      <c r="B169" s="1">
        <v>44239</v>
      </c>
      <c r="C169" s="2" t="s">
        <v>8</v>
      </c>
      <c r="D169" s="2" t="s">
        <v>14</v>
      </c>
      <c r="E169" s="2" t="s">
        <v>27</v>
      </c>
      <c r="F169" s="3">
        <f t="shared" si="8"/>
        <v>7</v>
      </c>
      <c r="G169" s="20">
        <f t="shared" si="9"/>
        <v>2021</v>
      </c>
    </row>
    <row r="170" spans="1:7" x14ac:dyDescent="0.25">
      <c r="A170" s="16" t="s">
        <v>18</v>
      </c>
      <c r="B170" s="1">
        <v>44239</v>
      </c>
      <c r="C170" s="2" t="s">
        <v>12</v>
      </c>
      <c r="D170" s="2" t="s">
        <v>14</v>
      </c>
      <c r="E170" s="2" t="s">
        <v>28</v>
      </c>
      <c r="F170" s="3">
        <f t="shared" si="8"/>
        <v>7</v>
      </c>
      <c r="G170" s="20">
        <f t="shared" si="9"/>
        <v>2021</v>
      </c>
    </row>
    <row r="171" spans="1:7" x14ac:dyDescent="0.25">
      <c r="A171" s="16" t="s">
        <v>11</v>
      </c>
      <c r="B171" s="1">
        <v>44238</v>
      </c>
      <c r="C171" s="2" t="s">
        <v>12</v>
      </c>
      <c r="D171" s="2" t="s">
        <v>14</v>
      </c>
      <c r="E171" s="2" t="s">
        <v>28</v>
      </c>
      <c r="F171" s="3">
        <f t="shared" si="8"/>
        <v>7</v>
      </c>
      <c r="G171" s="20">
        <f t="shared" si="9"/>
        <v>2021</v>
      </c>
    </row>
    <row r="172" spans="1:7" x14ac:dyDescent="0.25">
      <c r="A172" s="16" t="s">
        <v>7</v>
      </c>
      <c r="B172" s="1">
        <v>44238</v>
      </c>
      <c r="C172" s="2" t="s">
        <v>8</v>
      </c>
      <c r="D172" s="2" t="s">
        <v>14</v>
      </c>
      <c r="E172" s="2" t="s">
        <v>28</v>
      </c>
      <c r="F172" s="3">
        <f t="shared" si="8"/>
        <v>7</v>
      </c>
      <c r="G172" s="20">
        <f t="shared" si="9"/>
        <v>2021</v>
      </c>
    </row>
    <row r="173" spans="1:7" x14ac:dyDescent="0.25">
      <c r="A173" s="16" t="s">
        <v>7</v>
      </c>
      <c r="B173" s="1">
        <v>44238</v>
      </c>
      <c r="C173" s="2" t="s">
        <v>8</v>
      </c>
      <c r="D173" s="2" t="s">
        <v>14</v>
      </c>
      <c r="E173" s="2" t="s">
        <v>28</v>
      </c>
      <c r="F173" s="3">
        <f t="shared" si="8"/>
        <v>7</v>
      </c>
      <c r="G173" s="20">
        <f t="shared" si="9"/>
        <v>2021</v>
      </c>
    </row>
    <row r="174" spans="1:7" x14ac:dyDescent="0.25">
      <c r="A174" s="16" t="s">
        <v>13</v>
      </c>
      <c r="B174" s="1">
        <v>44238</v>
      </c>
      <c r="C174" s="2" t="s">
        <v>8</v>
      </c>
      <c r="D174" s="2" t="s">
        <v>14</v>
      </c>
      <c r="E174" s="2" t="s">
        <v>28</v>
      </c>
      <c r="F174" s="3">
        <f t="shared" si="8"/>
        <v>7</v>
      </c>
      <c r="G174" s="20">
        <f t="shared" si="9"/>
        <v>2021</v>
      </c>
    </row>
    <row r="175" spans="1:7" x14ac:dyDescent="0.25">
      <c r="A175" s="16" t="s">
        <v>17</v>
      </c>
      <c r="B175" s="1">
        <v>44237</v>
      </c>
      <c r="C175" s="2" t="s">
        <v>12</v>
      </c>
      <c r="D175" s="2" t="s">
        <v>14</v>
      </c>
      <c r="E175" s="2" t="s">
        <v>28</v>
      </c>
      <c r="F175" s="3">
        <f t="shared" si="8"/>
        <v>7</v>
      </c>
      <c r="G175" s="20">
        <f t="shared" si="9"/>
        <v>2021</v>
      </c>
    </row>
    <row r="176" spans="1:7" x14ac:dyDescent="0.25">
      <c r="A176" s="16" t="s">
        <v>17</v>
      </c>
      <c r="B176" s="1">
        <v>44236</v>
      </c>
      <c r="C176" s="2" t="s">
        <v>12</v>
      </c>
      <c r="D176" s="2" t="s">
        <v>14</v>
      </c>
      <c r="E176" s="2" t="s">
        <v>27</v>
      </c>
      <c r="F176" s="3">
        <f t="shared" si="8"/>
        <v>7</v>
      </c>
      <c r="G176" s="20">
        <f t="shared" si="9"/>
        <v>2021</v>
      </c>
    </row>
    <row r="177" spans="1:7" x14ac:dyDescent="0.25">
      <c r="A177" s="16" t="s">
        <v>18</v>
      </c>
      <c r="B177" s="1">
        <v>44236</v>
      </c>
      <c r="C177" s="2" t="s">
        <v>12</v>
      </c>
      <c r="D177" s="2" t="s">
        <v>14</v>
      </c>
      <c r="E177" s="2" t="s">
        <v>27</v>
      </c>
      <c r="F177" s="3">
        <f t="shared" si="8"/>
        <v>7</v>
      </c>
      <c r="G177" s="20">
        <f t="shared" si="9"/>
        <v>2021</v>
      </c>
    </row>
    <row r="178" spans="1:7" x14ac:dyDescent="0.25">
      <c r="A178" s="16" t="s">
        <v>18</v>
      </c>
      <c r="B178" s="1">
        <v>44236</v>
      </c>
      <c r="C178" s="2" t="s">
        <v>8</v>
      </c>
      <c r="D178" s="2" t="s">
        <v>14</v>
      </c>
      <c r="E178" s="2" t="s">
        <v>27</v>
      </c>
      <c r="F178" s="3">
        <f t="shared" si="8"/>
        <v>7</v>
      </c>
      <c r="G178" s="20">
        <f t="shared" si="9"/>
        <v>2021</v>
      </c>
    </row>
    <row r="179" spans="1:7" x14ac:dyDescent="0.25">
      <c r="A179" s="16" t="s">
        <v>7</v>
      </c>
      <c r="B179" s="1">
        <v>44236</v>
      </c>
      <c r="C179" s="2" t="s">
        <v>12</v>
      </c>
      <c r="D179" s="2" t="s">
        <v>14</v>
      </c>
      <c r="E179" s="2" t="s">
        <v>28</v>
      </c>
      <c r="F179" s="3">
        <f t="shared" si="8"/>
        <v>7</v>
      </c>
      <c r="G179" s="20">
        <f t="shared" si="9"/>
        <v>2021</v>
      </c>
    </row>
    <row r="180" spans="1:7" x14ac:dyDescent="0.25">
      <c r="A180" s="16" t="s">
        <v>7</v>
      </c>
      <c r="B180" s="1">
        <v>44236</v>
      </c>
      <c r="C180" s="2" t="s">
        <v>8</v>
      </c>
      <c r="D180" s="2" t="s">
        <v>14</v>
      </c>
      <c r="E180" s="2" t="s">
        <v>28</v>
      </c>
      <c r="F180" s="3">
        <f t="shared" si="8"/>
        <v>7</v>
      </c>
      <c r="G180" s="20">
        <f t="shared" si="9"/>
        <v>2021</v>
      </c>
    </row>
    <row r="181" spans="1:7" x14ac:dyDescent="0.25">
      <c r="A181" s="16" t="s">
        <v>7</v>
      </c>
      <c r="B181" s="1">
        <v>44235</v>
      </c>
      <c r="C181" s="2" t="s">
        <v>8</v>
      </c>
      <c r="D181" s="2" t="str">
        <f t="shared" ref="D181:D189" si="11">IF(C181="","","OUI")</f>
        <v>OUI</v>
      </c>
      <c r="E181" s="2" t="s">
        <v>28</v>
      </c>
      <c r="F181" s="3">
        <f t="shared" si="8"/>
        <v>7</v>
      </c>
      <c r="G181" s="20">
        <f t="shared" si="9"/>
        <v>2021</v>
      </c>
    </row>
    <row r="182" spans="1:7" x14ac:dyDescent="0.25">
      <c r="A182" s="16" t="s">
        <v>17</v>
      </c>
      <c r="B182" s="1">
        <v>44235</v>
      </c>
      <c r="C182" s="2" t="s">
        <v>8</v>
      </c>
      <c r="D182" s="2" t="s">
        <v>14</v>
      </c>
      <c r="E182" s="2" t="s">
        <v>27</v>
      </c>
      <c r="F182" s="3">
        <f t="shared" si="8"/>
        <v>7</v>
      </c>
      <c r="G182" s="20">
        <f t="shared" si="9"/>
        <v>2021</v>
      </c>
    </row>
    <row r="183" spans="1:7" x14ac:dyDescent="0.25">
      <c r="A183" s="16" t="s">
        <v>7</v>
      </c>
      <c r="B183" s="1">
        <v>44235</v>
      </c>
      <c r="C183" s="2" t="s">
        <v>12</v>
      </c>
      <c r="D183" s="2" t="s">
        <v>14</v>
      </c>
      <c r="E183" s="2" t="s">
        <v>28</v>
      </c>
      <c r="F183" s="3">
        <f t="shared" si="8"/>
        <v>7</v>
      </c>
      <c r="G183" s="20">
        <f t="shared" si="9"/>
        <v>2021</v>
      </c>
    </row>
    <row r="184" spans="1:7" x14ac:dyDescent="0.25">
      <c r="A184" s="16" t="s">
        <v>7</v>
      </c>
      <c r="B184" s="1">
        <v>44231</v>
      </c>
      <c r="C184" s="2" t="s">
        <v>8</v>
      </c>
      <c r="D184" s="2" t="s">
        <v>10</v>
      </c>
      <c r="E184" s="2" t="s">
        <v>28</v>
      </c>
      <c r="F184" s="3">
        <f t="shared" si="8"/>
        <v>6</v>
      </c>
      <c r="G184" s="20">
        <f t="shared" si="9"/>
        <v>2021</v>
      </c>
    </row>
    <row r="185" spans="1:7" x14ac:dyDescent="0.25">
      <c r="A185" s="16" t="s">
        <v>17</v>
      </c>
      <c r="B185" s="1">
        <v>44230</v>
      </c>
      <c r="C185" s="2" t="s">
        <v>12</v>
      </c>
      <c r="D185" s="2" t="s">
        <v>14</v>
      </c>
      <c r="E185" s="2" t="s">
        <v>28</v>
      </c>
      <c r="F185" s="3">
        <f t="shared" si="8"/>
        <v>6</v>
      </c>
      <c r="G185" s="20">
        <f t="shared" si="9"/>
        <v>2021</v>
      </c>
    </row>
    <row r="186" spans="1:7" x14ac:dyDescent="0.25">
      <c r="A186" s="16" t="s">
        <v>7</v>
      </c>
      <c r="B186" s="1">
        <v>44230</v>
      </c>
      <c r="C186" s="2" t="s">
        <v>8</v>
      </c>
      <c r="D186" s="2" t="s">
        <v>10</v>
      </c>
      <c r="E186" s="2" t="s">
        <v>27</v>
      </c>
      <c r="F186" s="3">
        <f t="shared" si="8"/>
        <v>6</v>
      </c>
      <c r="G186" s="20">
        <f t="shared" si="9"/>
        <v>2021</v>
      </c>
    </row>
    <row r="187" spans="1:7" x14ac:dyDescent="0.25">
      <c r="A187" s="16" t="s">
        <v>13</v>
      </c>
      <c r="B187" s="1">
        <v>44230</v>
      </c>
      <c r="C187" s="2" t="s">
        <v>12</v>
      </c>
      <c r="D187" s="2" t="s">
        <v>14</v>
      </c>
      <c r="E187" s="2" t="s">
        <v>28</v>
      </c>
      <c r="F187" s="3">
        <f t="shared" si="8"/>
        <v>6</v>
      </c>
      <c r="G187" s="20">
        <f t="shared" si="9"/>
        <v>2021</v>
      </c>
    </row>
    <row r="188" spans="1:7" x14ac:dyDescent="0.25">
      <c r="A188" s="16" t="s">
        <v>7</v>
      </c>
      <c r="B188" s="1">
        <v>44230</v>
      </c>
      <c r="C188" s="2" t="s">
        <v>12</v>
      </c>
      <c r="D188" s="2" t="s">
        <v>14</v>
      </c>
      <c r="E188" s="2" t="s">
        <v>28</v>
      </c>
      <c r="F188" s="3">
        <f t="shared" si="8"/>
        <v>6</v>
      </c>
      <c r="G188" s="20">
        <f t="shared" si="9"/>
        <v>2021</v>
      </c>
    </row>
    <row r="189" spans="1:7" x14ac:dyDescent="0.25">
      <c r="A189" s="16" t="s">
        <v>13</v>
      </c>
      <c r="B189" s="1">
        <v>44229</v>
      </c>
      <c r="C189" s="2" t="s">
        <v>16</v>
      </c>
      <c r="D189" s="2" t="str">
        <f t="shared" si="11"/>
        <v>OUI</v>
      </c>
      <c r="E189" s="2" t="s">
        <v>28</v>
      </c>
      <c r="F189" s="3">
        <f t="shared" si="8"/>
        <v>6</v>
      </c>
      <c r="G189" s="20">
        <f t="shared" si="9"/>
        <v>2021</v>
      </c>
    </row>
    <row r="190" spans="1:7" x14ac:dyDescent="0.25">
      <c r="A190" s="16" t="s">
        <v>18</v>
      </c>
      <c r="B190" s="1">
        <v>44229</v>
      </c>
      <c r="C190" s="2" t="s">
        <v>12</v>
      </c>
      <c r="D190" s="2" t="s">
        <v>14</v>
      </c>
      <c r="E190" s="2" t="s">
        <v>28</v>
      </c>
      <c r="F190" s="3">
        <f t="shared" si="8"/>
        <v>6</v>
      </c>
      <c r="G190" s="20">
        <f t="shared" si="9"/>
        <v>2021</v>
      </c>
    </row>
    <row r="191" spans="1:7" x14ac:dyDescent="0.25">
      <c r="A191" s="16" t="s">
        <v>13</v>
      </c>
      <c r="B191" s="1">
        <v>44228</v>
      </c>
      <c r="C191" s="2" t="s">
        <v>8</v>
      </c>
      <c r="D191" s="2" t="s">
        <v>14</v>
      </c>
      <c r="E191" s="2" t="s">
        <v>28</v>
      </c>
      <c r="F191" s="3">
        <f t="shared" si="8"/>
        <v>6</v>
      </c>
      <c r="G191" s="20">
        <f t="shared" si="9"/>
        <v>2021</v>
      </c>
    </row>
    <row r="192" spans="1:7" x14ac:dyDescent="0.25">
      <c r="A192" s="16" t="s">
        <v>11</v>
      </c>
      <c r="B192" s="1">
        <v>44228</v>
      </c>
      <c r="C192" s="2" t="s">
        <v>12</v>
      </c>
      <c r="D192" s="2" t="s">
        <v>10</v>
      </c>
      <c r="E192" s="2" t="s">
        <v>28</v>
      </c>
      <c r="F192" s="3">
        <f t="shared" si="8"/>
        <v>6</v>
      </c>
      <c r="G192" s="20">
        <f t="shared" si="9"/>
        <v>2021</v>
      </c>
    </row>
    <row r="193" spans="1:7" x14ac:dyDescent="0.25">
      <c r="A193" s="16" t="s">
        <v>17</v>
      </c>
      <c r="B193" s="1">
        <v>44228</v>
      </c>
      <c r="C193" s="2" t="s">
        <v>12</v>
      </c>
      <c r="D193" s="2" t="s">
        <v>14</v>
      </c>
      <c r="E193" s="2" t="s">
        <v>28</v>
      </c>
      <c r="F193" s="3">
        <f t="shared" si="8"/>
        <v>6</v>
      </c>
      <c r="G193" s="20">
        <f t="shared" si="9"/>
        <v>2021</v>
      </c>
    </row>
    <row r="194" spans="1:7" x14ac:dyDescent="0.25">
      <c r="A194" s="16" t="s">
        <v>17</v>
      </c>
      <c r="B194" s="1">
        <v>44228</v>
      </c>
      <c r="C194" s="2" t="s">
        <v>8</v>
      </c>
      <c r="D194" s="2" t="s">
        <v>14</v>
      </c>
      <c r="E194" s="2" t="s">
        <v>28</v>
      </c>
      <c r="F194" s="3">
        <f t="shared" ref="F194:F258" si="12">WEEKNUM(B194)</f>
        <v>6</v>
      </c>
      <c r="G194" s="20">
        <f t="shared" ref="G194:G258" si="13">YEAR(B194)</f>
        <v>2021</v>
      </c>
    </row>
    <row r="195" spans="1:7" x14ac:dyDescent="0.25">
      <c r="A195" s="16" t="s">
        <v>18</v>
      </c>
      <c r="B195" s="1">
        <v>44228</v>
      </c>
      <c r="C195" s="2" t="s">
        <v>12</v>
      </c>
      <c r="D195" s="2" t="s">
        <v>14</v>
      </c>
      <c r="E195" s="2" t="s">
        <v>28</v>
      </c>
      <c r="F195" s="3">
        <f t="shared" si="12"/>
        <v>6</v>
      </c>
      <c r="G195" s="20">
        <f t="shared" si="13"/>
        <v>2021</v>
      </c>
    </row>
    <row r="196" spans="1:7" x14ac:dyDescent="0.25">
      <c r="A196" s="16" t="s">
        <v>17</v>
      </c>
      <c r="B196" s="1">
        <v>44225</v>
      </c>
      <c r="C196" s="2" t="s">
        <v>8</v>
      </c>
      <c r="D196" s="2" t="s">
        <v>14</v>
      </c>
      <c r="E196" s="2" t="s">
        <v>28</v>
      </c>
      <c r="F196" s="3">
        <f t="shared" si="12"/>
        <v>5</v>
      </c>
      <c r="G196" s="20">
        <f t="shared" si="13"/>
        <v>2021</v>
      </c>
    </row>
    <row r="197" spans="1:7" x14ac:dyDescent="0.25">
      <c r="A197" s="16" t="s">
        <v>11</v>
      </c>
      <c r="B197" s="1">
        <v>44225</v>
      </c>
      <c r="C197" s="2" t="s">
        <v>9</v>
      </c>
      <c r="D197" s="2" t="s">
        <v>10</v>
      </c>
      <c r="E197" s="2" t="s">
        <v>28</v>
      </c>
      <c r="F197" s="3">
        <f t="shared" si="12"/>
        <v>5</v>
      </c>
      <c r="G197" s="20">
        <f t="shared" si="13"/>
        <v>2021</v>
      </c>
    </row>
    <row r="198" spans="1:7" x14ac:dyDescent="0.25">
      <c r="A198" s="16" t="s">
        <v>18</v>
      </c>
      <c r="B198" s="1">
        <v>44224</v>
      </c>
      <c r="C198" s="2" t="s">
        <v>8</v>
      </c>
      <c r="D198" s="2" t="str">
        <f t="shared" ref="D198" si="14">IF(C198="","","OUI")</f>
        <v>OUI</v>
      </c>
      <c r="E198" s="2" t="s">
        <v>28</v>
      </c>
      <c r="F198" s="3">
        <f t="shared" si="12"/>
        <v>5</v>
      </c>
      <c r="G198" s="20">
        <f t="shared" si="13"/>
        <v>2021</v>
      </c>
    </row>
    <row r="199" spans="1:7" x14ac:dyDescent="0.25">
      <c r="A199" s="16" t="s">
        <v>13</v>
      </c>
      <c r="B199" s="1">
        <v>44223</v>
      </c>
      <c r="C199" s="2" t="s">
        <v>16</v>
      </c>
      <c r="D199" s="2" t="s">
        <v>14</v>
      </c>
      <c r="E199" s="2" t="s">
        <v>27</v>
      </c>
      <c r="F199" s="3">
        <f t="shared" si="12"/>
        <v>5</v>
      </c>
      <c r="G199" s="20">
        <f t="shared" si="13"/>
        <v>2021</v>
      </c>
    </row>
    <row r="200" spans="1:7" x14ac:dyDescent="0.25">
      <c r="A200" s="16" t="s">
        <v>7</v>
      </c>
      <c r="B200" s="1">
        <v>44223</v>
      </c>
      <c r="C200" s="2" t="s">
        <v>8</v>
      </c>
      <c r="D200" s="2" t="s">
        <v>14</v>
      </c>
      <c r="E200" s="2" t="s">
        <v>28</v>
      </c>
      <c r="F200" s="3">
        <f t="shared" si="12"/>
        <v>5</v>
      </c>
      <c r="G200" s="20">
        <f t="shared" si="13"/>
        <v>2021</v>
      </c>
    </row>
    <row r="201" spans="1:7" x14ac:dyDescent="0.25">
      <c r="A201" s="16" t="s">
        <v>11</v>
      </c>
      <c r="B201" s="1">
        <v>44223</v>
      </c>
      <c r="C201" s="2" t="s">
        <v>9</v>
      </c>
      <c r="D201" s="2" t="s">
        <v>10</v>
      </c>
      <c r="E201" s="2" t="s">
        <v>27</v>
      </c>
      <c r="F201" s="3">
        <f t="shared" si="12"/>
        <v>5</v>
      </c>
      <c r="G201" s="20">
        <f t="shared" si="13"/>
        <v>2021</v>
      </c>
    </row>
    <row r="202" spans="1:7" x14ac:dyDescent="0.25">
      <c r="A202" s="16" t="s">
        <v>7</v>
      </c>
      <c r="B202" s="1">
        <v>44222</v>
      </c>
      <c r="C202" s="2" t="s">
        <v>8</v>
      </c>
      <c r="D202" s="2" t="str">
        <f t="shared" ref="D202:D208" si="15">IF(C202="","","OUI")</f>
        <v>OUI</v>
      </c>
      <c r="E202" s="2" t="s">
        <v>28</v>
      </c>
      <c r="F202" s="3">
        <f t="shared" si="12"/>
        <v>5</v>
      </c>
      <c r="G202" s="20">
        <f t="shared" si="13"/>
        <v>2021</v>
      </c>
    </row>
    <row r="203" spans="1:7" x14ac:dyDescent="0.25">
      <c r="A203" s="16" t="s">
        <v>7</v>
      </c>
      <c r="B203" s="1">
        <v>44222</v>
      </c>
      <c r="C203" s="2" t="s">
        <v>12</v>
      </c>
      <c r="D203" s="2" t="str">
        <f>IF(C203="","","OUI")</f>
        <v>OUI</v>
      </c>
      <c r="E203" s="2" t="s">
        <v>28</v>
      </c>
      <c r="F203" s="3">
        <f t="shared" si="12"/>
        <v>5</v>
      </c>
      <c r="G203" s="20">
        <f t="shared" si="13"/>
        <v>2021</v>
      </c>
    </row>
    <row r="204" spans="1:7" x14ac:dyDescent="0.25">
      <c r="A204" s="16" t="s">
        <v>13</v>
      </c>
      <c r="B204" s="1">
        <v>44222</v>
      </c>
      <c r="C204" s="2" t="s">
        <v>8</v>
      </c>
      <c r="D204" s="2" t="s">
        <v>10</v>
      </c>
      <c r="E204" s="2" t="s">
        <v>28</v>
      </c>
      <c r="F204" s="3">
        <f t="shared" si="12"/>
        <v>5</v>
      </c>
      <c r="G204" s="20">
        <f t="shared" si="13"/>
        <v>2021</v>
      </c>
    </row>
    <row r="205" spans="1:7" x14ac:dyDescent="0.25">
      <c r="A205" s="16" t="s">
        <v>13</v>
      </c>
      <c r="B205" s="1">
        <v>44222</v>
      </c>
      <c r="C205" s="2" t="s">
        <v>8</v>
      </c>
      <c r="D205" s="2" t="s">
        <v>10</v>
      </c>
      <c r="E205" s="2" t="s">
        <v>28</v>
      </c>
      <c r="F205" s="3">
        <f t="shared" si="12"/>
        <v>5</v>
      </c>
      <c r="G205" s="20">
        <f t="shared" si="13"/>
        <v>2021</v>
      </c>
    </row>
    <row r="206" spans="1:7" x14ac:dyDescent="0.25">
      <c r="A206" s="16" t="s">
        <v>17</v>
      </c>
      <c r="B206" s="1">
        <v>44222</v>
      </c>
      <c r="C206" s="2" t="s">
        <v>8</v>
      </c>
      <c r="D206" s="2" t="s">
        <v>14</v>
      </c>
      <c r="E206" s="2" t="s">
        <v>28</v>
      </c>
      <c r="F206" s="3">
        <f t="shared" si="12"/>
        <v>5</v>
      </c>
      <c r="G206" s="20">
        <f t="shared" si="13"/>
        <v>2021</v>
      </c>
    </row>
    <row r="207" spans="1:7" x14ac:dyDescent="0.25">
      <c r="A207" s="16" t="s">
        <v>17</v>
      </c>
      <c r="B207" s="1">
        <v>44222</v>
      </c>
      <c r="C207" s="2" t="s">
        <v>8</v>
      </c>
      <c r="D207" s="2" t="s">
        <v>14</v>
      </c>
      <c r="E207" s="2" t="s">
        <v>27</v>
      </c>
      <c r="F207" s="3">
        <f t="shared" si="12"/>
        <v>5</v>
      </c>
      <c r="G207" s="20">
        <f t="shared" si="13"/>
        <v>2021</v>
      </c>
    </row>
    <row r="208" spans="1:7" x14ac:dyDescent="0.25">
      <c r="A208" s="16" t="s">
        <v>13</v>
      </c>
      <c r="B208" s="1">
        <v>44222</v>
      </c>
      <c r="C208" s="2" t="s">
        <v>8</v>
      </c>
      <c r="D208" s="2" t="str">
        <f t="shared" si="15"/>
        <v>OUI</v>
      </c>
      <c r="E208" s="2" t="s">
        <v>28</v>
      </c>
      <c r="F208" s="3">
        <f t="shared" si="12"/>
        <v>5</v>
      </c>
      <c r="G208" s="20">
        <f t="shared" si="13"/>
        <v>2021</v>
      </c>
    </row>
    <row r="209" spans="1:7" x14ac:dyDescent="0.25">
      <c r="A209" s="16" t="s">
        <v>11</v>
      </c>
      <c r="B209" s="1">
        <v>44221</v>
      </c>
      <c r="C209" s="2" t="s">
        <v>12</v>
      </c>
      <c r="D209" s="2" t="s">
        <v>14</v>
      </c>
      <c r="E209" s="2" t="s">
        <v>28</v>
      </c>
      <c r="F209" s="3">
        <f t="shared" si="12"/>
        <v>5</v>
      </c>
      <c r="G209" s="20">
        <f t="shared" si="13"/>
        <v>2021</v>
      </c>
    </row>
    <row r="210" spans="1:7" x14ac:dyDescent="0.25">
      <c r="A210" s="16" t="s">
        <v>11</v>
      </c>
      <c r="B210" s="1">
        <v>44221</v>
      </c>
      <c r="C210" s="2" t="s">
        <v>12</v>
      </c>
      <c r="D210" s="2" t="str">
        <f>IF(C210="","","OUI")</f>
        <v>OUI</v>
      </c>
      <c r="E210" s="2" t="s">
        <v>28</v>
      </c>
      <c r="F210" s="3">
        <f t="shared" si="12"/>
        <v>5</v>
      </c>
      <c r="G210" s="20">
        <f t="shared" si="13"/>
        <v>2021</v>
      </c>
    </row>
    <row r="211" spans="1:7" x14ac:dyDescent="0.25">
      <c r="A211" s="16" t="s">
        <v>13</v>
      </c>
      <c r="B211" s="1">
        <v>44218</v>
      </c>
      <c r="C211" s="2" t="s">
        <v>8</v>
      </c>
      <c r="D211" s="2" t="s">
        <v>19</v>
      </c>
      <c r="E211" s="2" t="s">
        <v>28</v>
      </c>
      <c r="F211" s="3">
        <f t="shared" si="12"/>
        <v>4</v>
      </c>
      <c r="G211" s="20">
        <f t="shared" si="13"/>
        <v>2021</v>
      </c>
    </row>
    <row r="212" spans="1:7" x14ac:dyDescent="0.25">
      <c r="A212" s="16" t="s">
        <v>7</v>
      </c>
      <c r="B212" s="1">
        <v>44217</v>
      </c>
      <c r="C212" s="2" t="s">
        <v>8</v>
      </c>
      <c r="D212" s="2" t="s">
        <v>14</v>
      </c>
      <c r="E212" s="2" t="s">
        <v>27</v>
      </c>
      <c r="F212" s="3">
        <f t="shared" si="12"/>
        <v>4</v>
      </c>
      <c r="G212" s="20">
        <f t="shared" si="13"/>
        <v>2021</v>
      </c>
    </row>
    <row r="213" spans="1:7" x14ac:dyDescent="0.25">
      <c r="A213" s="18" t="s">
        <v>17</v>
      </c>
      <c r="B213" s="5">
        <v>44216</v>
      </c>
      <c r="C213" s="2" t="s">
        <v>12</v>
      </c>
      <c r="D213" s="7" t="s">
        <v>21</v>
      </c>
      <c r="E213" s="2" t="s">
        <v>27</v>
      </c>
      <c r="F213" s="3">
        <f t="shared" si="12"/>
        <v>4</v>
      </c>
      <c r="G213" s="20">
        <f t="shared" si="13"/>
        <v>2021</v>
      </c>
    </row>
    <row r="214" spans="1:7" x14ac:dyDescent="0.25">
      <c r="A214" s="19" t="s">
        <v>13</v>
      </c>
      <c r="B214" s="1">
        <v>44215</v>
      </c>
      <c r="C214" s="2" t="s">
        <v>8</v>
      </c>
      <c r="D214" s="2" t="s">
        <v>14</v>
      </c>
      <c r="E214" s="2" t="s">
        <v>28</v>
      </c>
      <c r="F214" s="3">
        <f t="shared" si="12"/>
        <v>4</v>
      </c>
      <c r="G214" s="20">
        <f t="shared" si="13"/>
        <v>2021</v>
      </c>
    </row>
    <row r="215" spans="1:7" x14ac:dyDescent="0.25">
      <c r="A215" s="19" t="s">
        <v>17</v>
      </c>
      <c r="B215" s="1">
        <v>44215</v>
      </c>
      <c r="C215" s="2" t="s">
        <v>8</v>
      </c>
      <c r="D215" s="2" t="str">
        <f t="shared" ref="D215:D245" si="16">IF(C215="","","OUI")</f>
        <v>OUI</v>
      </c>
      <c r="E215" s="2" t="s">
        <v>27</v>
      </c>
      <c r="F215" s="3">
        <f t="shared" si="12"/>
        <v>4</v>
      </c>
      <c r="G215" s="20">
        <f t="shared" si="13"/>
        <v>2021</v>
      </c>
    </row>
    <row r="216" spans="1:7" x14ac:dyDescent="0.25">
      <c r="A216" s="19" t="s">
        <v>17</v>
      </c>
      <c r="B216" s="1">
        <v>44215</v>
      </c>
      <c r="C216" s="2" t="s">
        <v>8</v>
      </c>
      <c r="D216" s="2" t="str">
        <f t="shared" si="16"/>
        <v>OUI</v>
      </c>
      <c r="E216" s="2" t="s">
        <v>27</v>
      </c>
      <c r="F216" s="3">
        <f t="shared" si="12"/>
        <v>4</v>
      </c>
      <c r="G216" s="20">
        <f t="shared" si="13"/>
        <v>2021</v>
      </c>
    </row>
    <row r="217" spans="1:7" x14ac:dyDescent="0.25">
      <c r="A217" s="19" t="s">
        <v>17</v>
      </c>
      <c r="B217" s="1">
        <v>44214</v>
      </c>
      <c r="C217" s="2" t="s">
        <v>8</v>
      </c>
      <c r="D217" s="2" t="str">
        <f t="shared" si="16"/>
        <v>OUI</v>
      </c>
      <c r="E217" s="2" t="s">
        <v>28</v>
      </c>
      <c r="F217" s="3">
        <f t="shared" si="12"/>
        <v>4</v>
      </c>
      <c r="G217" s="20">
        <f t="shared" si="13"/>
        <v>2021</v>
      </c>
    </row>
    <row r="218" spans="1:7" x14ac:dyDescent="0.25">
      <c r="A218" s="19" t="s">
        <v>18</v>
      </c>
      <c r="B218" s="1">
        <v>44215</v>
      </c>
      <c r="C218" s="2" t="s">
        <v>8</v>
      </c>
      <c r="D218" s="2" t="s">
        <v>10</v>
      </c>
      <c r="E218" s="2" t="s">
        <v>28</v>
      </c>
      <c r="F218" s="3">
        <f t="shared" si="12"/>
        <v>4</v>
      </c>
      <c r="G218" s="20">
        <f t="shared" si="13"/>
        <v>2021</v>
      </c>
    </row>
    <row r="219" spans="1:7" x14ac:dyDescent="0.25">
      <c r="A219" s="16" t="s">
        <v>11</v>
      </c>
      <c r="B219" s="1">
        <v>44215</v>
      </c>
      <c r="C219" s="2" t="s">
        <v>12</v>
      </c>
      <c r="D219" s="2" t="str">
        <f t="shared" si="16"/>
        <v>OUI</v>
      </c>
      <c r="E219" s="2" t="s">
        <v>28</v>
      </c>
      <c r="F219" s="3">
        <f t="shared" si="12"/>
        <v>4</v>
      </c>
      <c r="G219" s="20">
        <f t="shared" si="13"/>
        <v>2021</v>
      </c>
    </row>
    <row r="220" spans="1:7" x14ac:dyDescent="0.25">
      <c r="A220" s="19" t="s">
        <v>18</v>
      </c>
      <c r="B220" s="1">
        <v>44214</v>
      </c>
      <c r="C220" s="2" t="s">
        <v>8</v>
      </c>
      <c r="D220" s="2" t="str">
        <f>IF(C220="","","OUI")</f>
        <v>OUI</v>
      </c>
      <c r="E220" s="2" t="s">
        <v>28</v>
      </c>
      <c r="F220" s="3">
        <f t="shared" si="12"/>
        <v>4</v>
      </c>
      <c r="G220" s="20">
        <f t="shared" si="13"/>
        <v>2021</v>
      </c>
    </row>
    <row r="221" spans="1:7" x14ac:dyDescent="0.25">
      <c r="A221" s="19" t="s">
        <v>13</v>
      </c>
      <c r="B221" s="1">
        <v>44214</v>
      </c>
      <c r="C221" s="2" t="s">
        <v>8</v>
      </c>
      <c r="D221" s="2" t="str">
        <f t="shared" si="16"/>
        <v>OUI</v>
      </c>
      <c r="E221" s="2" t="s">
        <v>27</v>
      </c>
      <c r="F221" s="3">
        <f t="shared" si="12"/>
        <v>4</v>
      </c>
      <c r="G221" s="20">
        <f t="shared" si="13"/>
        <v>2021</v>
      </c>
    </row>
    <row r="222" spans="1:7" x14ac:dyDescent="0.25">
      <c r="A222" s="19" t="s">
        <v>17</v>
      </c>
      <c r="B222" s="1">
        <v>44214</v>
      </c>
      <c r="C222" s="2" t="s">
        <v>12</v>
      </c>
      <c r="D222" s="2" t="str">
        <f t="shared" si="16"/>
        <v>OUI</v>
      </c>
      <c r="E222" s="2" t="s">
        <v>28</v>
      </c>
      <c r="F222" s="3">
        <f t="shared" si="12"/>
        <v>4</v>
      </c>
      <c r="G222" s="20">
        <f t="shared" si="13"/>
        <v>2021</v>
      </c>
    </row>
    <row r="223" spans="1:7" x14ac:dyDescent="0.25">
      <c r="A223" s="19" t="s">
        <v>13</v>
      </c>
      <c r="B223" s="1">
        <v>44211</v>
      </c>
      <c r="C223" s="2" t="s">
        <v>8</v>
      </c>
      <c r="D223" s="2" t="str">
        <f t="shared" si="16"/>
        <v>OUI</v>
      </c>
      <c r="E223" s="2" t="s">
        <v>27</v>
      </c>
      <c r="F223" s="3">
        <f t="shared" si="12"/>
        <v>3</v>
      </c>
      <c r="G223" s="20">
        <f t="shared" si="13"/>
        <v>2021</v>
      </c>
    </row>
    <row r="224" spans="1:7" x14ac:dyDescent="0.25">
      <c r="A224" s="16" t="s">
        <v>11</v>
      </c>
      <c r="B224" s="1">
        <v>44214</v>
      </c>
      <c r="C224" s="2" t="s">
        <v>12</v>
      </c>
      <c r="D224" s="2" t="str">
        <f t="shared" si="16"/>
        <v>OUI</v>
      </c>
      <c r="E224" s="2" t="s">
        <v>28</v>
      </c>
      <c r="F224" s="3">
        <f t="shared" si="12"/>
        <v>4</v>
      </c>
      <c r="G224" s="20">
        <f t="shared" si="13"/>
        <v>2021</v>
      </c>
    </row>
    <row r="225" spans="1:7" x14ac:dyDescent="0.25">
      <c r="A225" s="16" t="s">
        <v>11</v>
      </c>
      <c r="B225" s="1">
        <v>44214</v>
      </c>
      <c r="C225" s="2" t="s">
        <v>8</v>
      </c>
      <c r="D225" s="2" t="str">
        <f t="shared" si="16"/>
        <v>OUI</v>
      </c>
      <c r="E225" s="2" t="s">
        <v>28</v>
      </c>
      <c r="F225" s="3">
        <f t="shared" si="12"/>
        <v>4</v>
      </c>
      <c r="G225" s="20">
        <f t="shared" si="13"/>
        <v>2021</v>
      </c>
    </row>
    <row r="226" spans="1:7" x14ac:dyDescent="0.25">
      <c r="A226" s="19" t="s">
        <v>17</v>
      </c>
      <c r="B226" s="1">
        <v>44210</v>
      </c>
      <c r="C226" s="2" t="s">
        <v>12</v>
      </c>
      <c r="D226" s="2" t="str">
        <f t="shared" si="16"/>
        <v>OUI</v>
      </c>
      <c r="E226" s="2" t="s">
        <v>28</v>
      </c>
      <c r="F226" s="3">
        <f t="shared" si="12"/>
        <v>3</v>
      </c>
      <c r="G226" s="20">
        <f t="shared" si="13"/>
        <v>2021</v>
      </c>
    </row>
    <row r="227" spans="1:7" x14ac:dyDescent="0.25">
      <c r="A227" s="16" t="s">
        <v>7</v>
      </c>
      <c r="B227" s="1">
        <v>44210</v>
      </c>
      <c r="C227" s="2" t="s">
        <v>8</v>
      </c>
      <c r="D227" s="2" t="str">
        <f t="shared" si="16"/>
        <v>OUI</v>
      </c>
      <c r="E227" s="2" t="s">
        <v>27</v>
      </c>
      <c r="F227" s="3">
        <f t="shared" si="12"/>
        <v>3</v>
      </c>
      <c r="G227" s="20">
        <f t="shared" si="13"/>
        <v>2021</v>
      </c>
    </row>
    <row r="228" spans="1:7" x14ac:dyDescent="0.25">
      <c r="A228" s="19" t="s">
        <v>13</v>
      </c>
      <c r="B228" s="1">
        <v>44210</v>
      </c>
      <c r="C228" s="2" t="s">
        <v>8</v>
      </c>
      <c r="D228" s="2" t="str">
        <f t="shared" si="16"/>
        <v>OUI</v>
      </c>
      <c r="E228" s="2" t="s">
        <v>27</v>
      </c>
      <c r="F228" s="3">
        <f t="shared" si="12"/>
        <v>3</v>
      </c>
      <c r="G228" s="20">
        <f t="shared" si="13"/>
        <v>2021</v>
      </c>
    </row>
    <row r="229" spans="1:7" x14ac:dyDescent="0.25">
      <c r="A229" s="19" t="s">
        <v>17</v>
      </c>
      <c r="B229" s="1">
        <v>44209</v>
      </c>
      <c r="C229" s="2" t="s">
        <v>8</v>
      </c>
      <c r="D229" s="2" t="s">
        <v>10</v>
      </c>
      <c r="E229" s="2" t="s">
        <v>28</v>
      </c>
      <c r="F229" s="3">
        <f t="shared" si="12"/>
        <v>3</v>
      </c>
      <c r="G229" s="20">
        <f t="shared" si="13"/>
        <v>2021</v>
      </c>
    </row>
    <row r="230" spans="1:7" x14ac:dyDescent="0.25">
      <c r="A230" s="19" t="s">
        <v>13</v>
      </c>
      <c r="B230" s="1">
        <v>44209</v>
      </c>
      <c r="C230" s="2" t="s">
        <v>8</v>
      </c>
      <c r="D230" s="2" t="str">
        <f t="shared" si="16"/>
        <v>OUI</v>
      </c>
      <c r="E230" s="2" t="s">
        <v>28</v>
      </c>
      <c r="F230" s="3">
        <f t="shared" si="12"/>
        <v>3</v>
      </c>
      <c r="G230" s="20">
        <f t="shared" si="13"/>
        <v>2021</v>
      </c>
    </row>
    <row r="231" spans="1:7" x14ac:dyDescent="0.25">
      <c r="A231" s="19" t="s">
        <v>18</v>
      </c>
      <c r="B231" s="1">
        <v>44210</v>
      </c>
      <c r="C231" s="2" t="s">
        <v>12</v>
      </c>
      <c r="D231" s="2" t="str">
        <f t="shared" si="16"/>
        <v>OUI</v>
      </c>
      <c r="E231" s="2" t="s">
        <v>28</v>
      </c>
      <c r="F231" s="3">
        <f t="shared" si="12"/>
        <v>3</v>
      </c>
      <c r="G231" s="20">
        <f t="shared" si="13"/>
        <v>2021</v>
      </c>
    </row>
    <row r="232" spans="1:7" x14ac:dyDescent="0.25">
      <c r="A232" s="16" t="s">
        <v>11</v>
      </c>
      <c r="B232" s="1">
        <v>44209</v>
      </c>
      <c r="C232" s="2" t="s">
        <v>16</v>
      </c>
      <c r="D232" s="2" t="s">
        <v>14</v>
      </c>
      <c r="E232" s="2" t="s">
        <v>28</v>
      </c>
      <c r="F232" s="3">
        <f t="shared" si="12"/>
        <v>3</v>
      </c>
      <c r="G232" s="20">
        <f t="shared" si="13"/>
        <v>2021</v>
      </c>
    </row>
    <row r="233" spans="1:7" x14ac:dyDescent="0.25">
      <c r="A233" s="19" t="s">
        <v>17</v>
      </c>
      <c r="B233" s="1">
        <v>44209</v>
      </c>
      <c r="C233" s="2" t="s">
        <v>8</v>
      </c>
      <c r="D233" s="2" t="s">
        <v>14</v>
      </c>
      <c r="E233" s="2" t="s">
        <v>27</v>
      </c>
      <c r="F233" s="3">
        <f t="shared" si="12"/>
        <v>3</v>
      </c>
      <c r="G233" s="20">
        <f t="shared" si="13"/>
        <v>2021</v>
      </c>
    </row>
    <row r="234" spans="1:7" x14ac:dyDescent="0.25">
      <c r="A234" s="16" t="s">
        <v>11</v>
      </c>
      <c r="B234" s="1">
        <v>44208</v>
      </c>
      <c r="C234" s="2" t="s">
        <v>8</v>
      </c>
      <c r="D234" s="2" t="s">
        <v>10</v>
      </c>
      <c r="E234" s="2" t="s">
        <v>27</v>
      </c>
      <c r="F234" s="3">
        <f t="shared" si="12"/>
        <v>3</v>
      </c>
      <c r="G234" s="20">
        <f t="shared" si="13"/>
        <v>2021</v>
      </c>
    </row>
    <row r="235" spans="1:7" x14ac:dyDescent="0.25">
      <c r="A235" s="19" t="s">
        <v>13</v>
      </c>
      <c r="B235" s="1">
        <v>44208</v>
      </c>
      <c r="C235" s="2" t="s">
        <v>9</v>
      </c>
      <c r="D235" s="2" t="s">
        <v>10</v>
      </c>
      <c r="E235" s="2" t="s">
        <v>28</v>
      </c>
      <c r="F235" s="3">
        <f t="shared" si="12"/>
        <v>3</v>
      </c>
      <c r="G235" s="20">
        <f t="shared" si="13"/>
        <v>2021</v>
      </c>
    </row>
    <row r="236" spans="1:7" x14ac:dyDescent="0.25">
      <c r="A236" s="19" t="s">
        <v>18</v>
      </c>
      <c r="B236" s="1">
        <v>44207</v>
      </c>
      <c r="C236" s="2" t="s">
        <v>12</v>
      </c>
      <c r="D236" s="2" t="s">
        <v>14</v>
      </c>
      <c r="E236" s="2" t="s">
        <v>27</v>
      </c>
      <c r="F236" s="3">
        <f t="shared" si="12"/>
        <v>3</v>
      </c>
      <c r="G236" s="20">
        <f t="shared" si="13"/>
        <v>2021</v>
      </c>
    </row>
    <row r="237" spans="1:7" x14ac:dyDescent="0.25">
      <c r="A237" s="19" t="s">
        <v>18</v>
      </c>
      <c r="B237" s="1">
        <v>44207</v>
      </c>
      <c r="C237" s="2" t="s">
        <v>8</v>
      </c>
      <c r="D237" s="2" t="s">
        <v>14</v>
      </c>
      <c r="E237" s="2" t="s">
        <v>27</v>
      </c>
      <c r="F237" s="3">
        <f t="shared" si="12"/>
        <v>3</v>
      </c>
      <c r="G237" s="20">
        <f t="shared" si="13"/>
        <v>2021</v>
      </c>
    </row>
    <row r="238" spans="1:7" x14ac:dyDescent="0.25">
      <c r="A238" s="16" t="s">
        <v>7</v>
      </c>
      <c r="B238" s="1">
        <v>44204</v>
      </c>
      <c r="C238" s="2" t="s">
        <v>8</v>
      </c>
      <c r="D238" s="2" t="s">
        <v>14</v>
      </c>
      <c r="E238" s="2" t="s">
        <v>28</v>
      </c>
      <c r="F238" s="3">
        <f t="shared" si="12"/>
        <v>2</v>
      </c>
      <c r="G238" s="20">
        <f t="shared" si="13"/>
        <v>2021</v>
      </c>
    </row>
    <row r="239" spans="1:7" x14ac:dyDescent="0.25">
      <c r="A239" s="19" t="s">
        <v>18</v>
      </c>
      <c r="B239" s="1">
        <v>44204</v>
      </c>
      <c r="C239" s="2" t="s">
        <v>12</v>
      </c>
      <c r="D239" s="2" t="str">
        <f t="shared" si="16"/>
        <v>OUI</v>
      </c>
      <c r="E239" s="2" t="s">
        <v>27</v>
      </c>
      <c r="F239" s="3">
        <f t="shared" si="12"/>
        <v>2</v>
      </c>
      <c r="G239" s="20">
        <f t="shared" si="13"/>
        <v>2021</v>
      </c>
    </row>
    <row r="240" spans="1:7" x14ac:dyDescent="0.25">
      <c r="A240" s="16" t="s">
        <v>11</v>
      </c>
      <c r="B240" s="1">
        <v>44204</v>
      </c>
      <c r="C240" s="2" t="s">
        <v>8</v>
      </c>
      <c r="D240" s="2" t="str">
        <f t="shared" si="16"/>
        <v>OUI</v>
      </c>
      <c r="E240" s="2" t="s">
        <v>27</v>
      </c>
      <c r="F240" s="3">
        <f t="shared" si="12"/>
        <v>2</v>
      </c>
      <c r="G240" s="20">
        <f t="shared" si="13"/>
        <v>2021</v>
      </c>
    </row>
    <row r="241" spans="1:7" x14ac:dyDescent="0.25">
      <c r="A241" s="16" t="s">
        <v>11</v>
      </c>
      <c r="B241" s="1">
        <v>44204</v>
      </c>
      <c r="C241" s="2" t="s">
        <v>8</v>
      </c>
      <c r="D241" s="2" t="str">
        <f t="shared" si="16"/>
        <v>OUI</v>
      </c>
      <c r="E241" s="2" t="s">
        <v>28</v>
      </c>
      <c r="F241" s="3">
        <f t="shared" si="12"/>
        <v>2</v>
      </c>
      <c r="G241" s="20">
        <f t="shared" si="13"/>
        <v>2021</v>
      </c>
    </row>
    <row r="242" spans="1:7" x14ac:dyDescent="0.25">
      <c r="A242" s="16" t="s">
        <v>11</v>
      </c>
      <c r="B242" s="1">
        <v>44203</v>
      </c>
      <c r="C242" s="2" t="s">
        <v>12</v>
      </c>
      <c r="D242" s="2" t="str">
        <f t="shared" si="16"/>
        <v>OUI</v>
      </c>
      <c r="E242" s="2" t="s">
        <v>28</v>
      </c>
      <c r="F242" s="3">
        <f t="shared" si="12"/>
        <v>2</v>
      </c>
      <c r="G242" s="20">
        <f t="shared" si="13"/>
        <v>2021</v>
      </c>
    </row>
    <row r="243" spans="1:7" x14ac:dyDescent="0.25">
      <c r="A243" s="16" t="s">
        <v>7</v>
      </c>
      <c r="B243" s="1">
        <v>44203</v>
      </c>
      <c r="C243" s="2" t="s">
        <v>12</v>
      </c>
      <c r="D243" s="2" t="str">
        <f t="shared" si="16"/>
        <v>OUI</v>
      </c>
      <c r="E243" s="2" t="s">
        <v>28</v>
      </c>
      <c r="F243" s="3">
        <f t="shared" si="12"/>
        <v>2</v>
      </c>
      <c r="G243" s="20">
        <f t="shared" si="13"/>
        <v>2021</v>
      </c>
    </row>
    <row r="244" spans="1:7" x14ac:dyDescent="0.25">
      <c r="A244" s="16" t="s">
        <v>7</v>
      </c>
      <c r="B244" s="1">
        <v>44201</v>
      </c>
      <c r="C244" s="2" t="s">
        <v>8</v>
      </c>
      <c r="D244" s="2" t="str">
        <f t="shared" si="16"/>
        <v>OUI</v>
      </c>
      <c r="E244" s="2" t="s">
        <v>28</v>
      </c>
      <c r="F244" s="3">
        <f t="shared" si="12"/>
        <v>2</v>
      </c>
      <c r="G244" s="20">
        <f t="shared" si="13"/>
        <v>2021</v>
      </c>
    </row>
    <row r="245" spans="1:7" x14ac:dyDescent="0.25">
      <c r="A245" s="16" t="s">
        <v>7</v>
      </c>
      <c r="B245" s="1">
        <v>44201</v>
      </c>
      <c r="C245" s="2" t="s">
        <v>8</v>
      </c>
      <c r="D245" s="2" t="str">
        <f t="shared" si="16"/>
        <v>OUI</v>
      </c>
      <c r="E245" s="2" t="s">
        <v>28</v>
      </c>
      <c r="F245" s="3">
        <f t="shared" si="12"/>
        <v>2</v>
      </c>
      <c r="G245" s="20">
        <f t="shared" si="13"/>
        <v>2021</v>
      </c>
    </row>
    <row r="246" spans="1:7" x14ac:dyDescent="0.25">
      <c r="A246" s="16" t="s">
        <v>7</v>
      </c>
      <c r="B246" s="1">
        <v>44202</v>
      </c>
      <c r="C246" s="2" t="s">
        <v>8</v>
      </c>
      <c r="D246" s="2" t="s">
        <v>10</v>
      </c>
      <c r="E246" s="2" t="s">
        <v>28</v>
      </c>
      <c r="F246" s="3">
        <f t="shared" si="12"/>
        <v>2</v>
      </c>
      <c r="G246" s="20">
        <f t="shared" si="13"/>
        <v>2021</v>
      </c>
    </row>
    <row r="247" spans="1:7" x14ac:dyDescent="0.25">
      <c r="A247" s="16" t="s">
        <v>7</v>
      </c>
      <c r="B247" s="1">
        <v>44202</v>
      </c>
      <c r="C247" s="2" t="s">
        <v>12</v>
      </c>
      <c r="D247" s="2" t="s">
        <v>14</v>
      </c>
      <c r="E247" s="2" t="s">
        <v>28</v>
      </c>
      <c r="F247" s="3">
        <f t="shared" si="12"/>
        <v>2</v>
      </c>
      <c r="G247" s="20">
        <f t="shared" si="13"/>
        <v>2021</v>
      </c>
    </row>
    <row r="248" spans="1:7" x14ac:dyDescent="0.25">
      <c r="A248" s="19" t="s">
        <v>13</v>
      </c>
      <c r="B248" s="1">
        <v>44201</v>
      </c>
      <c r="C248" s="2" t="s">
        <v>8</v>
      </c>
      <c r="D248" s="2" t="s">
        <v>10</v>
      </c>
      <c r="E248" s="2" t="s">
        <v>28</v>
      </c>
      <c r="F248" s="3">
        <f t="shared" si="12"/>
        <v>2</v>
      </c>
      <c r="G248" s="20">
        <f t="shared" si="13"/>
        <v>2021</v>
      </c>
    </row>
    <row r="249" spans="1:7" x14ac:dyDescent="0.25">
      <c r="A249" s="19" t="s">
        <v>17</v>
      </c>
      <c r="B249" s="1">
        <v>44202</v>
      </c>
      <c r="C249" s="2" t="s">
        <v>8</v>
      </c>
      <c r="D249" s="2" t="s">
        <v>10</v>
      </c>
      <c r="E249" s="2" t="s">
        <v>28</v>
      </c>
      <c r="F249" s="3">
        <f t="shared" si="12"/>
        <v>2</v>
      </c>
      <c r="G249" s="20">
        <f t="shared" si="13"/>
        <v>2021</v>
      </c>
    </row>
    <row r="250" spans="1:7" x14ac:dyDescent="0.25">
      <c r="A250" s="19" t="s">
        <v>17</v>
      </c>
      <c r="B250" s="1">
        <v>44200</v>
      </c>
      <c r="C250" s="2" t="s">
        <v>8</v>
      </c>
      <c r="D250" s="2" t="s">
        <v>10</v>
      </c>
      <c r="E250" s="2" t="s">
        <v>28</v>
      </c>
      <c r="F250" s="3">
        <f t="shared" si="12"/>
        <v>2</v>
      </c>
      <c r="G250" s="20">
        <f t="shared" si="13"/>
        <v>2021</v>
      </c>
    </row>
    <row r="251" spans="1:7" x14ac:dyDescent="0.25">
      <c r="A251" s="19" t="s">
        <v>13</v>
      </c>
      <c r="B251" s="1">
        <v>44201</v>
      </c>
      <c r="C251" s="2" t="s">
        <v>8</v>
      </c>
      <c r="D251" s="2" t="s">
        <v>10</v>
      </c>
      <c r="E251" s="2" t="s">
        <v>28</v>
      </c>
      <c r="F251" s="3">
        <f t="shared" si="12"/>
        <v>2</v>
      </c>
      <c r="G251" s="20">
        <f t="shared" si="13"/>
        <v>2021</v>
      </c>
    </row>
    <row r="252" spans="1:7" x14ac:dyDescent="0.25">
      <c r="A252" s="16" t="s">
        <v>7</v>
      </c>
      <c r="B252" s="1">
        <v>44200</v>
      </c>
      <c r="C252" s="2" t="s">
        <v>9</v>
      </c>
      <c r="D252" s="2" t="s">
        <v>10</v>
      </c>
      <c r="E252" s="2" t="s">
        <v>28</v>
      </c>
      <c r="F252" s="3">
        <f t="shared" si="12"/>
        <v>2</v>
      </c>
      <c r="G252" s="20">
        <f t="shared" si="13"/>
        <v>2021</v>
      </c>
    </row>
    <row r="253" spans="1:7" x14ac:dyDescent="0.25">
      <c r="A253" s="16" t="s">
        <v>7</v>
      </c>
      <c r="B253" s="1">
        <v>44200</v>
      </c>
      <c r="C253" s="2" t="s">
        <v>12</v>
      </c>
      <c r="D253" s="2" t="s">
        <v>14</v>
      </c>
      <c r="E253" s="2" t="s">
        <v>28</v>
      </c>
      <c r="F253" s="3">
        <f t="shared" si="12"/>
        <v>2</v>
      </c>
      <c r="G253" s="20">
        <f t="shared" si="13"/>
        <v>2021</v>
      </c>
    </row>
    <row r="254" spans="1:7" x14ac:dyDescent="0.25">
      <c r="A254" s="19" t="s">
        <v>18</v>
      </c>
      <c r="B254" s="1">
        <v>44200</v>
      </c>
      <c r="C254" s="2" t="s">
        <v>12</v>
      </c>
      <c r="D254" s="2" t="s">
        <v>14</v>
      </c>
      <c r="E254" s="2" t="s">
        <v>28</v>
      </c>
      <c r="F254" s="3">
        <f t="shared" si="12"/>
        <v>2</v>
      </c>
      <c r="G254" s="20">
        <f t="shared" si="13"/>
        <v>2021</v>
      </c>
    </row>
    <row r="255" spans="1:7" x14ac:dyDescent="0.25">
      <c r="A255" s="19" t="s">
        <v>17</v>
      </c>
      <c r="B255" s="1">
        <v>44200</v>
      </c>
      <c r="C255" s="2" t="s">
        <v>8</v>
      </c>
      <c r="D255" s="2" t="s">
        <v>14</v>
      </c>
      <c r="E255" s="2" t="s">
        <v>27</v>
      </c>
      <c r="F255" s="3">
        <f t="shared" si="12"/>
        <v>2</v>
      </c>
      <c r="G255" s="20">
        <f t="shared" si="13"/>
        <v>2021</v>
      </c>
    </row>
    <row r="256" spans="1:7" x14ac:dyDescent="0.25">
      <c r="A256" s="19" t="s">
        <v>17</v>
      </c>
      <c r="B256" s="1">
        <v>44200</v>
      </c>
      <c r="C256" s="2" t="s">
        <v>8</v>
      </c>
      <c r="D256" s="2" t="s">
        <v>14</v>
      </c>
      <c r="E256" s="2" t="s">
        <v>27</v>
      </c>
      <c r="F256" s="3">
        <f t="shared" si="12"/>
        <v>2</v>
      </c>
      <c r="G256" s="20">
        <f t="shared" si="13"/>
        <v>2021</v>
      </c>
    </row>
    <row r="257" spans="1:7" x14ac:dyDescent="0.25">
      <c r="A257" s="19" t="s">
        <v>17</v>
      </c>
      <c r="B257" s="1">
        <v>44200</v>
      </c>
      <c r="C257" s="2" t="s">
        <v>8</v>
      </c>
      <c r="D257" s="2" t="s">
        <v>10</v>
      </c>
      <c r="E257" s="2" t="s">
        <v>28</v>
      </c>
      <c r="F257" s="3">
        <f t="shared" si="12"/>
        <v>2</v>
      </c>
      <c r="G257" s="20">
        <f t="shared" si="13"/>
        <v>2021</v>
      </c>
    </row>
    <row r="258" spans="1:7" x14ac:dyDescent="0.25">
      <c r="A258" s="19" t="s">
        <v>13</v>
      </c>
      <c r="B258" s="1">
        <v>44200</v>
      </c>
      <c r="C258" s="2" t="s">
        <v>8</v>
      </c>
      <c r="D258" s="2" t="s">
        <v>10</v>
      </c>
      <c r="E258" s="2" t="s">
        <v>28</v>
      </c>
      <c r="F258" s="3">
        <f t="shared" si="12"/>
        <v>2</v>
      </c>
      <c r="G258" s="20">
        <f t="shared" si="13"/>
        <v>2021</v>
      </c>
    </row>
  </sheetData>
  <pageMargins left="0.7" right="0.7" top="0.75" bottom="0.75" header="0.3" footer="0.3"/>
  <pageSetup paperSize="9" orientation="portrait" r:id="rId1"/>
  <headerFooter>
    <oddFooter>&amp;L&amp;1#&amp;"Calibri"&amp;10&amp;K000000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39BBF-D1F9-457E-8E83-3289CDA9C90E}">
  <dimension ref="A3:I133"/>
  <sheetViews>
    <sheetView showGridLines="0" workbookViewId="0">
      <selection activeCell="I13" sqref="I13"/>
    </sheetView>
  </sheetViews>
  <sheetFormatPr baseColWidth="10" defaultRowHeight="15" x14ac:dyDescent="0.25"/>
  <cols>
    <col min="1" max="1" width="11.140625" bestFit="1" customWidth="1"/>
    <col min="2" max="2" width="10.28515625" bestFit="1" customWidth="1"/>
    <col min="3" max="3" width="8" bestFit="1" customWidth="1"/>
    <col min="4" max="4" width="11.7109375" bestFit="1" customWidth="1"/>
    <col min="5" max="6" width="8" bestFit="1" customWidth="1"/>
    <col min="7" max="7" width="9.28515625" bestFit="1" customWidth="1"/>
    <col min="8" max="8" width="9.85546875" customWidth="1"/>
  </cols>
  <sheetData>
    <row r="3" spans="1:9" x14ac:dyDescent="0.25">
      <c r="B3" t="s">
        <v>27</v>
      </c>
      <c r="D3" t="s">
        <v>28</v>
      </c>
      <c r="F3" t="s">
        <v>34</v>
      </c>
      <c r="G3" t="s">
        <v>35</v>
      </c>
    </row>
    <row r="4" spans="1:9" x14ac:dyDescent="0.25">
      <c r="B4" t="s">
        <v>29</v>
      </c>
      <c r="C4" t="s">
        <v>36</v>
      </c>
      <c r="D4" t="s">
        <v>29</v>
      </c>
      <c r="E4" t="s">
        <v>36</v>
      </c>
    </row>
    <row r="5" spans="1:9" x14ac:dyDescent="0.25">
      <c r="A5" s="9">
        <v>2</v>
      </c>
      <c r="B5" s="11">
        <v>4</v>
      </c>
      <c r="C5" s="12">
        <v>0.19047619047619047</v>
      </c>
      <c r="D5" s="11">
        <v>17</v>
      </c>
      <c r="E5" s="12">
        <v>0.80952380952380953</v>
      </c>
      <c r="F5" s="11">
        <v>21</v>
      </c>
      <c r="G5" s="12">
        <v>1</v>
      </c>
      <c r="H5" s="14"/>
    </row>
    <row r="6" spans="1:9" x14ac:dyDescent="0.25">
      <c r="A6" s="10" t="s">
        <v>8</v>
      </c>
      <c r="B6" s="11">
        <v>3</v>
      </c>
      <c r="C6" s="12">
        <v>0.21428571428571427</v>
      </c>
      <c r="D6" s="11">
        <v>11</v>
      </c>
      <c r="E6" s="12">
        <v>0.7857142857142857</v>
      </c>
      <c r="F6" s="11">
        <v>14</v>
      </c>
      <c r="G6" s="12">
        <v>1</v>
      </c>
      <c r="H6" s="15"/>
    </row>
    <row r="7" spans="1:9" x14ac:dyDescent="0.25">
      <c r="A7" s="13" t="s">
        <v>10</v>
      </c>
      <c r="B7" s="11"/>
      <c r="C7" s="12">
        <v>0</v>
      </c>
      <c r="D7" s="11">
        <v>7</v>
      </c>
      <c r="E7" s="12">
        <v>1</v>
      </c>
      <c r="F7" s="11">
        <v>7</v>
      </c>
      <c r="G7" s="12">
        <v>1</v>
      </c>
      <c r="H7" s="13"/>
    </row>
    <row r="8" spans="1:9" x14ac:dyDescent="0.25">
      <c r="A8" s="13" t="s">
        <v>14</v>
      </c>
      <c r="B8" s="11">
        <v>3</v>
      </c>
      <c r="C8" s="12">
        <v>0.42857142857142855</v>
      </c>
      <c r="D8" s="11">
        <v>4</v>
      </c>
      <c r="E8" s="12">
        <v>0.5714285714285714</v>
      </c>
      <c r="F8" s="11">
        <v>7</v>
      </c>
      <c r="G8" s="12">
        <v>1</v>
      </c>
      <c r="H8" s="15"/>
    </row>
    <row r="9" spans="1:9" x14ac:dyDescent="0.25">
      <c r="A9" s="10" t="s">
        <v>9</v>
      </c>
      <c r="B9" s="11"/>
      <c r="C9" s="12">
        <v>0</v>
      </c>
      <c r="D9" s="11">
        <v>1</v>
      </c>
      <c r="E9" s="12">
        <v>1</v>
      </c>
      <c r="F9" s="11">
        <v>1</v>
      </c>
      <c r="G9" s="12">
        <v>1</v>
      </c>
      <c r="H9" s="13"/>
    </row>
    <row r="10" spans="1:9" x14ac:dyDescent="0.25">
      <c r="A10" s="13" t="s">
        <v>10</v>
      </c>
      <c r="B10" s="11"/>
      <c r="C10" s="12">
        <v>0</v>
      </c>
      <c r="D10" s="11">
        <v>1</v>
      </c>
      <c r="E10" s="12">
        <v>1</v>
      </c>
      <c r="F10" s="11">
        <v>1</v>
      </c>
      <c r="G10" s="12">
        <v>1</v>
      </c>
      <c r="H10" s="15"/>
    </row>
    <row r="11" spans="1:9" x14ac:dyDescent="0.25">
      <c r="A11" s="10" t="s">
        <v>12</v>
      </c>
      <c r="B11" s="11">
        <v>1</v>
      </c>
      <c r="C11" s="12">
        <v>0.16666666666666666</v>
      </c>
      <c r="D11" s="11">
        <v>5</v>
      </c>
      <c r="E11" s="12">
        <v>0.83333333333333337</v>
      </c>
      <c r="F11" s="11">
        <v>6</v>
      </c>
      <c r="G11" s="12">
        <v>1</v>
      </c>
      <c r="H11" s="13"/>
    </row>
    <row r="12" spans="1:9" x14ac:dyDescent="0.25">
      <c r="A12" s="13" t="s">
        <v>14</v>
      </c>
      <c r="B12" s="11">
        <v>1</v>
      </c>
      <c r="C12" s="12">
        <v>0.16666666666666666</v>
      </c>
      <c r="D12" s="11">
        <v>5</v>
      </c>
      <c r="E12" s="12">
        <v>0.83333333333333337</v>
      </c>
      <c r="F12" s="11">
        <v>6</v>
      </c>
      <c r="G12" s="12">
        <v>1</v>
      </c>
      <c r="H12" s="13"/>
    </row>
    <row r="13" spans="1:9" x14ac:dyDescent="0.25">
      <c r="A13" s="9">
        <v>3</v>
      </c>
      <c r="B13" s="11">
        <v>7</v>
      </c>
      <c r="C13" s="12">
        <v>0.53846153846153844</v>
      </c>
      <c r="D13" s="11">
        <v>6</v>
      </c>
      <c r="E13" s="12">
        <v>0.46153846153846156</v>
      </c>
      <c r="F13" s="11">
        <v>13</v>
      </c>
      <c r="G13" s="12">
        <v>1</v>
      </c>
      <c r="H13" s="14">
        <v>3</v>
      </c>
      <c r="I13" s="12">
        <f>(GETPIVOTDATA("Ratio",$A$3,"Etat","Complet","Semaine",3)-GETPIVOTDATA("Ratio",$A$3,"Etat","Complet","Semaine",2))/GETPIVOTDATA("Ratio",$A$3,"Etat","Complet","Semaine",2)</f>
        <v>1.8269230769230769</v>
      </c>
    </row>
    <row r="14" spans="1:9" x14ac:dyDescent="0.25">
      <c r="A14" s="10" t="s">
        <v>8</v>
      </c>
      <c r="B14" s="11">
        <v>6</v>
      </c>
      <c r="C14" s="12">
        <v>0.75</v>
      </c>
      <c r="D14" s="11">
        <v>2</v>
      </c>
      <c r="E14" s="12">
        <v>0.25</v>
      </c>
      <c r="F14" s="11">
        <v>8</v>
      </c>
      <c r="G14" s="12">
        <v>1</v>
      </c>
      <c r="H14" s="15"/>
    </row>
    <row r="15" spans="1:9" x14ac:dyDescent="0.25">
      <c r="A15" s="13" t="s">
        <v>10</v>
      </c>
      <c r="B15" s="11">
        <v>1</v>
      </c>
      <c r="C15" s="12">
        <v>0.5</v>
      </c>
      <c r="D15" s="11">
        <v>1</v>
      </c>
      <c r="E15" s="12">
        <v>0.5</v>
      </c>
      <c r="F15" s="11">
        <v>2</v>
      </c>
      <c r="G15" s="12">
        <v>1</v>
      </c>
      <c r="H15" s="13"/>
    </row>
    <row r="16" spans="1:9" x14ac:dyDescent="0.25">
      <c r="A16" s="13" t="s">
        <v>14</v>
      </c>
      <c r="B16" s="11">
        <v>5</v>
      </c>
      <c r="C16" s="12">
        <v>0.83333333333333337</v>
      </c>
      <c r="D16" s="11">
        <v>1</v>
      </c>
      <c r="E16" s="12">
        <v>0.16666666666666666</v>
      </c>
      <c r="F16" s="11">
        <v>6</v>
      </c>
      <c r="G16" s="12">
        <v>1</v>
      </c>
      <c r="H16" s="15"/>
    </row>
    <row r="17" spans="1:9" x14ac:dyDescent="0.25">
      <c r="A17" s="10" t="s">
        <v>9</v>
      </c>
      <c r="B17" s="11"/>
      <c r="C17" s="12">
        <v>0</v>
      </c>
      <c r="D17" s="11">
        <v>1</v>
      </c>
      <c r="E17" s="12">
        <v>1</v>
      </c>
      <c r="F17" s="11">
        <v>1</v>
      </c>
      <c r="G17" s="12">
        <v>1</v>
      </c>
      <c r="H17" s="13"/>
    </row>
    <row r="18" spans="1:9" x14ac:dyDescent="0.25">
      <c r="A18" s="13" t="s">
        <v>10</v>
      </c>
      <c r="B18" s="11"/>
      <c r="C18" s="12">
        <v>0</v>
      </c>
      <c r="D18" s="11">
        <v>1</v>
      </c>
      <c r="E18" s="12">
        <v>1</v>
      </c>
      <c r="F18" s="11">
        <v>1</v>
      </c>
      <c r="G18" s="12">
        <v>1</v>
      </c>
      <c r="H18" s="15"/>
    </row>
    <row r="19" spans="1:9" x14ac:dyDescent="0.25">
      <c r="A19" s="10" t="s">
        <v>12</v>
      </c>
      <c r="B19" s="11">
        <v>1</v>
      </c>
      <c r="C19" s="12">
        <v>0.33333333333333331</v>
      </c>
      <c r="D19" s="11">
        <v>2</v>
      </c>
      <c r="E19" s="12">
        <v>0.66666666666666663</v>
      </c>
      <c r="F19" s="11">
        <v>3</v>
      </c>
      <c r="G19" s="12">
        <v>1</v>
      </c>
      <c r="H19" s="13"/>
    </row>
    <row r="20" spans="1:9" x14ac:dyDescent="0.25">
      <c r="A20" s="13" t="s">
        <v>14</v>
      </c>
      <c r="B20" s="11">
        <v>1</v>
      </c>
      <c r="C20" s="12">
        <v>0.33333333333333331</v>
      </c>
      <c r="D20" s="11">
        <v>2</v>
      </c>
      <c r="E20" s="12">
        <v>0.66666666666666663</v>
      </c>
      <c r="F20" s="11">
        <v>3</v>
      </c>
      <c r="G20" s="12">
        <v>1</v>
      </c>
      <c r="H20" s="13"/>
    </row>
    <row r="21" spans="1:9" x14ac:dyDescent="0.25">
      <c r="A21" s="10" t="s">
        <v>16</v>
      </c>
      <c r="B21" s="11"/>
      <c r="C21" s="12">
        <v>0</v>
      </c>
      <c r="D21" s="11">
        <v>1</v>
      </c>
      <c r="E21" s="12">
        <v>1</v>
      </c>
      <c r="F21" s="11">
        <v>1</v>
      </c>
      <c r="G21" s="12">
        <v>1</v>
      </c>
      <c r="H21" s="15"/>
    </row>
    <row r="22" spans="1:9" x14ac:dyDescent="0.25">
      <c r="A22" s="13" t="s">
        <v>14</v>
      </c>
      <c r="B22" s="11"/>
      <c r="C22" s="12">
        <v>0</v>
      </c>
      <c r="D22" s="11">
        <v>1</v>
      </c>
      <c r="E22" s="12">
        <v>1</v>
      </c>
      <c r="F22" s="11">
        <v>1</v>
      </c>
      <c r="G22" s="12">
        <v>1</v>
      </c>
      <c r="H22" s="13"/>
    </row>
    <row r="23" spans="1:9" x14ac:dyDescent="0.25">
      <c r="A23" s="9">
        <v>4</v>
      </c>
      <c r="B23" s="11">
        <v>5</v>
      </c>
      <c r="C23" s="12">
        <v>0.35714285714285715</v>
      </c>
      <c r="D23" s="11">
        <v>9</v>
      </c>
      <c r="E23" s="12">
        <v>0.6428571428571429</v>
      </c>
      <c r="F23" s="11">
        <v>14</v>
      </c>
      <c r="G23" s="12">
        <v>1</v>
      </c>
      <c r="H23" s="14">
        <v>4</v>
      </c>
      <c r="I23" s="12">
        <f>(GETPIVOTDATA("Ratio",$A$3,"Etat","Complet","Semaine",4)-GETPIVOTDATA("Ratio",$A$3,"Etat","Complet","Semaine",3))/GETPIVOTDATA("Ratio",$A$3,"Etat","Complet","Semaine",3)</f>
        <v>-0.33673469387755095</v>
      </c>
    </row>
    <row r="24" spans="1:9" x14ac:dyDescent="0.25">
      <c r="A24" s="10" t="s">
        <v>8</v>
      </c>
      <c r="B24" s="11">
        <v>4</v>
      </c>
      <c r="C24" s="12">
        <v>0.4</v>
      </c>
      <c r="D24" s="11">
        <v>6</v>
      </c>
      <c r="E24" s="12">
        <v>0.6</v>
      </c>
      <c r="F24" s="11">
        <v>10</v>
      </c>
      <c r="G24" s="12">
        <v>1</v>
      </c>
      <c r="H24" s="15"/>
    </row>
    <row r="25" spans="1:9" x14ac:dyDescent="0.25">
      <c r="A25" s="13" t="s">
        <v>10</v>
      </c>
      <c r="B25" s="11"/>
      <c r="C25" s="12">
        <v>0</v>
      </c>
      <c r="D25" s="11">
        <v>2</v>
      </c>
      <c r="E25" s="12">
        <v>1</v>
      </c>
      <c r="F25" s="11">
        <v>2</v>
      </c>
      <c r="G25" s="12">
        <v>1</v>
      </c>
      <c r="H25" s="13"/>
    </row>
    <row r="26" spans="1:9" x14ac:dyDescent="0.25">
      <c r="A26" s="13" t="s">
        <v>14</v>
      </c>
      <c r="B26" s="11">
        <v>4</v>
      </c>
      <c r="C26" s="12">
        <v>0.5</v>
      </c>
      <c r="D26" s="11">
        <v>4</v>
      </c>
      <c r="E26" s="12">
        <v>0.5</v>
      </c>
      <c r="F26" s="11">
        <v>8</v>
      </c>
      <c r="G26" s="12">
        <v>1</v>
      </c>
      <c r="H26" s="15"/>
    </row>
    <row r="27" spans="1:9" x14ac:dyDescent="0.25">
      <c r="A27" s="10" t="s">
        <v>12</v>
      </c>
      <c r="B27" s="11">
        <v>1</v>
      </c>
      <c r="C27" s="12">
        <v>0.25</v>
      </c>
      <c r="D27" s="11">
        <v>3</v>
      </c>
      <c r="E27" s="12">
        <v>0.75</v>
      </c>
      <c r="F27" s="11">
        <v>4</v>
      </c>
      <c r="G27" s="12">
        <v>1</v>
      </c>
      <c r="H27" s="13"/>
    </row>
    <row r="28" spans="1:9" x14ac:dyDescent="0.25">
      <c r="A28" s="13" t="s">
        <v>14</v>
      </c>
      <c r="B28" s="11">
        <v>1</v>
      </c>
      <c r="C28" s="12">
        <v>0.25</v>
      </c>
      <c r="D28" s="11">
        <v>3</v>
      </c>
      <c r="E28" s="12">
        <v>0.75</v>
      </c>
      <c r="F28" s="11">
        <v>4</v>
      </c>
      <c r="G28" s="12">
        <v>1</v>
      </c>
      <c r="H28" s="13"/>
    </row>
    <row r="29" spans="1:9" x14ac:dyDescent="0.25">
      <c r="A29" s="9">
        <v>5</v>
      </c>
      <c r="B29" s="11">
        <v>3</v>
      </c>
      <c r="C29" s="12">
        <v>0.2</v>
      </c>
      <c r="D29" s="11">
        <v>12</v>
      </c>
      <c r="E29" s="12">
        <v>0.8</v>
      </c>
      <c r="F29" s="11">
        <v>15</v>
      </c>
      <c r="G29" s="12">
        <v>1</v>
      </c>
      <c r="H29" s="14">
        <v>5</v>
      </c>
      <c r="I29" s="12">
        <f>(GETPIVOTDATA("Ratio",$A$3,"Etat","Complet","Semaine",5)-GETPIVOTDATA("Ratio",$A$3,"Etat","Complet","Semaine",4))/GETPIVOTDATA("Ratio",$A$3,"Etat","Complet","Semaine",4)</f>
        <v>-0.44</v>
      </c>
    </row>
    <row r="30" spans="1:9" x14ac:dyDescent="0.25">
      <c r="A30" s="10" t="s">
        <v>8</v>
      </c>
      <c r="B30" s="11">
        <v>1</v>
      </c>
      <c r="C30" s="12">
        <v>0.1111111111111111</v>
      </c>
      <c r="D30" s="11">
        <v>8</v>
      </c>
      <c r="E30" s="12">
        <v>0.88888888888888884</v>
      </c>
      <c r="F30" s="11">
        <v>9</v>
      </c>
      <c r="G30" s="12">
        <v>1</v>
      </c>
      <c r="H30" s="15"/>
    </row>
    <row r="31" spans="1:9" x14ac:dyDescent="0.25">
      <c r="A31" s="13" t="s">
        <v>10</v>
      </c>
      <c r="B31" s="11"/>
      <c r="C31" s="12">
        <v>0</v>
      </c>
      <c r="D31" s="11">
        <v>2</v>
      </c>
      <c r="E31" s="12">
        <v>1</v>
      </c>
      <c r="F31" s="11">
        <v>2</v>
      </c>
      <c r="G31" s="12">
        <v>1</v>
      </c>
      <c r="H31" s="13"/>
    </row>
    <row r="32" spans="1:9" x14ac:dyDescent="0.25">
      <c r="A32" s="13" t="s">
        <v>14</v>
      </c>
      <c r="B32" s="11">
        <v>1</v>
      </c>
      <c r="C32" s="12">
        <v>0.14285714285714285</v>
      </c>
      <c r="D32" s="11">
        <v>6</v>
      </c>
      <c r="E32" s="12">
        <v>0.8571428571428571</v>
      </c>
      <c r="F32" s="11">
        <v>7</v>
      </c>
      <c r="G32" s="12">
        <v>1</v>
      </c>
      <c r="H32" s="15"/>
    </row>
    <row r="33" spans="1:9" x14ac:dyDescent="0.25">
      <c r="A33" s="10" t="s">
        <v>9</v>
      </c>
      <c r="B33" s="11">
        <v>1</v>
      </c>
      <c r="C33" s="12">
        <v>0.5</v>
      </c>
      <c r="D33" s="11">
        <v>1</v>
      </c>
      <c r="E33" s="12">
        <v>0.5</v>
      </c>
      <c r="F33" s="11">
        <v>2</v>
      </c>
      <c r="G33" s="12">
        <v>1</v>
      </c>
      <c r="H33" s="13"/>
    </row>
    <row r="34" spans="1:9" x14ac:dyDescent="0.25">
      <c r="A34" s="13" t="s">
        <v>10</v>
      </c>
      <c r="B34" s="11">
        <v>1</v>
      </c>
      <c r="C34" s="12">
        <v>0.5</v>
      </c>
      <c r="D34" s="11">
        <v>1</v>
      </c>
      <c r="E34" s="12">
        <v>0.5</v>
      </c>
      <c r="F34" s="11">
        <v>2</v>
      </c>
      <c r="G34" s="12">
        <v>1</v>
      </c>
      <c r="H34" s="15"/>
    </row>
    <row r="35" spans="1:9" x14ac:dyDescent="0.25">
      <c r="A35" s="10" t="s">
        <v>12</v>
      </c>
      <c r="B35" s="11"/>
      <c r="C35" s="12">
        <v>0</v>
      </c>
      <c r="D35" s="11">
        <v>3</v>
      </c>
      <c r="E35" s="12">
        <v>1</v>
      </c>
      <c r="F35" s="11">
        <v>3</v>
      </c>
      <c r="G35" s="12">
        <v>1</v>
      </c>
      <c r="H35" s="13"/>
    </row>
    <row r="36" spans="1:9" x14ac:dyDescent="0.25">
      <c r="A36" s="13" t="s">
        <v>14</v>
      </c>
      <c r="B36" s="11"/>
      <c r="C36" s="12">
        <v>0</v>
      </c>
      <c r="D36" s="11">
        <v>3</v>
      </c>
      <c r="E36" s="12">
        <v>1</v>
      </c>
      <c r="F36" s="11">
        <v>3</v>
      </c>
      <c r="G36" s="12">
        <v>1</v>
      </c>
      <c r="H36" s="13"/>
    </row>
    <row r="37" spans="1:9" x14ac:dyDescent="0.25">
      <c r="A37" s="10" t="s">
        <v>16</v>
      </c>
      <c r="B37" s="11">
        <v>1</v>
      </c>
      <c r="C37" s="12">
        <v>1</v>
      </c>
      <c r="D37" s="11"/>
      <c r="E37" s="12">
        <v>0</v>
      </c>
      <c r="F37" s="11">
        <v>1</v>
      </c>
      <c r="G37" s="12">
        <v>1</v>
      </c>
      <c r="H37" s="15"/>
    </row>
    <row r="38" spans="1:9" x14ac:dyDescent="0.25">
      <c r="A38" s="13" t="s">
        <v>14</v>
      </c>
      <c r="B38" s="11">
        <v>1</v>
      </c>
      <c r="C38" s="12">
        <v>1</v>
      </c>
      <c r="D38" s="11"/>
      <c r="E38" s="12">
        <v>0</v>
      </c>
      <c r="F38" s="11">
        <v>1</v>
      </c>
      <c r="G38" s="12">
        <v>1</v>
      </c>
      <c r="H38" s="13"/>
    </row>
    <row r="39" spans="1:9" x14ac:dyDescent="0.25">
      <c r="A39" s="9">
        <v>6</v>
      </c>
      <c r="B39" s="11">
        <v>1</v>
      </c>
      <c r="C39" s="12">
        <v>8.3333333333333329E-2</v>
      </c>
      <c r="D39" s="11">
        <v>11</v>
      </c>
      <c r="E39" s="12">
        <v>0.91666666666666663</v>
      </c>
      <c r="F39" s="11">
        <v>12</v>
      </c>
      <c r="G39" s="12">
        <v>1</v>
      </c>
      <c r="H39" s="14">
        <v>6</v>
      </c>
      <c r="I39" s="12">
        <f>(GETPIVOTDATA("Ratio",$A$3,"Etat","Complet","Semaine",6)-GETPIVOTDATA("Ratio",$A$3,"Etat","Complet","Semaine",5))/GETPIVOTDATA("Ratio",$A$3,"Etat","Complet","Semaine",5)</f>
        <v>-0.58333333333333337</v>
      </c>
    </row>
    <row r="40" spans="1:9" x14ac:dyDescent="0.25">
      <c r="A40" s="10" t="s">
        <v>8</v>
      </c>
      <c r="B40" s="11">
        <v>1</v>
      </c>
      <c r="C40" s="12">
        <v>0.25</v>
      </c>
      <c r="D40" s="11">
        <v>3</v>
      </c>
      <c r="E40" s="12">
        <v>0.75</v>
      </c>
      <c r="F40" s="11">
        <v>4</v>
      </c>
      <c r="G40" s="12">
        <v>1</v>
      </c>
      <c r="H40" s="15"/>
    </row>
    <row r="41" spans="1:9" x14ac:dyDescent="0.25">
      <c r="A41" s="13" t="s">
        <v>10</v>
      </c>
      <c r="B41" s="11">
        <v>1</v>
      </c>
      <c r="C41" s="12">
        <v>0.5</v>
      </c>
      <c r="D41" s="11">
        <v>1</v>
      </c>
      <c r="E41" s="12">
        <v>0.5</v>
      </c>
      <c r="F41" s="11">
        <v>2</v>
      </c>
      <c r="G41" s="12">
        <v>1</v>
      </c>
      <c r="H41" s="13"/>
    </row>
    <row r="42" spans="1:9" x14ac:dyDescent="0.25">
      <c r="A42" s="13" t="s">
        <v>14</v>
      </c>
      <c r="B42" s="11"/>
      <c r="C42" s="12">
        <v>0</v>
      </c>
      <c r="D42" s="11">
        <v>2</v>
      </c>
      <c r="E42" s="12">
        <v>1</v>
      </c>
      <c r="F42" s="11">
        <v>2</v>
      </c>
      <c r="G42" s="12">
        <v>1</v>
      </c>
      <c r="H42" s="13"/>
    </row>
    <row r="43" spans="1:9" x14ac:dyDescent="0.25">
      <c r="A43" s="10" t="s">
        <v>12</v>
      </c>
      <c r="B43" s="11"/>
      <c r="C43" s="12">
        <v>0</v>
      </c>
      <c r="D43" s="11">
        <v>7</v>
      </c>
      <c r="E43" s="12">
        <v>1</v>
      </c>
      <c r="F43" s="11">
        <v>7</v>
      </c>
      <c r="G43" s="12">
        <v>1</v>
      </c>
      <c r="H43" s="15"/>
    </row>
    <row r="44" spans="1:9" x14ac:dyDescent="0.25">
      <c r="A44" s="13" t="s">
        <v>10</v>
      </c>
      <c r="B44" s="11"/>
      <c r="C44" s="12">
        <v>0</v>
      </c>
      <c r="D44" s="11">
        <v>1</v>
      </c>
      <c r="E44" s="12">
        <v>1</v>
      </c>
      <c r="F44" s="11">
        <v>1</v>
      </c>
      <c r="G44" s="12">
        <v>1</v>
      </c>
      <c r="H44" s="13"/>
    </row>
    <row r="45" spans="1:9" x14ac:dyDescent="0.25">
      <c r="A45" s="13" t="s">
        <v>14</v>
      </c>
      <c r="B45" s="11"/>
      <c r="C45" s="12">
        <v>0</v>
      </c>
      <c r="D45" s="11">
        <v>6</v>
      </c>
      <c r="E45" s="12">
        <v>1</v>
      </c>
      <c r="F45" s="11">
        <v>6</v>
      </c>
      <c r="G45" s="12">
        <v>1</v>
      </c>
      <c r="H45" s="13"/>
    </row>
    <row r="46" spans="1:9" x14ac:dyDescent="0.25">
      <c r="A46" s="10" t="s">
        <v>16</v>
      </c>
      <c r="B46" s="11"/>
      <c r="C46" s="12">
        <v>0</v>
      </c>
      <c r="D46" s="11">
        <v>1</v>
      </c>
      <c r="E46" s="12">
        <v>1</v>
      </c>
      <c r="F46" s="11">
        <v>1</v>
      </c>
      <c r="G46" s="12">
        <v>1</v>
      </c>
      <c r="H46" s="15"/>
    </row>
    <row r="47" spans="1:9" x14ac:dyDescent="0.25">
      <c r="A47" s="13" t="s">
        <v>14</v>
      </c>
      <c r="B47" s="11"/>
      <c r="C47" s="12">
        <v>0</v>
      </c>
      <c r="D47" s="11">
        <v>1</v>
      </c>
      <c r="E47" s="12">
        <v>1</v>
      </c>
      <c r="F47" s="11">
        <v>1</v>
      </c>
      <c r="G47" s="12">
        <v>1</v>
      </c>
      <c r="H47" s="13"/>
    </row>
    <row r="48" spans="1:9" x14ac:dyDescent="0.25">
      <c r="A48" s="9">
        <v>7</v>
      </c>
      <c r="B48" s="11">
        <v>5</v>
      </c>
      <c r="C48" s="12">
        <v>0.3125</v>
      </c>
      <c r="D48" s="11">
        <v>11</v>
      </c>
      <c r="E48" s="12">
        <v>0.6875</v>
      </c>
      <c r="F48" s="11">
        <v>16</v>
      </c>
      <c r="G48" s="12">
        <v>1</v>
      </c>
      <c r="H48" s="14">
        <v>7</v>
      </c>
      <c r="I48" s="12">
        <f>(GETPIVOTDATA("Ratio",$A$3,"Etat","Complet","Semaine",7)-GETPIVOTDATA("Ratio",$A$3,"Etat","Complet","Semaine",6))/GETPIVOTDATA("Ratio",$A$3,"Etat","Complet","Semaine",6)</f>
        <v>2.7500000000000004</v>
      </c>
    </row>
    <row r="49" spans="1:9" x14ac:dyDescent="0.25">
      <c r="A49" s="10" t="s">
        <v>8</v>
      </c>
      <c r="B49" s="11">
        <v>3</v>
      </c>
      <c r="C49" s="12">
        <v>0.375</v>
      </c>
      <c r="D49" s="11">
        <v>5</v>
      </c>
      <c r="E49" s="12">
        <v>0.625</v>
      </c>
      <c r="F49" s="11">
        <v>8</v>
      </c>
      <c r="G49" s="12">
        <v>1</v>
      </c>
      <c r="H49" s="15"/>
    </row>
    <row r="50" spans="1:9" x14ac:dyDescent="0.25">
      <c r="A50" s="13" t="s">
        <v>14</v>
      </c>
      <c r="B50" s="11">
        <v>3</v>
      </c>
      <c r="C50" s="12">
        <v>0.375</v>
      </c>
      <c r="D50" s="11">
        <v>5</v>
      </c>
      <c r="E50" s="12">
        <v>0.625</v>
      </c>
      <c r="F50" s="11">
        <v>8</v>
      </c>
      <c r="G50" s="12">
        <v>1</v>
      </c>
      <c r="H50" s="13"/>
    </row>
    <row r="51" spans="1:9" x14ac:dyDescent="0.25">
      <c r="A51" s="10" t="s">
        <v>12</v>
      </c>
      <c r="B51" s="11">
        <v>2</v>
      </c>
      <c r="C51" s="12">
        <v>0.25</v>
      </c>
      <c r="D51" s="11">
        <v>6</v>
      </c>
      <c r="E51" s="12">
        <v>0.75</v>
      </c>
      <c r="F51" s="11">
        <v>8</v>
      </c>
      <c r="G51" s="12">
        <v>1</v>
      </c>
      <c r="H51" s="15"/>
    </row>
    <row r="52" spans="1:9" x14ac:dyDescent="0.25">
      <c r="A52" s="13" t="s">
        <v>14</v>
      </c>
      <c r="B52" s="11">
        <v>2</v>
      </c>
      <c r="C52" s="12">
        <v>0.25</v>
      </c>
      <c r="D52" s="11">
        <v>6</v>
      </c>
      <c r="E52" s="12">
        <v>0.75</v>
      </c>
      <c r="F52" s="11">
        <v>8</v>
      </c>
      <c r="G52" s="12">
        <v>1</v>
      </c>
      <c r="H52" s="13"/>
    </row>
    <row r="53" spans="1:9" x14ac:dyDescent="0.25">
      <c r="A53" s="9">
        <v>8</v>
      </c>
      <c r="B53" s="11">
        <v>4</v>
      </c>
      <c r="C53" s="12">
        <v>0.21052631578947367</v>
      </c>
      <c r="D53" s="11">
        <v>15</v>
      </c>
      <c r="E53" s="12">
        <v>0.78947368421052633</v>
      </c>
      <c r="F53" s="11">
        <v>19</v>
      </c>
      <c r="G53" s="12">
        <v>1</v>
      </c>
      <c r="H53" s="14">
        <v>8</v>
      </c>
      <c r="I53">
        <f>(GETPIVOTDATA("Ratio",$A$3,"Etat","Complet","Semaine",8)-GETPIVOTDATA("Ratio",$A$3,"Etat","Complet","Semaine",7))/GETPIVOTDATA("Ratio",$A$3,"Etat","Complet","Semaine",7)</f>
        <v>-0.32631578947368423</v>
      </c>
    </row>
    <row r="54" spans="1:9" x14ac:dyDescent="0.25">
      <c r="A54" s="10" t="s">
        <v>8</v>
      </c>
      <c r="B54" s="11">
        <v>4</v>
      </c>
      <c r="C54" s="12">
        <v>0.36363636363636365</v>
      </c>
      <c r="D54" s="11">
        <v>7</v>
      </c>
      <c r="E54" s="12">
        <v>0.63636363636363635</v>
      </c>
      <c r="F54" s="11">
        <v>11</v>
      </c>
      <c r="G54" s="12">
        <v>1</v>
      </c>
      <c r="H54" s="15" t="s">
        <v>32</v>
      </c>
    </row>
    <row r="55" spans="1:9" x14ac:dyDescent="0.25">
      <c r="A55" s="13" t="s">
        <v>10</v>
      </c>
      <c r="B55" s="11">
        <v>1</v>
      </c>
      <c r="C55" s="12">
        <v>0.33333333333333331</v>
      </c>
      <c r="D55" s="11">
        <v>2</v>
      </c>
      <c r="E55" s="12">
        <v>0.66666666666666663</v>
      </c>
      <c r="F55" s="11">
        <v>3</v>
      </c>
      <c r="G55" s="12">
        <v>1</v>
      </c>
      <c r="H55" s="13" t="s">
        <v>10</v>
      </c>
    </row>
    <row r="56" spans="1:9" x14ac:dyDescent="0.25">
      <c r="A56" s="13" t="s">
        <v>14</v>
      </c>
      <c r="B56" s="11">
        <v>3</v>
      </c>
      <c r="C56" s="12">
        <v>0.375</v>
      </c>
      <c r="D56" s="11">
        <v>5</v>
      </c>
      <c r="E56" s="12">
        <v>0.625</v>
      </c>
      <c r="F56" s="11">
        <v>8</v>
      </c>
      <c r="G56" s="12">
        <v>1</v>
      </c>
      <c r="H56" s="15" t="s">
        <v>31</v>
      </c>
    </row>
    <row r="57" spans="1:9" x14ac:dyDescent="0.25">
      <c r="A57" s="10" t="s">
        <v>9</v>
      </c>
      <c r="B57" s="11"/>
      <c r="C57" s="12">
        <v>0</v>
      </c>
      <c r="D57" s="11">
        <v>1</v>
      </c>
      <c r="E57" s="12">
        <v>1</v>
      </c>
      <c r="F57" s="11">
        <v>1</v>
      </c>
      <c r="G57" s="12">
        <v>1</v>
      </c>
      <c r="H57" s="13" t="s">
        <v>10</v>
      </c>
    </row>
    <row r="58" spans="1:9" x14ac:dyDescent="0.25">
      <c r="A58" s="13" t="s">
        <v>10</v>
      </c>
      <c r="B58" s="11"/>
      <c r="C58" s="12">
        <v>0</v>
      </c>
      <c r="D58" s="11">
        <v>1</v>
      </c>
      <c r="E58" s="12">
        <v>1</v>
      </c>
      <c r="F58" s="11">
        <v>1</v>
      </c>
      <c r="G58" s="12">
        <v>1</v>
      </c>
      <c r="H58" s="13" t="s">
        <v>14</v>
      </c>
    </row>
    <row r="59" spans="1:9" x14ac:dyDescent="0.25">
      <c r="A59" s="10" t="s">
        <v>12</v>
      </c>
      <c r="B59" s="11"/>
      <c r="C59" s="12">
        <v>0</v>
      </c>
      <c r="D59" s="11">
        <v>6</v>
      </c>
      <c r="E59" s="12">
        <v>1</v>
      </c>
      <c r="F59" s="11">
        <v>6</v>
      </c>
      <c r="G59" s="12">
        <v>1</v>
      </c>
      <c r="H59" s="15" t="s">
        <v>30</v>
      </c>
    </row>
    <row r="60" spans="1:9" x14ac:dyDescent="0.25">
      <c r="A60" s="13" t="s">
        <v>10</v>
      </c>
      <c r="B60" s="11"/>
      <c r="C60" s="12">
        <v>0</v>
      </c>
      <c r="D60" s="11">
        <v>3</v>
      </c>
      <c r="E60" s="12">
        <v>1</v>
      </c>
      <c r="F60" s="11">
        <v>3</v>
      </c>
      <c r="G60" s="12">
        <v>1</v>
      </c>
      <c r="H60" s="13" t="s">
        <v>10</v>
      </c>
    </row>
    <row r="61" spans="1:9" x14ac:dyDescent="0.25">
      <c r="A61" s="13" t="s">
        <v>14</v>
      </c>
      <c r="B61" s="11"/>
      <c r="C61" s="12">
        <v>0</v>
      </c>
      <c r="D61" s="11">
        <v>3</v>
      </c>
      <c r="E61" s="12">
        <v>1</v>
      </c>
      <c r="F61" s="11">
        <v>3</v>
      </c>
      <c r="G61" s="12">
        <v>1</v>
      </c>
      <c r="H61" s="13" t="s">
        <v>14</v>
      </c>
    </row>
    <row r="62" spans="1:9" x14ac:dyDescent="0.25">
      <c r="A62" s="10" t="s">
        <v>16</v>
      </c>
      <c r="B62" s="11"/>
      <c r="C62" s="12">
        <v>0</v>
      </c>
      <c r="D62" s="11">
        <v>1</v>
      </c>
      <c r="E62" s="12">
        <v>1</v>
      </c>
      <c r="F62" s="11">
        <v>1</v>
      </c>
      <c r="G62" s="12">
        <v>1</v>
      </c>
      <c r="H62" s="15" t="s">
        <v>33</v>
      </c>
    </row>
    <row r="63" spans="1:9" x14ac:dyDescent="0.25">
      <c r="A63" s="13" t="s">
        <v>14</v>
      </c>
      <c r="B63" s="11"/>
      <c r="C63" s="12">
        <v>0</v>
      </c>
      <c r="D63" s="11">
        <v>1</v>
      </c>
      <c r="E63" s="12">
        <v>1</v>
      </c>
      <c r="F63" s="11">
        <v>1</v>
      </c>
      <c r="G63" s="12">
        <v>1</v>
      </c>
      <c r="H63" s="13" t="s">
        <v>14</v>
      </c>
    </row>
    <row r="64" spans="1:9" x14ac:dyDescent="0.25">
      <c r="A64" s="9">
        <v>9</v>
      </c>
      <c r="B64" s="11">
        <v>3</v>
      </c>
      <c r="C64" s="12">
        <v>0.15789473684210525</v>
      </c>
      <c r="D64" s="11">
        <v>16</v>
      </c>
      <c r="E64" s="12">
        <v>0.84210526315789469</v>
      </c>
      <c r="F64" s="11">
        <v>19</v>
      </c>
      <c r="G64" s="12">
        <v>1</v>
      </c>
      <c r="H64" s="14">
        <v>9</v>
      </c>
      <c r="I64">
        <f>(GETPIVOTDATA("Ratio",$A$3,"Etat","Complet","Semaine",9)-GETPIVOTDATA("Ratio",$A$3,"Etat","Complet","Semaine",8))/GETPIVOTDATA("Ratio",$A$3,"Etat","Complet","Semaine",8)</f>
        <v>-0.25</v>
      </c>
    </row>
    <row r="65" spans="1:9" x14ac:dyDescent="0.25">
      <c r="A65" s="10" t="s">
        <v>8</v>
      </c>
      <c r="B65" s="11">
        <v>2</v>
      </c>
      <c r="C65" s="12">
        <v>0.18181818181818182</v>
      </c>
      <c r="D65" s="11">
        <v>9</v>
      </c>
      <c r="E65" s="12">
        <v>0.81818181818181823</v>
      </c>
      <c r="F65" s="11">
        <v>11</v>
      </c>
      <c r="G65" s="12">
        <v>1</v>
      </c>
      <c r="H65" s="15" t="s">
        <v>32</v>
      </c>
    </row>
    <row r="66" spans="1:9" x14ac:dyDescent="0.25">
      <c r="A66" s="13" t="s">
        <v>10</v>
      </c>
      <c r="B66" s="11">
        <v>1</v>
      </c>
      <c r="C66" s="12">
        <v>0.25</v>
      </c>
      <c r="D66" s="11">
        <v>3</v>
      </c>
      <c r="E66" s="12">
        <v>0.75</v>
      </c>
      <c r="F66" s="11">
        <v>4</v>
      </c>
      <c r="G66" s="12">
        <v>1</v>
      </c>
      <c r="H66" s="13" t="s">
        <v>10</v>
      </c>
    </row>
    <row r="67" spans="1:9" x14ac:dyDescent="0.25">
      <c r="A67" s="13" t="s">
        <v>14</v>
      </c>
      <c r="B67" s="11">
        <v>1</v>
      </c>
      <c r="C67" s="12">
        <v>0.14285714285714285</v>
      </c>
      <c r="D67" s="11">
        <v>6</v>
      </c>
      <c r="E67" s="12">
        <v>0.8571428571428571</v>
      </c>
      <c r="F67" s="11">
        <v>7</v>
      </c>
      <c r="G67" s="12">
        <v>1</v>
      </c>
      <c r="H67" s="15" t="s">
        <v>31</v>
      </c>
    </row>
    <row r="68" spans="1:9" x14ac:dyDescent="0.25">
      <c r="A68" s="10" t="s">
        <v>9</v>
      </c>
      <c r="B68" s="11"/>
      <c r="C68" s="12">
        <v>0</v>
      </c>
      <c r="D68" s="11">
        <v>1</v>
      </c>
      <c r="E68" s="12">
        <v>1</v>
      </c>
      <c r="F68" s="11">
        <v>1</v>
      </c>
      <c r="G68" s="12">
        <v>1</v>
      </c>
      <c r="H68" s="13" t="s">
        <v>14</v>
      </c>
    </row>
    <row r="69" spans="1:9" x14ac:dyDescent="0.25">
      <c r="A69" s="13" t="s">
        <v>10</v>
      </c>
      <c r="B69" s="11"/>
      <c r="C69" s="12">
        <v>0</v>
      </c>
      <c r="D69" s="11">
        <v>1</v>
      </c>
      <c r="E69" s="12">
        <v>1</v>
      </c>
      <c r="F69" s="11">
        <v>1</v>
      </c>
      <c r="G69" s="12">
        <v>1</v>
      </c>
      <c r="H69" s="15" t="s">
        <v>30</v>
      </c>
    </row>
    <row r="70" spans="1:9" x14ac:dyDescent="0.25">
      <c r="A70" s="10" t="s">
        <v>12</v>
      </c>
      <c r="B70" s="11">
        <v>1</v>
      </c>
      <c r="C70" s="12">
        <v>0.14285714285714285</v>
      </c>
      <c r="D70" s="11">
        <v>6</v>
      </c>
      <c r="E70" s="12">
        <v>0.8571428571428571</v>
      </c>
      <c r="F70" s="11">
        <v>7</v>
      </c>
      <c r="G70" s="12">
        <v>1</v>
      </c>
      <c r="H70" s="13" t="s">
        <v>10</v>
      </c>
    </row>
    <row r="71" spans="1:9" x14ac:dyDescent="0.25">
      <c r="A71" s="13" t="s">
        <v>14</v>
      </c>
      <c r="B71" s="11">
        <v>1</v>
      </c>
      <c r="C71" s="12">
        <v>0.14285714285714285</v>
      </c>
      <c r="D71" s="11">
        <v>6</v>
      </c>
      <c r="E71" s="12">
        <v>0.8571428571428571</v>
      </c>
      <c r="F71" s="11">
        <v>7</v>
      </c>
      <c r="G71" s="12">
        <v>1</v>
      </c>
      <c r="H71" s="13" t="s">
        <v>14</v>
      </c>
    </row>
    <row r="72" spans="1:9" x14ac:dyDescent="0.25">
      <c r="A72" s="9">
        <v>10</v>
      </c>
      <c r="B72" s="11">
        <v>1</v>
      </c>
      <c r="C72" s="12">
        <v>0.1</v>
      </c>
      <c r="D72" s="11">
        <v>9</v>
      </c>
      <c r="E72" s="12">
        <v>0.9</v>
      </c>
      <c r="F72" s="11">
        <v>10</v>
      </c>
      <c r="G72" s="12">
        <v>1</v>
      </c>
      <c r="H72" s="14">
        <v>10</v>
      </c>
      <c r="I72">
        <f>(GETPIVOTDATA("Ratio",$A$3,"Etat","Complet","Semaine",10)-GETPIVOTDATA("Ratio",$A$3,"Etat","Complet","Semaine",9))/GETPIVOTDATA("Ratio",$A$3,"Etat","Complet","Semaine",9)</f>
        <v>-0.36666666666666659</v>
      </c>
    </row>
    <row r="73" spans="1:9" x14ac:dyDescent="0.25">
      <c r="A73" s="10" t="s">
        <v>8</v>
      </c>
      <c r="B73" s="11"/>
      <c r="C73" s="12">
        <v>0</v>
      </c>
      <c r="D73" s="11">
        <v>4</v>
      </c>
      <c r="E73" s="12">
        <v>1</v>
      </c>
      <c r="F73" s="11">
        <v>4</v>
      </c>
      <c r="G73" s="12">
        <v>1</v>
      </c>
      <c r="H73" s="15" t="s">
        <v>31</v>
      </c>
    </row>
    <row r="74" spans="1:9" x14ac:dyDescent="0.25">
      <c r="A74" s="13" t="s">
        <v>10</v>
      </c>
      <c r="B74" s="11"/>
      <c r="C74" s="12">
        <v>0</v>
      </c>
      <c r="D74" s="11">
        <v>2</v>
      </c>
      <c r="E74" s="12">
        <v>1</v>
      </c>
      <c r="F74" s="11">
        <v>2</v>
      </c>
      <c r="G74" s="12">
        <v>1</v>
      </c>
      <c r="H74" s="13" t="s">
        <v>14</v>
      </c>
    </row>
    <row r="75" spans="1:9" x14ac:dyDescent="0.25">
      <c r="A75" s="13" t="s">
        <v>14</v>
      </c>
      <c r="B75" s="11"/>
      <c r="C75" s="12">
        <v>0</v>
      </c>
      <c r="D75" s="11">
        <v>2</v>
      </c>
      <c r="E75" s="12">
        <v>1</v>
      </c>
      <c r="F75" s="11">
        <v>2</v>
      </c>
      <c r="G75" s="12">
        <v>1</v>
      </c>
      <c r="H75" s="15" t="s">
        <v>30</v>
      </c>
    </row>
    <row r="76" spans="1:9" x14ac:dyDescent="0.25">
      <c r="A76" s="10" t="s">
        <v>12</v>
      </c>
      <c r="B76" s="11">
        <v>1</v>
      </c>
      <c r="C76" s="12">
        <v>0.2</v>
      </c>
      <c r="D76" s="11">
        <v>4</v>
      </c>
      <c r="E76" s="12">
        <v>0.8</v>
      </c>
      <c r="F76" s="11">
        <v>5</v>
      </c>
      <c r="G76" s="12">
        <v>1</v>
      </c>
      <c r="H76" s="13" t="s">
        <v>10</v>
      </c>
    </row>
    <row r="77" spans="1:9" x14ac:dyDescent="0.25">
      <c r="A77" s="13" t="s">
        <v>14</v>
      </c>
      <c r="B77" s="11">
        <v>1</v>
      </c>
      <c r="C77" s="12">
        <v>0.2</v>
      </c>
      <c r="D77" s="11">
        <v>4</v>
      </c>
      <c r="E77" s="12">
        <v>0.8</v>
      </c>
      <c r="F77" s="11">
        <v>5</v>
      </c>
      <c r="G77" s="12">
        <v>1</v>
      </c>
      <c r="H77" s="13" t="s">
        <v>14</v>
      </c>
    </row>
    <row r="78" spans="1:9" x14ac:dyDescent="0.25">
      <c r="A78" s="10" t="s">
        <v>16</v>
      </c>
      <c r="B78" s="11"/>
      <c r="C78" s="12">
        <v>0</v>
      </c>
      <c r="D78" s="11">
        <v>1</v>
      </c>
      <c r="E78" s="12">
        <v>1</v>
      </c>
      <c r="F78" s="11">
        <v>1</v>
      </c>
      <c r="G78" s="12">
        <v>1</v>
      </c>
      <c r="H78" s="15" t="s">
        <v>33</v>
      </c>
    </row>
    <row r="79" spans="1:9" x14ac:dyDescent="0.25">
      <c r="A79" s="13" t="s">
        <v>14</v>
      </c>
      <c r="B79" s="11"/>
      <c r="C79" s="12">
        <v>0</v>
      </c>
      <c r="D79" s="11">
        <v>1</v>
      </c>
      <c r="E79" s="12">
        <v>1</v>
      </c>
      <c r="F79" s="11">
        <v>1</v>
      </c>
      <c r="G79" s="12">
        <v>1</v>
      </c>
      <c r="H79" s="13" t="s">
        <v>14</v>
      </c>
    </row>
    <row r="80" spans="1:9" x14ac:dyDescent="0.25">
      <c r="A80" s="9">
        <v>11</v>
      </c>
      <c r="B80" s="11">
        <v>4</v>
      </c>
      <c r="C80" s="12">
        <v>0.2</v>
      </c>
      <c r="D80" s="11">
        <v>16</v>
      </c>
      <c r="E80" s="12">
        <v>0.8</v>
      </c>
      <c r="F80" s="11">
        <v>20</v>
      </c>
      <c r="G80" s="12">
        <v>1</v>
      </c>
      <c r="H80" s="14">
        <v>11</v>
      </c>
      <c r="I80">
        <f>(GETPIVOTDATA("Ratio",$A$3,"Etat","Complet","Semaine",11)-GETPIVOTDATA("Ratio",$A$3,"Etat","Complet","Semaine",10))/GETPIVOTDATA("Ratio",$A$3,"Etat","Complet","Semaine",10)</f>
        <v>1</v>
      </c>
    </row>
    <row r="81" spans="1:9" x14ac:dyDescent="0.25">
      <c r="A81" s="10" t="s">
        <v>8</v>
      </c>
      <c r="B81" s="11">
        <v>3</v>
      </c>
      <c r="C81" s="12">
        <v>0.1875</v>
      </c>
      <c r="D81" s="11">
        <v>13</v>
      </c>
      <c r="E81" s="12">
        <v>0.8125</v>
      </c>
      <c r="F81" s="11">
        <v>16</v>
      </c>
      <c r="G81" s="12">
        <v>1</v>
      </c>
      <c r="H81" s="15" t="s">
        <v>32</v>
      </c>
    </row>
    <row r="82" spans="1:9" x14ac:dyDescent="0.25">
      <c r="A82" s="13" t="s">
        <v>10</v>
      </c>
      <c r="B82" s="11">
        <v>1</v>
      </c>
      <c r="C82" s="12">
        <v>0.2</v>
      </c>
      <c r="D82" s="11">
        <v>4</v>
      </c>
      <c r="E82" s="12">
        <v>0.8</v>
      </c>
      <c r="F82" s="11">
        <v>5</v>
      </c>
      <c r="G82" s="12">
        <v>1</v>
      </c>
      <c r="H82" s="13" t="s">
        <v>10</v>
      </c>
    </row>
    <row r="83" spans="1:9" x14ac:dyDescent="0.25">
      <c r="A83" s="13" t="s">
        <v>14</v>
      </c>
      <c r="B83" s="11">
        <v>2</v>
      </c>
      <c r="C83" s="12">
        <v>0.18181818181818182</v>
      </c>
      <c r="D83" s="11">
        <v>9</v>
      </c>
      <c r="E83" s="12">
        <v>0.81818181818181823</v>
      </c>
      <c r="F83" s="11">
        <v>11</v>
      </c>
      <c r="G83" s="12">
        <v>1</v>
      </c>
      <c r="H83" s="15" t="s">
        <v>31</v>
      </c>
    </row>
    <row r="84" spans="1:9" x14ac:dyDescent="0.25">
      <c r="A84" s="10" t="s">
        <v>9</v>
      </c>
      <c r="B84" s="11"/>
      <c r="C84" s="12">
        <v>0</v>
      </c>
      <c r="D84" s="11">
        <v>1</v>
      </c>
      <c r="E84" s="12">
        <v>1</v>
      </c>
      <c r="F84" s="11">
        <v>1</v>
      </c>
      <c r="G84" s="12">
        <v>1</v>
      </c>
      <c r="H84" s="13" t="s">
        <v>14</v>
      </c>
    </row>
    <row r="85" spans="1:9" x14ac:dyDescent="0.25">
      <c r="A85" s="13" t="s">
        <v>10</v>
      </c>
      <c r="B85" s="11"/>
      <c r="C85" s="12">
        <v>0</v>
      </c>
      <c r="D85" s="11">
        <v>1</v>
      </c>
      <c r="E85" s="12">
        <v>1</v>
      </c>
      <c r="F85" s="11">
        <v>1</v>
      </c>
      <c r="G85" s="12">
        <v>1</v>
      </c>
      <c r="H85" s="15" t="s">
        <v>30</v>
      </c>
    </row>
    <row r="86" spans="1:9" x14ac:dyDescent="0.25">
      <c r="A86" s="10" t="s">
        <v>12</v>
      </c>
      <c r="B86" s="11">
        <v>1</v>
      </c>
      <c r="C86" s="12">
        <v>1</v>
      </c>
      <c r="D86" s="11"/>
      <c r="E86" s="12">
        <v>0</v>
      </c>
      <c r="F86" s="11">
        <v>1</v>
      </c>
      <c r="G86" s="12">
        <v>1</v>
      </c>
      <c r="H86" s="13" t="s">
        <v>10</v>
      </c>
    </row>
    <row r="87" spans="1:9" x14ac:dyDescent="0.25">
      <c r="A87" s="13" t="s">
        <v>14</v>
      </c>
      <c r="B87" s="11">
        <v>1</v>
      </c>
      <c r="C87" s="12">
        <v>1</v>
      </c>
      <c r="D87" s="11"/>
      <c r="E87" s="12">
        <v>0</v>
      </c>
      <c r="F87" s="11">
        <v>1</v>
      </c>
      <c r="G87" s="12">
        <v>1</v>
      </c>
      <c r="H87" s="13" t="s">
        <v>14</v>
      </c>
    </row>
    <row r="88" spans="1:9" x14ac:dyDescent="0.25">
      <c r="A88" s="10" t="s">
        <v>16</v>
      </c>
      <c r="B88" s="11"/>
      <c r="C88" s="12">
        <v>0</v>
      </c>
      <c r="D88" s="11">
        <v>2</v>
      </c>
      <c r="E88" s="12">
        <v>1</v>
      </c>
      <c r="F88" s="11">
        <v>2</v>
      </c>
      <c r="G88" s="12">
        <v>1</v>
      </c>
      <c r="H88" s="15" t="s">
        <v>33</v>
      </c>
    </row>
    <row r="89" spans="1:9" x14ac:dyDescent="0.25">
      <c r="A89" s="13" t="s">
        <v>10</v>
      </c>
      <c r="B89" s="11"/>
      <c r="C89" s="12">
        <v>0</v>
      </c>
      <c r="D89" s="11">
        <v>1</v>
      </c>
      <c r="E89" s="12">
        <v>1</v>
      </c>
      <c r="F89" s="11">
        <v>1</v>
      </c>
      <c r="G89" s="12">
        <v>1</v>
      </c>
      <c r="H89" s="13" t="s">
        <v>10</v>
      </c>
    </row>
    <row r="90" spans="1:9" x14ac:dyDescent="0.25">
      <c r="A90" s="13" t="s">
        <v>14</v>
      </c>
      <c r="B90" s="11"/>
      <c r="C90" s="12">
        <v>0</v>
      </c>
      <c r="D90" s="11">
        <v>1</v>
      </c>
      <c r="E90" s="12">
        <v>1</v>
      </c>
      <c r="F90" s="11">
        <v>1</v>
      </c>
      <c r="G90" s="12">
        <v>1</v>
      </c>
      <c r="H90" s="13" t="s">
        <v>14</v>
      </c>
    </row>
    <row r="91" spans="1:9" x14ac:dyDescent="0.25">
      <c r="A91" s="9">
        <v>12</v>
      </c>
      <c r="B91" s="11">
        <v>6</v>
      </c>
      <c r="C91" s="12">
        <v>0.2857142857142857</v>
      </c>
      <c r="D91" s="11">
        <v>15</v>
      </c>
      <c r="E91" s="12">
        <v>0.7142857142857143</v>
      </c>
      <c r="F91" s="11">
        <v>21</v>
      </c>
      <c r="G91" s="12">
        <v>1</v>
      </c>
      <c r="H91" s="14">
        <v>12</v>
      </c>
      <c r="I91">
        <f>(GETPIVOTDATA("Ratio",$A$3,"Etat","Complet","Semaine",12)-GETPIVOTDATA("Ratio",$A$3,"Etat","Complet","Semaine",11))/GETPIVOTDATA("Ratio",$A$3,"Etat","Complet","Semaine",11)</f>
        <v>0.42857142857142844</v>
      </c>
    </row>
    <row r="92" spans="1:9" x14ac:dyDescent="0.25">
      <c r="A92" s="10" t="s">
        <v>8</v>
      </c>
      <c r="B92" s="11">
        <v>5</v>
      </c>
      <c r="C92" s="12">
        <v>0.29411764705882354</v>
      </c>
      <c r="D92" s="11">
        <v>12</v>
      </c>
      <c r="E92" s="12">
        <v>0.70588235294117652</v>
      </c>
      <c r="F92" s="11">
        <v>17</v>
      </c>
      <c r="G92" s="12">
        <v>1</v>
      </c>
      <c r="H92" s="15" t="s">
        <v>32</v>
      </c>
    </row>
    <row r="93" spans="1:9" x14ac:dyDescent="0.25">
      <c r="A93" s="13" t="s">
        <v>10</v>
      </c>
      <c r="B93" s="11">
        <v>1</v>
      </c>
      <c r="C93" s="12">
        <v>0.33333333333333331</v>
      </c>
      <c r="D93" s="11">
        <v>2</v>
      </c>
      <c r="E93" s="12">
        <v>0.66666666666666663</v>
      </c>
      <c r="F93" s="11">
        <v>3</v>
      </c>
      <c r="G93" s="12">
        <v>1</v>
      </c>
      <c r="H93" s="13" t="s">
        <v>10</v>
      </c>
    </row>
    <row r="94" spans="1:9" x14ac:dyDescent="0.25">
      <c r="A94" s="13" t="s">
        <v>14</v>
      </c>
      <c r="B94" s="11">
        <v>4</v>
      </c>
      <c r="C94" s="12">
        <v>0.2857142857142857</v>
      </c>
      <c r="D94" s="11">
        <v>10</v>
      </c>
      <c r="E94" s="12">
        <v>0.7142857142857143</v>
      </c>
      <c r="F94" s="11">
        <v>14</v>
      </c>
      <c r="G94" s="12">
        <v>1</v>
      </c>
      <c r="H94" s="15" t="s">
        <v>31</v>
      </c>
    </row>
    <row r="95" spans="1:9" x14ac:dyDescent="0.25">
      <c r="A95" s="10" t="s">
        <v>9</v>
      </c>
      <c r="B95" s="11"/>
      <c r="C95" s="12">
        <v>0</v>
      </c>
      <c r="D95" s="11">
        <v>1</v>
      </c>
      <c r="E95" s="12">
        <v>1</v>
      </c>
      <c r="F95" s="11">
        <v>1</v>
      </c>
      <c r="G95" s="12">
        <v>1</v>
      </c>
      <c r="H95" s="13" t="s">
        <v>10</v>
      </c>
    </row>
    <row r="96" spans="1:9" x14ac:dyDescent="0.25">
      <c r="A96" s="13" t="s">
        <v>10</v>
      </c>
      <c r="B96" s="11"/>
      <c r="C96" s="12">
        <v>0</v>
      </c>
      <c r="D96" s="11">
        <v>1</v>
      </c>
      <c r="E96" s="12">
        <v>1</v>
      </c>
      <c r="F96" s="11">
        <v>1</v>
      </c>
      <c r="G96" s="12">
        <v>1</v>
      </c>
      <c r="H96" s="13" t="s">
        <v>14</v>
      </c>
    </row>
    <row r="97" spans="1:9" x14ac:dyDescent="0.25">
      <c r="A97" s="10" t="s">
        <v>12</v>
      </c>
      <c r="B97" s="11">
        <v>1</v>
      </c>
      <c r="C97" s="12">
        <v>0.33333333333333331</v>
      </c>
      <c r="D97" s="11">
        <v>2</v>
      </c>
      <c r="E97" s="12">
        <v>0.66666666666666663</v>
      </c>
      <c r="F97" s="11">
        <v>3</v>
      </c>
      <c r="G97" s="12">
        <v>1</v>
      </c>
      <c r="H97" s="15" t="s">
        <v>30</v>
      </c>
    </row>
    <row r="98" spans="1:9" x14ac:dyDescent="0.25">
      <c r="A98" s="13" t="s">
        <v>10</v>
      </c>
      <c r="B98" s="11">
        <v>1</v>
      </c>
      <c r="C98" s="12">
        <v>1</v>
      </c>
      <c r="D98" s="11"/>
      <c r="E98" s="12">
        <v>0</v>
      </c>
      <c r="F98" s="11">
        <v>1</v>
      </c>
      <c r="G98" s="12">
        <v>1</v>
      </c>
      <c r="H98" s="13" t="s">
        <v>10</v>
      </c>
    </row>
    <row r="99" spans="1:9" x14ac:dyDescent="0.25">
      <c r="A99" s="13" t="s">
        <v>14</v>
      </c>
      <c r="B99" s="11"/>
      <c r="C99" s="12">
        <v>0</v>
      </c>
      <c r="D99" s="11">
        <v>2</v>
      </c>
      <c r="E99" s="12">
        <v>1</v>
      </c>
      <c r="F99" s="11">
        <v>2</v>
      </c>
      <c r="G99" s="12">
        <v>1</v>
      </c>
      <c r="H99" s="13" t="s">
        <v>14</v>
      </c>
    </row>
    <row r="100" spans="1:9" x14ac:dyDescent="0.25">
      <c r="A100" s="9">
        <v>13</v>
      </c>
      <c r="B100" s="11">
        <v>2</v>
      </c>
      <c r="C100" s="12">
        <v>7.6923076923076927E-2</v>
      </c>
      <c r="D100" s="11">
        <v>24</v>
      </c>
      <c r="E100" s="12">
        <v>0.92307692307692313</v>
      </c>
      <c r="F100" s="11">
        <v>26</v>
      </c>
      <c r="G100" s="12">
        <v>1</v>
      </c>
      <c r="H100" s="14">
        <v>13</v>
      </c>
      <c r="I100">
        <f>(GETPIVOTDATA("Ratio",$A$3,"Etat","Complet","Semaine",13)-GETPIVOTDATA("Ratio",$A$3,"Etat","Complet","Semaine",12))/GETPIVOTDATA("Ratio",$A$3,"Etat","Complet","Semaine",12)</f>
        <v>-0.73076923076923073</v>
      </c>
    </row>
    <row r="101" spans="1:9" x14ac:dyDescent="0.25">
      <c r="A101" s="10" t="s">
        <v>8</v>
      </c>
      <c r="B101" s="11">
        <v>2</v>
      </c>
      <c r="C101" s="12">
        <v>9.0909090909090912E-2</v>
      </c>
      <c r="D101" s="11">
        <v>20</v>
      </c>
      <c r="E101" s="12">
        <v>0.90909090909090906</v>
      </c>
      <c r="F101" s="11">
        <v>22</v>
      </c>
      <c r="G101" s="12">
        <v>1</v>
      </c>
      <c r="H101" s="15" t="s">
        <v>32</v>
      </c>
    </row>
    <row r="102" spans="1:9" x14ac:dyDescent="0.25">
      <c r="A102" s="13" t="s">
        <v>10</v>
      </c>
      <c r="B102" s="11"/>
      <c r="C102" s="12">
        <v>0</v>
      </c>
      <c r="D102" s="11">
        <v>8</v>
      </c>
      <c r="E102" s="12">
        <v>1</v>
      </c>
      <c r="F102" s="11">
        <v>8</v>
      </c>
      <c r="G102" s="12">
        <v>1</v>
      </c>
      <c r="H102" s="13" t="s">
        <v>10</v>
      </c>
    </row>
    <row r="103" spans="1:9" x14ac:dyDescent="0.25">
      <c r="A103" s="13" t="s">
        <v>14</v>
      </c>
      <c r="B103" s="11">
        <v>2</v>
      </c>
      <c r="C103" s="12">
        <v>0.14285714285714285</v>
      </c>
      <c r="D103" s="11">
        <v>12</v>
      </c>
      <c r="E103" s="12">
        <v>0.8571428571428571</v>
      </c>
      <c r="F103" s="11">
        <v>14</v>
      </c>
      <c r="G103" s="12">
        <v>1</v>
      </c>
      <c r="H103" s="15" t="s">
        <v>31</v>
      </c>
    </row>
    <row r="104" spans="1:9" x14ac:dyDescent="0.25">
      <c r="A104" s="10" t="s">
        <v>9</v>
      </c>
      <c r="B104" s="11"/>
      <c r="C104" s="12">
        <v>0</v>
      </c>
      <c r="D104" s="11">
        <v>2</v>
      </c>
      <c r="E104" s="12">
        <v>1</v>
      </c>
      <c r="F104" s="11">
        <v>2</v>
      </c>
      <c r="G104" s="12">
        <v>1</v>
      </c>
      <c r="H104" s="13" t="s">
        <v>10</v>
      </c>
    </row>
    <row r="105" spans="1:9" x14ac:dyDescent="0.25">
      <c r="A105" s="13" t="s">
        <v>10</v>
      </c>
      <c r="B105" s="11"/>
      <c r="C105" s="12">
        <v>0</v>
      </c>
      <c r="D105" s="11">
        <v>2</v>
      </c>
      <c r="E105" s="12">
        <v>1</v>
      </c>
      <c r="F105" s="11">
        <v>2</v>
      </c>
      <c r="G105" s="12">
        <v>1</v>
      </c>
      <c r="H105" s="15" t="s">
        <v>30</v>
      </c>
    </row>
    <row r="106" spans="1:9" x14ac:dyDescent="0.25">
      <c r="A106" s="10" t="s">
        <v>12</v>
      </c>
      <c r="B106" s="11"/>
      <c r="C106" s="12">
        <v>0</v>
      </c>
      <c r="D106" s="11">
        <v>1</v>
      </c>
      <c r="E106" s="12">
        <v>1</v>
      </c>
      <c r="F106" s="11">
        <v>1</v>
      </c>
      <c r="G106" s="12">
        <v>1</v>
      </c>
      <c r="H106" s="13" t="s">
        <v>10</v>
      </c>
    </row>
    <row r="107" spans="1:9" x14ac:dyDescent="0.25">
      <c r="A107" s="13" t="s">
        <v>10</v>
      </c>
      <c r="B107" s="11"/>
      <c r="C107" s="12">
        <v>0</v>
      </c>
      <c r="D107" s="11">
        <v>1</v>
      </c>
      <c r="E107" s="12">
        <v>1</v>
      </c>
      <c r="F107" s="11">
        <v>1</v>
      </c>
      <c r="G107" s="12">
        <v>1</v>
      </c>
      <c r="H107" s="13" t="s">
        <v>14</v>
      </c>
    </row>
    <row r="108" spans="1:9" x14ac:dyDescent="0.25">
      <c r="A108" s="10" t="s">
        <v>16</v>
      </c>
      <c r="B108" s="11"/>
      <c r="C108" s="12">
        <v>0</v>
      </c>
      <c r="D108" s="11">
        <v>1</v>
      </c>
      <c r="E108" s="12">
        <v>1</v>
      </c>
      <c r="F108" s="11">
        <v>1</v>
      </c>
      <c r="G108" s="12">
        <v>1</v>
      </c>
      <c r="H108" s="15" t="s">
        <v>33</v>
      </c>
    </row>
    <row r="109" spans="1:9" x14ac:dyDescent="0.25">
      <c r="A109" s="13" t="s">
        <v>14</v>
      </c>
      <c r="B109" s="11"/>
      <c r="C109" s="12">
        <v>0</v>
      </c>
      <c r="D109" s="11">
        <v>1</v>
      </c>
      <c r="E109" s="12">
        <v>1</v>
      </c>
      <c r="F109" s="11">
        <v>1</v>
      </c>
      <c r="G109" s="12">
        <v>1</v>
      </c>
      <c r="H109" s="13" t="s">
        <v>14</v>
      </c>
    </row>
    <row r="110" spans="1:9" x14ac:dyDescent="0.25">
      <c r="A110" s="9">
        <v>14</v>
      </c>
      <c r="B110" s="11"/>
      <c r="C110" s="12">
        <v>0</v>
      </c>
      <c r="D110" s="11">
        <v>18</v>
      </c>
      <c r="E110" s="12">
        <v>1</v>
      </c>
      <c r="F110" s="11">
        <v>18</v>
      </c>
      <c r="G110" s="12">
        <v>1</v>
      </c>
      <c r="H110" s="14">
        <v>14</v>
      </c>
      <c r="I110">
        <f>(GETPIVOTDATA("Ratio",$A$3,"Etat","Complet","Semaine",14)-GETPIVOTDATA("Ratio",$A$3,"Etat","Complet","Semaine",13))/GETPIVOTDATA("Ratio",$A$3,"Etat","Complet","Semaine",13)</f>
        <v>-1</v>
      </c>
    </row>
    <row r="111" spans="1:9" x14ac:dyDescent="0.25">
      <c r="A111" s="10" t="s">
        <v>8</v>
      </c>
      <c r="B111" s="11"/>
      <c r="C111" s="12">
        <v>0</v>
      </c>
      <c r="D111" s="11">
        <v>10</v>
      </c>
      <c r="E111" s="12">
        <v>1</v>
      </c>
      <c r="F111" s="11">
        <v>10</v>
      </c>
      <c r="G111" s="12">
        <v>1</v>
      </c>
      <c r="H111" s="15" t="s">
        <v>31</v>
      </c>
    </row>
    <row r="112" spans="1:9" x14ac:dyDescent="0.25">
      <c r="A112" s="13" t="s">
        <v>10</v>
      </c>
      <c r="B112" s="11"/>
      <c r="C112" s="12">
        <v>0</v>
      </c>
      <c r="D112" s="11">
        <v>3</v>
      </c>
      <c r="E112" s="12">
        <v>1</v>
      </c>
      <c r="F112" s="11">
        <v>3</v>
      </c>
      <c r="G112" s="12">
        <v>1</v>
      </c>
      <c r="H112" s="13" t="s">
        <v>10</v>
      </c>
    </row>
    <row r="113" spans="1:9" x14ac:dyDescent="0.25">
      <c r="A113" s="13" t="s">
        <v>14</v>
      </c>
      <c r="B113" s="11"/>
      <c r="C113" s="12">
        <v>0</v>
      </c>
      <c r="D113" s="11">
        <v>7</v>
      </c>
      <c r="E113" s="12">
        <v>1</v>
      </c>
      <c r="F113" s="11">
        <v>7</v>
      </c>
      <c r="G113" s="12">
        <v>1</v>
      </c>
      <c r="H113" s="13" t="s">
        <v>14</v>
      </c>
    </row>
    <row r="114" spans="1:9" x14ac:dyDescent="0.25">
      <c r="A114" s="10" t="s">
        <v>12</v>
      </c>
      <c r="B114" s="11"/>
      <c r="C114" s="12">
        <v>0</v>
      </c>
      <c r="D114" s="11">
        <v>8</v>
      </c>
      <c r="E114" s="12">
        <v>1</v>
      </c>
      <c r="F114" s="11">
        <v>8</v>
      </c>
      <c r="G114" s="12">
        <v>1</v>
      </c>
      <c r="H114" s="15" t="s">
        <v>30</v>
      </c>
    </row>
    <row r="115" spans="1:9" x14ac:dyDescent="0.25">
      <c r="A115" s="13" t="s">
        <v>10</v>
      </c>
      <c r="B115" s="11"/>
      <c r="C115" s="12">
        <v>0</v>
      </c>
      <c r="D115" s="11">
        <v>4</v>
      </c>
      <c r="E115" s="12">
        <v>1</v>
      </c>
      <c r="F115" s="11">
        <v>4</v>
      </c>
      <c r="G115" s="12">
        <v>1</v>
      </c>
      <c r="H115" s="13" t="s">
        <v>10</v>
      </c>
    </row>
    <row r="116" spans="1:9" x14ac:dyDescent="0.25">
      <c r="A116" s="13" t="s">
        <v>14</v>
      </c>
      <c r="B116" s="11"/>
      <c r="C116" s="12">
        <v>0</v>
      </c>
      <c r="D116" s="11">
        <v>4</v>
      </c>
      <c r="E116" s="12">
        <v>1</v>
      </c>
      <c r="F116" s="11">
        <v>4</v>
      </c>
      <c r="G116" s="12">
        <v>1</v>
      </c>
      <c r="H116" s="13" t="s">
        <v>14</v>
      </c>
    </row>
    <row r="117" spans="1:9" x14ac:dyDescent="0.25">
      <c r="A117" s="9">
        <v>15</v>
      </c>
      <c r="B117" s="11"/>
      <c r="C117" s="12">
        <v>0</v>
      </c>
      <c r="D117" s="11">
        <v>16</v>
      </c>
      <c r="E117" s="12">
        <v>1</v>
      </c>
      <c r="F117" s="11">
        <v>16</v>
      </c>
      <c r="G117" s="12">
        <v>1</v>
      </c>
      <c r="H117" s="14">
        <v>15</v>
      </c>
      <c r="I117" t="e">
        <f>(GETPIVOTDATA("Ratio",$A$3,"Etat","Complet","Semaine",15)-GETPIVOTDATA("Ratio",$A$3,"Etat","Complet","Semaine",14))/GETPIVOTDATA("Ratio",$A$3,"Etat","Complet","Semaine",14)</f>
        <v>#DIV/0!</v>
      </c>
    </row>
    <row r="118" spans="1:9" x14ac:dyDescent="0.25">
      <c r="A118" s="10" t="s">
        <v>8</v>
      </c>
      <c r="B118" s="11"/>
      <c r="C118" s="12">
        <v>0</v>
      </c>
      <c r="D118" s="11">
        <v>10</v>
      </c>
      <c r="E118" s="12">
        <v>1</v>
      </c>
      <c r="F118" s="11">
        <v>10</v>
      </c>
      <c r="G118" s="12">
        <v>1</v>
      </c>
      <c r="H118" s="15" t="s">
        <v>31</v>
      </c>
    </row>
    <row r="119" spans="1:9" x14ac:dyDescent="0.25">
      <c r="A119" s="13" t="s">
        <v>10</v>
      </c>
      <c r="B119" s="11"/>
      <c r="C119" s="12">
        <v>0</v>
      </c>
      <c r="D119" s="11">
        <v>4</v>
      </c>
      <c r="E119" s="12">
        <v>1</v>
      </c>
      <c r="F119" s="11">
        <v>4</v>
      </c>
      <c r="G119" s="12">
        <v>1</v>
      </c>
      <c r="H119" s="13" t="s">
        <v>14</v>
      </c>
    </row>
    <row r="120" spans="1:9" x14ac:dyDescent="0.25">
      <c r="A120" s="13" t="s">
        <v>14</v>
      </c>
      <c r="B120" s="11"/>
      <c r="C120" s="12">
        <v>0</v>
      </c>
      <c r="D120" s="11">
        <v>6</v>
      </c>
      <c r="E120" s="12">
        <v>1</v>
      </c>
      <c r="F120" s="11">
        <v>6</v>
      </c>
      <c r="G120" s="12">
        <v>1</v>
      </c>
      <c r="H120" s="15" t="s">
        <v>30</v>
      </c>
    </row>
    <row r="121" spans="1:9" x14ac:dyDescent="0.25">
      <c r="A121" s="10" t="s">
        <v>12</v>
      </c>
      <c r="B121" s="11"/>
      <c r="C121" s="12">
        <v>0</v>
      </c>
      <c r="D121" s="11">
        <v>4</v>
      </c>
      <c r="E121" s="12">
        <v>1</v>
      </c>
      <c r="F121" s="11">
        <v>4</v>
      </c>
      <c r="G121" s="12">
        <v>1</v>
      </c>
      <c r="H121" s="13" t="s">
        <v>10</v>
      </c>
    </row>
    <row r="122" spans="1:9" x14ac:dyDescent="0.25">
      <c r="A122" s="13" t="s">
        <v>14</v>
      </c>
      <c r="B122" s="11"/>
      <c r="C122" s="12">
        <v>0</v>
      </c>
      <c r="D122" s="11">
        <v>4</v>
      </c>
      <c r="E122" s="12">
        <v>1</v>
      </c>
      <c r="F122" s="11">
        <v>4</v>
      </c>
      <c r="G122" s="12">
        <v>1</v>
      </c>
      <c r="H122" s="13" t="s">
        <v>14</v>
      </c>
    </row>
    <row r="123" spans="1:9" x14ac:dyDescent="0.25">
      <c r="A123" s="10" t="s">
        <v>16</v>
      </c>
      <c r="B123" s="11"/>
      <c r="C123" s="12">
        <v>0</v>
      </c>
      <c r="D123" s="11">
        <v>2</v>
      </c>
      <c r="E123" s="12">
        <v>1</v>
      </c>
      <c r="F123" s="11">
        <v>2</v>
      </c>
      <c r="G123" s="12">
        <v>1</v>
      </c>
      <c r="H123" s="15" t="s">
        <v>33</v>
      </c>
    </row>
    <row r="124" spans="1:9" x14ac:dyDescent="0.25">
      <c r="A124" s="13" t="s">
        <v>14</v>
      </c>
      <c r="B124" s="11"/>
      <c r="C124" s="12">
        <v>0</v>
      </c>
      <c r="D124" s="11">
        <v>2</v>
      </c>
      <c r="E124" s="12">
        <v>1</v>
      </c>
      <c r="F124" s="11">
        <v>2</v>
      </c>
      <c r="G124" s="12">
        <v>1</v>
      </c>
      <c r="H124" s="13" t="s">
        <v>14</v>
      </c>
    </row>
    <row r="125" spans="1:9" x14ac:dyDescent="0.25">
      <c r="A125" s="9">
        <v>16</v>
      </c>
      <c r="B125" s="11">
        <v>4</v>
      </c>
      <c r="C125" s="12">
        <v>0.23529411764705882</v>
      </c>
      <c r="D125" s="11">
        <v>13</v>
      </c>
      <c r="E125" s="12">
        <v>0.76470588235294112</v>
      </c>
      <c r="F125" s="11">
        <v>17</v>
      </c>
      <c r="G125" s="12">
        <v>1</v>
      </c>
      <c r="H125" s="14">
        <v>16</v>
      </c>
      <c r="I125" t="e">
        <f>(GETPIVOTDATA("Ratio",$A$3,"Etat","Complet","Semaine",16)-GETPIVOTDATA("Ratio",$A$3,"Etat","Complet","Semaine",15))/GETPIVOTDATA("Ratio",$A$3,"Etat","Complet","Semaine",15)</f>
        <v>#DIV/0!</v>
      </c>
    </row>
    <row r="126" spans="1:9" x14ac:dyDescent="0.25">
      <c r="A126" s="10" t="s">
        <v>8</v>
      </c>
      <c r="B126" s="11">
        <v>4</v>
      </c>
      <c r="C126" s="12">
        <v>0.30769230769230771</v>
      </c>
      <c r="D126" s="11">
        <v>9</v>
      </c>
      <c r="E126" s="12">
        <v>0.69230769230769229</v>
      </c>
      <c r="F126" s="11">
        <v>13</v>
      </c>
      <c r="G126" s="12">
        <v>1</v>
      </c>
      <c r="H126" s="15" t="s">
        <v>32</v>
      </c>
    </row>
    <row r="127" spans="1:9" x14ac:dyDescent="0.25">
      <c r="A127" s="13" t="s">
        <v>10</v>
      </c>
      <c r="B127" s="11">
        <v>2</v>
      </c>
      <c r="C127" s="12">
        <v>0.66666666666666663</v>
      </c>
      <c r="D127" s="11">
        <v>1</v>
      </c>
      <c r="E127" s="12">
        <v>0.33333333333333331</v>
      </c>
      <c r="F127" s="11">
        <v>3</v>
      </c>
      <c r="G127" s="12">
        <v>1</v>
      </c>
      <c r="H127" s="13" t="s">
        <v>10</v>
      </c>
    </row>
    <row r="128" spans="1:9" x14ac:dyDescent="0.25">
      <c r="A128" s="13" t="s">
        <v>14</v>
      </c>
      <c r="B128" s="11">
        <v>2</v>
      </c>
      <c r="C128" s="12">
        <v>0.2</v>
      </c>
      <c r="D128" s="11">
        <v>8</v>
      </c>
      <c r="E128" s="12">
        <v>0.8</v>
      </c>
      <c r="F128" s="11">
        <v>10</v>
      </c>
      <c r="G128" s="12">
        <v>1</v>
      </c>
      <c r="H128" s="15" t="s">
        <v>31</v>
      </c>
    </row>
    <row r="129" spans="1:8" x14ac:dyDescent="0.25">
      <c r="A129" s="10" t="s">
        <v>9</v>
      </c>
      <c r="B129" s="11"/>
      <c r="C129" s="12">
        <v>0</v>
      </c>
      <c r="D129" s="11">
        <v>2</v>
      </c>
      <c r="E129" s="12">
        <v>1</v>
      </c>
      <c r="F129" s="11">
        <v>2</v>
      </c>
      <c r="G129" s="12">
        <v>1</v>
      </c>
      <c r="H129" s="13" t="s">
        <v>14</v>
      </c>
    </row>
    <row r="130" spans="1:8" x14ac:dyDescent="0.25">
      <c r="A130" s="13" t="s">
        <v>10</v>
      </c>
      <c r="B130" s="11"/>
      <c r="C130" s="12">
        <v>0</v>
      </c>
      <c r="D130" s="11">
        <v>2</v>
      </c>
      <c r="E130" s="12">
        <v>1</v>
      </c>
      <c r="F130" s="11">
        <v>2</v>
      </c>
      <c r="G130" s="12">
        <v>1</v>
      </c>
      <c r="H130" s="15" t="s">
        <v>30</v>
      </c>
    </row>
    <row r="131" spans="1:8" x14ac:dyDescent="0.25">
      <c r="A131" s="10" t="s">
        <v>12</v>
      </c>
      <c r="B131" s="11"/>
      <c r="C131" s="12">
        <v>0</v>
      </c>
      <c r="D131" s="11">
        <v>2</v>
      </c>
      <c r="E131" s="12">
        <v>1</v>
      </c>
      <c r="F131" s="11">
        <v>2</v>
      </c>
      <c r="G131" s="12">
        <v>1</v>
      </c>
      <c r="H131" s="13" t="s">
        <v>10</v>
      </c>
    </row>
    <row r="132" spans="1:8" x14ac:dyDescent="0.25">
      <c r="A132" s="13" t="s">
        <v>14</v>
      </c>
      <c r="B132" s="11"/>
      <c r="C132" s="12">
        <v>0</v>
      </c>
      <c r="D132" s="11">
        <v>2</v>
      </c>
      <c r="E132" s="12">
        <v>1</v>
      </c>
      <c r="F132" s="11">
        <v>2</v>
      </c>
      <c r="G132" s="12">
        <v>1</v>
      </c>
      <c r="H132" s="13" t="s">
        <v>14</v>
      </c>
    </row>
    <row r="133" spans="1:8" x14ac:dyDescent="0.25">
      <c r="A133" s="9" t="s">
        <v>22</v>
      </c>
      <c r="B133" s="11">
        <v>49</v>
      </c>
      <c r="C133" s="12">
        <v>0.19066147859922178</v>
      </c>
      <c r="D133" s="11">
        <v>208</v>
      </c>
      <c r="E133" s="12">
        <v>0.80933852140077822</v>
      </c>
      <c r="F133" s="11">
        <v>257</v>
      </c>
      <c r="G133" s="12">
        <v>1</v>
      </c>
      <c r="H133" s="12"/>
    </row>
  </sheetData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79CCF-E320-41CB-A9D4-4EAD3D94DF2E}">
  <dimension ref="A1:H82"/>
  <sheetViews>
    <sheetView tabSelected="1" workbookViewId="0">
      <selection activeCell="H3" sqref="H3"/>
    </sheetView>
  </sheetViews>
  <sheetFormatPr baseColWidth="10" defaultRowHeight="15" x14ac:dyDescent="0.25"/>
  <cols>
    <col min="1" max="1" width="11" bestFit="1" customWidth="1"/>
    <col min="2" max="2" width="9.7109375" bestFit="1" customWidth="1"/>
    <col min="3" max="3" width="11.85546875" bestFit="1" customWidth="1"/>
    <col min="4" max="4" width="14.28515625" bestFit="1" customWidth="1"/>
    <col min="5" max="5" width="13.28515625" customWidth="1"/>
    <col min="6" max="6" width="15.7109375" bestFit="1" customWidth="1"/>
    <col min="7" max="7" width="12.5703125" customWidth="1"/>
    <col min="8" max="8" width="14.7109375" customWidth="1"/>
  </cols>
  <sheetData>
    <row r="1" spans="1:8" s="29" customFormat="1" ht="30" x14ac:dyDescent="0.25">
      <c r="A1" s="29" t="s">
        <v>5</v>
      </c>
      <c r="B1" s="29" t="s">
        <v>2</v>
      </c>
      <c r="C1" s="29" t="s">
        <v>41</v>
      </c>
      <c r="D1" s="29" t="s">
        <v>37</v>
      </c>
      <c r="E1" s="29" t="s">
        <v>38</v>
      </c>
      <c r="F1" s="29" t="s">
        <v>39</v>
      </c>
      <c r="G1" s="29" t="s">
        <v>40</v>
      </c>
      <c r="H1" s="29" t="s">
        <v>42</v>
      </c>
    </row>
    <row r="2" spans="1:8" x14ac:dyDescent="0.25">
      <c r="A2">
        <v>2</v>
      </c>
      <c r="B2" s="11" t="s">
        <v>8</v>
      </c>
      <c r="C2" s="11" t="s">
        <v>14</v>
      </c>
      <c r="D2">
        <v>3</v>
      </c>
      <c r="E2" s="28"/>
      <c r="F2">
        <v>4</v>
      </c>
      <c r="G2" s="28"/>
      <c r="H2" s="28"/>
    </row>
    <row r="3" spans="1:8" x14ac:dyDescent="0.25">
      <c r="A3">
        <v>2</v>
      </c>
      <c r="B3" s="11" t="s">
        <v>8</v>
      </c>
      <c r="C3" s="11" t="s">
        <v>10</v>
      </c>
      <c r="E3" s="28"/>
      <c r="F3">
        <v>7</v>
      </c>
      <c r="G3" s="28"/>
      <c r="H3" s="28"/>
    </row>
    <row r="4" spans="1:8" x14ac:dyDescent="0.25">
      <c r="A4">
        <v>2</v>
      </c>
      <c r="B4" s="11" t="s">
        <v>12</v>
      </c>
      <c r="C4" s="11" t="s">
        <v>14</v>
      </c>
      <c r="D4">
        <v>1</v>
      </c>
      <c r="E4" s="28"/>
      <c r="F4">
        <v>5</v>
      </c>
      <c r="G4" s="28"/>
      <c r="H4" s="28"/>
    </row>
    <row r="5" spans="1:8" x14ac:dyDescent="0.25">
      <c r="A5">
        <v>2</v>
      </c>
      <c r="B5" s="11" t="s">
        <v>9</v>
      </c>
      <c r="C5" s="11" t="s">
        <v>10</v>
      </c>
      <c r="E5" s="28"/>
      <c r="F5">
        <v>1</v>
      </c>
      <c r="G5" s="28"/>
      <c r="H5" s="28"/>
    </row>
    <row r="6" spans="1:8" x14ac:dyDescent="0.25">
      <c r="A6">
        <v>2</v>
      </c>
      <c r="B6" s="11"/>
      <c r="C6" s="11"/>
      <c r="D6">
        <v>4</v>
      </c>
      <c r="E6" s="28">
        <v>0.19047619047619049</v>
      </c>
      <c r="F6">
        <v>17</v>
      </c>
      <c r="G6" s="28">
        <v>0.80952380952380965</v>
      </c>
      <c r="H6" s="28"/>
    </row>
    <row r="7" spans="1:8" x14ac:dyDescent="0.25">
      <c r="A7">
        <v>3</v>
      </c>
      <c r="B7" s="11" t="s">
        <v>8</v>
      </c>
      <c r="C7" s="11" t="s">
        <v>14</v>
      </c>
      <c r="D7">
        <v>5</v>
      </c>
      <c r="E7" s="28"/>
      <c r="F7">
        <v>1</v>
      </c>
      <c r="G7" s="28"/>
      <c r="H7" s="28"/>
    </row>
    <row r="8" spans="1:8" x14ac:dyDescent="0.25">
      <c r="A8">
        <v>3</v>
      </c>
      <c r="B8" s="11" t="s">
        <v>8</v>
      </c>
      <c r="C8" s="11" t="s">
        <v>10</v>
      </c>
      <c r="D8">
        <v>1</v>
      </c>
      <c r="E8" s="28"/>
      <c r="F8">
        <v>1</v>
      </c>
      <c r="G8" s="28"/>
      <c r="H8" s="28"/>
    </row>
    <row r="9" spans="1:8" x14ac:dyDescent="0.25">
      <c r="A9">
        <v>3</v>
      </c>
      <c r="B9" s="11" t="s">
        <v>12</v>
      </c>
      <c r="C9" s="11" t="s">
        <v>14</v>
      </c>
      <c r="D9">
        <v>1</v>
      </c>
      <c r="E9" s="28"/>
      <c r="F9">
        <v>2</v>
      </c>
      <c r="G9" s="28"/>
      <c r="H9" s="28"/>
    </row>
    <row r="10" spans="1:8" x14ac:dyDescent="0.25">
      <c r="A10">
        <v>3</v>
      </c>
      <c r="B10" s="11" t="s">
        <v>9</v>
      </c>
      <c r="C10" s="11" t="s">
        <v>10</v>
      </c>
      <c r="E10" s="28"/>
      <c r="F10">
        <v>1</v>
      </c>
      <c r="G10" s="28"/>
      <c r="H10" s="28"/>
    </row>
    <row r="11" spans="1:8" x14ac:dyDescent="0.25">
      <c r="A11">
        <v>3</v>
      </c>
      <c r="B11" s="11" t="s">
        <v>16</v>
      </c>
      <c r="C11" s="11" t="s">
        <v>14</v>
      </c>
      <c r="E11" s="28"/>
      <c r="F11">
        <v>1</v>
      </c>
      <c r="G11" s="28"/>
      <c r="H11" s="28"/>
    </row>
    <row r="12" spans="1:8" x14ac:dyDescent="0.25">
      <c r="A12">
        <v>3</v>
      </c>
      <c r="B12" s="11"/>
      <c r="C12" s="11"/>
      <c r="D12">
        <v>7</v>
      </c>
      <c r="E12" s="28">
        <v>0.53846153846153844</v>
      </c>
      <c r="F12">
        <v>6</v>
      </c>
      <c r="G12" s="28">
        <v>0.46153846153846162</v>
      </c>
      <c r="H12" s="28">
        <v>1.82692307692308</v>
      </c>
    </row>
    <row r="13" spans="1:8" x14ac:dyDescent="0.25">
      <c r="A13">
        <v>4</v>
      </c>
      <c r="B13" s="11" t="s">
        <v>8</v>
      </c>
      <c r="C13" s="11" t="s">
        <v>14</v>
      </c>
      <c r="D13">
        <v>4</v>
      </c>
      <c r="E13" s="28"/>
      <c r="F13">
        <v>4</v>
      </c>
      <c r="G13" s="28"/>
      <c r="H13" s="28"/>
    </row>
    <row r="14" spans="1:8" x14ac:dyDescent="0.25">
      <c r="A14">
        <v>4</v>
      </c>
      <c r="B14" s="11" t="s">
        <v>8</v>
      </c>
      <c r="C14" s="11" t="s">
        <v>10</v>
      </c>
      <c r="E14" s="28"/>
      <c r="F14">
        <v>2</v>
      </c>
      <c r="G14" s="28"/>
      <c r="H14" s="28"/>
    </row>
    <row r="15" spans="1:8" x14ac:dyDescent="0.25">
      <c r="A15">
        <v>4</v>
      </c>
      <c r="B15" s="11" t="s">
        <v>12</v>
      </c>
      <c r="C15" s="11" t="s">
        <v>14</v>
      </c>
      <c r="D15">
        <v>1</v>
      </c>
      <c r="E15" s="28"/>
      <c r="F15">
        <v>3</v>
      </c>
      <c r="G15" s="28"/>
      <c r="H15" s="28"/>
    </row>
    <row r="16" spans="1:8" x14ac:dyDescent="0.25">
      <c r="A16">
        <v>4</v>
      </c>
      <c r="B16" s="11"/>
      <c r="C16" s="11"/>
      <c r="D16">
        <v>5</v>
      </c>
      <c r="E16" s="28">
        <v>0.35714285714285715</v>
      </c>
      <c r="F16">
        <v>9</v>
      </c>
      <c r="G16" s="28">
        <v>0.6428571428571429</v>
      </c>
      <c r="H16" s="28">
        <v>-0.33673469387755101</v>
      </c>
    </row>
    <row r="17" spans="1:8" x14ac:dyDescent="0.25">
      <c r="A17">
        <v>5</v>
      </c>
      <c r="B17" s="11" t="s">
        <v>8</v>
      </c>
      <c r="C17" s="11" t="s">
        <v>14</v>
      </c>
      <c r="D17">
        <v>1</v>
      </c>
      <c r="E17" s="28"/>
      <c r="F17">
        <v>6</v>
      </c>
      <c r="G17" s="28"/>
      <c r="H17" s="28"/>
    </row>
    <row r="18" spans="1:8" x14ac:dyDescent="0.25">
      <c r="A18">
        <v>5</v>
      </c>
      <c r="B18" s="11" t="s">
        <v>8</v>
      </c>
      <c r="C18" s="11" t="s">
        <v>10</v>
      </c>
      <c r="E18" s="28"/>
      <c r="F18">
        <v>2</v>
      </c>
      <c r="G18" s="28"/>
      <c r="H18" s="28"/>
    </row>
    <row r="19" spans="1:8" x14ac:dyDescent="0.25">
      <c r="A19">
        <v>5</v>
      </c>
      <c r="B19" s="11" t="s">
        <v>12</v>
      </c>
      <c r="C19" s="11" t="s">
        <v>14</v>
      </c>
      <c r="E19" s="28"/>
      <c r="F19">
        <v>3</v>
      </c>
      <c r="G19" s="28"/>
      <c r="H19" s="28"/>
    </row>
    <row r="20" spans="1:8" x14ac:dyDescent="0.25">
      <c r="A20">
        <v>5</v>
      </c>
      <c r="B20" s="11" t="s">
        <v>9</v>
      </c>
      <c r="C20" s="11" t="s">
        <v>10</v>
      </c>
      <c r="D20">
        <v>1</v>
      </c>
      <c r="E20" s="28"/>
      <c r="F20">
        <v>1</v>
      </c>
      <c r="G20" s="28"/>
      <c r="H20" s="28"/>
    </row>
    <row r="21" spans="1:8" x14ac:dyDescent="0.25">
      <c r="A21">
        <v>5</v>
      </c>
      <c r="B21" s="11" t="s">
        <v>16</v>
      </c>
      <c r="C21" s="11" t="s">
        <v>14</v>
      </c>
      <c r="D21">
        <v>1</v>
      </c>
      <c r="E21" s="28"/>
      <c r="G21" s="28"/>
      <c r="H21" s="28"/>
    </row>
    <row r="22" spans="1:8" x14ac:dyDescent="0.25">
      <c r="A22">
        <v>5</v>
      </c>
      <c r="B22" s="11"/>
      <c r="C22" s="11"/>
      <c r="D22">
        <v>3</v>
      </c>
      <c r="E22" s="28">
        <v>0.2</v>
      </c>
      <c r="F22">
        <v>12</v>
      </c>
      <c r="G22" s="28">
        <v>0.8</v>
      </c>
      <c r="H22" s="28">
        <v>-0.44</v>
      </c>
    </row>
    <row r="23" spans="1:8" x14ac:dyDescent="0.25">
      <c r="A23">
        <v>6</v>
      </c>
      <c r="B23" s="11" t="s">
        <v>8</v>
      </c>
      <c r="C23" s="11" t="s">
        <v>14</v>
      </c>
      <c r="E23" s="28"/>
      <c r="F23">
        <v>2</v>
      </c>
      <c r="G23" s="28"/>
      <c r="H23" s="28"/>
    </row>
    <row r="24" spans="1:8" x14ac:dyDescent="0.25">
      <c r="A24">
        <v>6</v>
      </c>
      <c r="B24" s="11" t="s">
        <v>8</v>
      </c>
      <c r="C24" s="11" t="s">
        <v>10</v>
      </c>
      <c r="D24">
        <v>1</v>
      </c>
      <c r="E24" s="28"/>
      <c r="F24">
        <v>1</v>
      </c>
      <c r="G24" s="28"/>
      <c r="H24" s="28"/>
    </row>
    <row r="25" spans="1:8" x14ac:dyDescent="0.25">
      <c r="A25">
        <v>6</v>
      </c>
      <c r="B25" s="11" t="s">
        <v>12</v>
      </c>
      <c r="C25" s="11" t="s">
        <v>14</v>
      </c>
      <c r="E25" s="28"/>
      <c r="F25">
        <v>6</v>
      </c>
      <c r="G25" s="28"/>
      <c r="H25" s="28"/>
    </row>
    <row r="26" spans="1:8" x14ac:dyDescent="0.25">
      <c r="A26">
        <v>6</v>
      </c>
      <c r="B26" s="11" t="s">
        <v>12</v>
      </c>
      <c r="C26" s="11" t="s">
        <v>10</v>
      </c>
      <c r="E26" s="28"/>
      <c r="F26">
        <v>1</v>
      </c>
      <c r="G26" s="28"/>
      <c r="H26" s="28"/>
    </row>
    <row r="27" spans="1:8" x14ac:dyDescent="0.25">
      <c r="A27">
        <v>6</v>
      </c>
      <c r="B27" s="11" t="s">
        <v>16</v>
      </c>
      <c r="C27" s="11" t="s">
        <v>14</v>
      </c>
      <c r="E27" s="28"/>
      <c r="F27">
        <v>1</v>
      </c>
      <c r="G27" s="28"/>
      <c r="H27" s="28"/>
    </row>
    <row r="28" spans="1:8" x14ac:dyDescent="0.25">
      <c r="A28">
        <v>6</v>
      </c>
      <c r="B28" s="11"/>
      <c r="C28" s="11"/>
      <c r="D28">
        <v>1</v>
      </c>
      <c r="E28" s="28">
        <v>8.3333333333333329E-2</v>
      </c>
      <c r="F28">
        <v>11</v>
      </c>
      <c r="G28" s="28">
        <v>0.91666666666666652</v>
      </c>
      <c r="H28" s="28">
        <v>-0.58333333333333304</v>
      </c>
    </row>
    <row r="29" spans="1:8" x14ac:dyDescent="0.25">
      <c r="A29">
        <v>7</v>
      </c>
      <c r="B29" s="11" t="s">
        <v>8</v>
      </c>
      <c r="C29" s="11" t="s">
        <v>14</v>
      </c>
      <c r="D29">
        <v>3</v>
      </c>
      <c r="E29" s="28"/>
      <c r="F29">
        <v>5</v>
      </c>
      <c r="G29" s="28"/>
      <c r="H29" s="28"/>
    </row>
    <row r="30" spans="1:8" x14ac:dyDescent="0.25">
      <c r="A30">
        <v>7</v>
      </c>
      <c r="B30" s="11" t="s">
        <v>12</v>
      </c>
      <c r="C30" s="11" t="s">
        <v>14</v>
      </c>
      <c r="D30">
        <v>2</v>
      </c>
      <c r="E30" s="28"/>
      <c r="F30">
        <v>6</v>
      </c>
      <c r="G30" s="28"/>
      <c r="H30" s="28"/>
    </row>
    <row r="31" spans="1:8" x14ac:dyDescent="0.25">
      <c r="A31">
        <v>7</v>
      </c>
      <c r="B31" s="11"/>
      <c r="C31" s="11"/>
      <c r="D31">
        <v>5</v>
      </c>
      <c r="E31" s="28">
        <v>0.3125</v>
      </c>
      <c r="F31">
        <v>11</v>
      </c>
      <c r="G31" s="28">
        <v>0.6875</v>
      </c>
      <c r="H31" s="28">
        <v>2.75</v>
      </c>
    </row>
    <row r="32" spans="1:8" x14ac:dyDescent="0.25">
      <c r="A32">
        <v>8</v>
      </c>
      <c r="B32" s="11" t="s">
        <v>8</v>
      </c>
      <c r="C32" s="11" t="s">
        <v>14</v>
      </c>
      <c r="D32">
        <v>3</v>
      </c>
      <c r="E32" s="28"/>
      <c r="F32">
        <v>5</v>
      </c>
      <c r="G32" s="28"/>
      <c r="H32" s="28"/>
    </row>
    <row r="33" spans="1:8" x14ac:dyDescent="0.25">
      <c r="A33">
        <v>8</v>
      </c>
      <c r="B33" s="11" t="s">
        <v>8</v>
      </c>
      <c r="C33" s="11" t="s">
        <v>10</v>
      </c>
      <c r="D33">
        <v>1</v>
      </c>
      <c r="E33" s="28"/>
      <c r="F33">
        <v>2</v>
      </c>
      <c r="G33" s="28"/>
      <c r="H33" s="28"/>
    </row>
    <row r="34" spans="1:8" x14ac:dyDescent="0.25">
      <c r="A34">
        <v>8</v>
      </c>
      <c r="B34" s="11" t="s">
        <v>12</v>
      </c>
      <c r="C34" s="11" t="s">
        <v>14</v>
      </c>
      <c r="E34" s="28"/>
      <c r="F34">
        <v>3</v>
      </c>
      <c r="G34" s="28"/>
      <c r="H34" s="28"/>
    </row>
    <row r="35" spans="1:8" x14ac:dyDescent="0.25">
      <c r="A35">
        <v>8</v>
      </c>
      <c r="B35" s="11" t="s">
        <v>12</v>
      </c>
      <c r="C35" s="11" t="s">
        <v>10</v>
      </c>
      <c r="E35" s="28"/>
      <c r="F35">
        <v>3</v>
      </c>
      <c r="G35" s="28"/>
      <c r="H35" s="28"/>
    </row>
    <row r="36" spans="1:8" x14ac:dyDescent="0.25">
      <c r="A36">
        <v>8</v>
      </c>
      <c r="B36" s="11" t="s">
        <v>9</v>
      </c>
      <c r="C36" s="11" t="s">
        <v>10</v>
      </c>
      <c r="E36" s="28"/>
      <c r="F36">
        <v>1</v>
      </c>
      <c r="G36" s="28"/>
      <c r="H36" s="28"/>
    </row>
    <row r="37" spans="1:8" x14ac:dyDescent="0.25">
      <c r="A37">
        <v>8</v>
      </c>
      <c r="B37" s="11" t="s">
        <v>16</v>
      </c>
      <c r="C37" s="11" t="s">
        <v>14</v>
      </c>
      <c r="E37" s="28"/>
      <c r="F37">
        <v>1</v>
      </c>
      <c r="G37" s="28"/>
      <c r="H37" s="28"/>
    </row>
    <row r="38" spans="1:8" x14ac:dyDescent="0.25">
      <c r="A38">
        <v>8</v>
      </c>
      <c r="B38" s="11"/>
      <c r="C38" s="11"/>
      <c r="D38">
        <v>4</v>
      </c>
      <c r="E38" s="28">
        <v>0.21052631578947367</v>
      </c>
      <c r="F38">
        <v>15</v>
      </c>
      <c r="G38" s="28">
        <v>0.78947368421052644</v>
      </c>
      <c r="H38" s="28">
        <v>-0.326315789473684</v>
      </c>
    </row>
    <row r="39" spans="1:8" x14ac:dyDescent="0.25">
      <c r="A39">
        <v>9</v>
      </c>
      <c r="B39" s="11" t="s">
        <v>8</v>
      </c>
      <c r="C39" s="11" t="s">
        <v>14</v>
      </c>
      <c r="D39">
        <v>1</v>
      </c>
      <c r="E39" s="28"/>
      <c r="F39">
        <v>6</v>
      </c>
      <c r="G39" s="28"/>
      <c r="H39" s="28"/>
    </row>
    <row r="40" spans="1:8" x14ac:dyDescent="0.25">
      <c r="A40">
        <v>9</v>
      </c>
      <c r="B40" s="11" t="s">
        <v>8</v>
      </c>
      <c r="C40" s="11" t="s">
        <v>10</v>
      </c>
      <c r="D40">
        <v>1</v>
      </c>
      <c r="E40" s="28"/>
      <c r="F40">
        <v>3</v>
      </c>
      <c r="G40" s="28"/>
      <c r="H40" s="28"/>
    </row>
    <row r="41" spans="1:8" x14ac:dyDescent="0.25">
      <c r="A41">
        <v>9</v>
      </c>
      <c r="B41" s="11" t="s">
        <v>12</v>
      </c>
      <c r="C41" s="11" t="s">
        <v>14</v>
      </c>
      <c r="D41">
        <v>1</v>
      </c>
      <c r="E41" s="28"/>
      <c r="F41">
        <v>6</v>
      </c>
      <c r="G41" s="28"/>
      <c r="H41" s="28"/>
    </row>
    <row r="42" spans="1:8" x14ac:dyDescent="0.25">
      <c r="A42">
        <v>9</v>
      </c>
      <c r="B42" s="11" t="s">
        <v>9</v>
      </c>
      <c r="C42" s="11" t="s">
        <v>10</v>
      </c>
      <c r="E42" s="28"/>
      <c r="F42">
        <v>1</v>
      </c>
      <c r="G42" s="28"/>
      <c r="H42" s="28"/>
    </row>
    <row r="43" spans="1:8" x14ac:dyDescent="0.25">
      <c r="A43">
        <v>9</v>
      </c>
      <c r="B43" s="11"/>
      <c r="C43" s="11"/>
      <c r="D43">
        <v>3</v>
      </c>
      <c r="E43" s="28">
        <v>0.15789473684210523</v>
      </c>
      <c r="F43">
        <v>16</v>
      </c>
      <c r="G43" s="28">
        <v>0.84210526315789469</v>
      </c>
      <c r="H43" s="28">
        <v>-0.25</v>
      </c>
    </row>
    <row r="44" spans="1:8" x14ac:dyDescent="0.25">
      <c r="A44">
        <v>10</v>
      </c>
      <c r="B44" s="11" t="s">
        <v>8</v>
      </c>
      <c r="C44" s="11" t="s">
        <v>14</v>
      </c>
      <c r="E44" s="28"/>
      <c r="F44">
        <v>2</v>
      </c>
      <c r="G44" s="28"/>
      <c r="H44" s="28"/>
    </row>
    <row r="45" spans="1:8" x14ac:dyDescent="0.25">
      <c r="A45">
        <v>10</v>
      </c>
      <c r="B45" s="11" t="s">
        <v>8</v>
      </c>
      <c r="C45" s="11" t="s">
        <v>10</v>
      </c>
      <c r="E45" s="28"/>
      <c r="F45">
        <v>2</v>
      </c>
      <c r="G45" s="28"/>
      <c r="H45" s="28"/>
    </row>
    <row r="46" spans="1:8" x14ac:dyDescent="0.25">
      <c r="A46">
        <v>10</v>
      </c>
      <c r="B46" s="11" t="s">
        <v>12</v>
      </c>
      <c r="C46" s="11" t="s">
        <v>14</v>
      </c>
      <c r="D46">
        <v>1</v>
      </c>
      <c r="E46" s="28"/>
      <c r="F46">
        <v>4</v>
      </c>
      <c r="G46" s="28"/>
      <c r="H46" s="28"/>
    </row>
    <row r="47" spans="1:8" x14ac:dyDescent="0.25">
      <c r="A47">
        <v>10</v>
      </c>
      <c r="B47" s="11" t="s">
        <v>16</v>
      </c>
      <c r="C47" s="11" t="s">
        <v>14</v>
      </c>
      <c r="E47" s="28"/>
      <c r="F47">
        <v>1</v>
      </c>
      <c r="G47" s="28"/>
      <c r="H47" s="28"/>
    </row>
    <row r="48" spans="1:8" x14ac:dyDescent="0.25">
      <c r="A48">
        <v>10</v>
      </c>
      <c r="B48" s="11"/>
      <c r="C48" s="11"/>
      <c r="D48">
        <v>1</v>
      </c>
      <c r="E48" s="28">
        <v>0.1</v>
      </c>
      <c r="F48">
        <v>9</v>
      </c>
      <c r="G48" s="28">
        <v>0.9</v>
      </c>
      <c r="H48" s="28">
        <v>-0.36666666666666697</v>
      </c>
    </row>
    <row r="49" spans="1:8" x14ac:dyDescent="0.25">
      <c r="A49">
        <v>11</v>
      </c>
      <c r="B49" s="11" t="s">
        <v>8</v>
      </c>
      <c r="C49" s="11" t="s">
        <v>14</v>
      </c>
      <c r="D49">
        <v>2</v>
      </c>
      <c r="E49" s="28"/>
      <c r="F49">
        <v>9</v>
      </c>
      <c r="G49" s="28"/>
      <c r="H49" s="28"/>
    </row>
    <row r="50" spans="1:8" x14ac:dyDescent="0.25">
      <c r="A50">
        <v>11</v>
      </c>
      <c r="B50" s="11" t="s">
        <v>8</v>
      </c>
      <c r="C50" s="11" t="s">
        <v>10</v>
      </c>
      <c r="D50">
        <v>1</v>
      </c>
      <c r="E50" s="28"/>
      <c r="F50">
        <v>4</v>
      </c>
      <c r="G50" s="28"/>
      <c r="H50" s="28"/>
    </row>
    <row r="51" spans="1:8" x14ac:dyDescent="0.25">
      <c r="A51">
        <v>11</v>
      </c>
      <c r="B51" s="11" t="s">
        <v>12</v>
      </c>
      <c r="C51" s="11" t="s">
        <v>14</v>
      </c>
      <c r="D51">
        <v>1</v>
      </c>
      <c r="E51" s="28"/>
      <c r="G51" s="28"/>
      <c r="H51" s="28"/>
    </row>
    <row r="52" spans="1:8" x14ac:dyDescent="0.25">
      <c r="A52">
        <v>11</v>
      </c>
      <c r="B52" s="11" t="s">
        <v>9</v>
      </c>
      <c r="C52" s="11" t="s">
        <v>10</v>
      </c>
      <c r="E52" s="28"/>
      <c r="F52">
        <v>1</v>
      </c>
      <c r="G52" s="28"/>
      <c r="H52" s="28"/>
    </row>
    <row r="53" spans="1:8" x14ac:dyDescent="0.25">
      <c r="A53">
        <v>11</v>
      </c>
      <c r="B53" s="11" t="s">
        <v>16</v>
      </c>
      <c r="C53" s="11" t="s">
        <v>14</v>
      </c>
      <c r="E53" s="28"/>
      <c r="F53">
        <v>1</v>
      </c>
      <c r="G53" s="28"/>
      <c r="H53" s="28"/>
    </row>
    <row r="54" spans="1:8" x14ac:dyDescent="0.25">
      <c r="A54">
        <v>11</v>
      </c>
      <c r="B54" s="11" t="s">
        <v>16</v>
      </c>
      <c r="C54" s="11" t="s">
        <v>10</v>
      </c>
      <c r="E54" s="28"/>
      <c r="F54">
        <v>1</v>
      </c>
      <c r="G54" s="28"/>
      <c r="H54" s="28"/>
    </row>
    <row r="55" spans="1:8" x14ac:dyDescent="0.25">
      <c r="A55">
        <v>11</v>
      </c>
      <c r="B55" s="11"/>
      <c r="C55" s="11"/>
      <c r="D55">
        <v>4</v>
      </c>
      <c r="E55" s="28">
        <v>0.2</v>
      </c>
      <c r="F55">
        <v>16</v>
      </c>
      <c r="G55" s="28">
        <v>0.8</v>
      </c>
      <c r="H55" s="28">
        <v>1</v>
      </c>
    </row>
    <row r="56" spans="1:8" x14ac:dyDescent="0.25">
      <c r="A56">
        <v>12</v>
      </c>
      <c r="B56" s="11" t="s">
        <v>8</v>
      </c>
      <c r="C56" s="11" t="s">
        <v>14</v>
      </c>
      <c r="D56">
        <v>4</v>
      </c>
      <c r="E56" s="28"/>
      <c r="F56">
        <v>10</v>
      </c>
      <c r="G56" s="28"/>
      <c r="H56" s="28"/>
    </row>
    <row r="57" spans="1:8" x14ac:dyDescent="0.25">
      <c r="A57">
        <v>12</v>
      </c>
      <c r="B57" s="11" t="s">
        <v>8</v>
      </c>
      <c r="C57" s="11" t="s">
        <v>10</v>
      </c>
      <c r="D57">
        <v>1</v>
      </c>
      <c r="E57" s="28"/>
      <c r="F57">
        <v>2</v>
      </c>
      <c r="G57" s="28"/>
      <c r="H57" s="28"/>
    </row>
    <row r="58" spans="1:8" x14ac:dyDescent="0.25">
      <c r="A58">
        <v>12</v>
      </c>
      <c r="B58" s="11" t="s">
        <v>12</v>
      </c>
      <c r="C58" s="11" t="s">
        <v>14</v>
      </c>
      <c r="E58" s="28"/>
      <c r="F58">
        <v>2</v>
      </c>
      <c r="G58" s="28"/>
      <c r="H58" s="28"/>
    </row>
    <row r="59" spans="1:8" x14ac:dyDescent="0.25">
      <c r="A59">
        <v>12</v>
      </c>
      <c r="B59" s="11" t="s">
        <v>12</v>
      </c>
      <c r="C59" s="11" t="s">
        <v>10</v>
      </c>
      <c r="D59">
        <v>1</v>
      </c>
      <c r="E59" s="28"/>
      <c r="G59" s="28"/>
      <c r="H59" s="28"/>
    </row>
    <row r="60" spans="1:8" x14ac:dyDescent="0.25">
      <c r="A60">
        <v>12</v>
      </c>
      <c r="B60" s="11" t="s">
        <v>9</v>
      </c>
      <c r="C60" s="11" t="s">
        <v>10</v>
      </c>
      <c r="E60" s="28"/>
      <c r="F60">
        <v>1</v>
      </c>
      <c r="G60" s="28"/>
      <c r="H60" s="28"/>
    </row>
    <row r="61" spans="1:8" x14ac:dyDescent="0.25">
      <c r="A61">
        <v>12</v>
      </c>
      <c r="B61" s="11"/>
      <c r="C61" s="11"/>
      <c r="D61">
        <v>6</v>
      </c>
      <c r="E61" s="28">
        <v>0.2857142857142857</v>
      </c>
      <c r="F61">
        <v>15</v>
      </c>
      <c r="G61" s="28">
        <v>0.7142857142857143</v>
      </c>
      <c r="H61" s="28">
        <v>0.42857142857142799</v>
      </c>
    </row>
    <row r="62" spans="1:8" x14ac:dyDescent="0.25">
      <c r="A62">
        <v>13</v>
      </c>
      <c r="B62" s="11" t="s">
        <v>8</v>
      </c>
      <c r="C62" s="11" t="s">
        <v>14</v>
      </c>
      <c r="D62">
        <v>2</v>
      </c>
      <c r="E62" s="28"/>
      <c r="F62">
        <v>12</v>
      </c>
      <c r="G62" s="28"/>
      <c r="H62" s="28"/>
    </row>
    <row r="63" spans="1:8" x14ac:dyDescent="0.25">
      <c r="A63">
        <v>13</v>
      </c>
      <c r="B63" s="11" t="s">
        <v>8</v>
      </c>
      <c r="C63" s="11" t="s">
        <v>10</v>
      </c>
      <c r="E63" s="28"/>
      <c r="F63">
        <v>8</v>
      </c>
      <c r="G63" s="28"/>
      <c r="H63" s="28"/>
    </row>
    <row r="64" spans="1:8" x14ac:dyDescent="0.25">
      <c r="A64">
        <v>13</v>
      </c>
      <c r="B64" s="11" t="s">
        <v>12</v>
      </c>
      <c r="C64" s="11" t="s">
        <v>10</v>
      </c>
      <c r="E64" s="28"/>
      <c r="F64">
        <v>1</v>
      </c>
      <c r="G64" s="28"/>
      <c r="H64" s="28"/>
    </row>
    <row r="65" spans="1:8" x14ac:dyDescent="0.25">
      <c r="A65">
        <v>13</v>
      </c>
      <c r="B65" s="11" t="s">
        <v>9</v>
      </c>
      <c r="C65" s="11" t="s">
        <v>10</v>
      </c>
      <c r="E65" s="28"/>
      <c r="F65">
        <v>2</v>
      </c>
      <c r="G65" s="28"/>
      <c r="H65" s="28"/>
    </row>
    <row r="66" spans="1:8" x14ac:dyDescent="0.25">
      <c r="A66">
        <v>13</v>
      </c>
      <c r="B66" s="11" t="s">
        <v>16</v>
      </c>
      <c r="C66" s="11" t="s">
        <v>14</v>
      </c>
      <c r="E66" s="28"/>
      <c r="F66">
        <v>1</v>
      </c>
      <c r="G66" s="28"/>
      <c r="H66" s="28"/>
    </row>
    <row r="67" spans="1:8" x14ac:dyDescent="0.25">
      <c r="A67">
        <v>13</v>
      </c>
      <c r="B67" s="11"/>
      <c r="C67" s="11"/>
      <c r="D67">
        <v>2</v>
      </c>
      <c r="E67" s="28">
        <v>7.6923076923076927E-2</v>
      </c>
      <c r="F67">
        <v>24</v>
      </c>
      <c r="G67" s="28">
        <v>0.92307692307692324</v>
      </c>
      <c r="H67" s="28">
        <v>-0.73076923076923095</v>
      </c>
    </row>
    <row r="68" spans="1:8" x14ac:dyDescent="0.25">
      <c r="A68">
        <v>14</v>
      </c>
      <c r="B68" s="11" t="s">
        <v>8</v>
      </c>
      <c r="C68" s="11" t="s">
        <v>14</v>
      </c>
      <c r="E68" s="28"/>
      <c r="F68">
        <v>7</v>
      </c>
      <c r="G68" s="28"/>
      <c r="H68" s="28"/>
    </row>
    <row r="69" spans="1:8" x14ac:dyDescent="0.25">
      <c r="A69">
        <v>14</v>
      </c>
      <c r="B69" s="11" t="s">
        <v>8</v>
      </c>
      <c r="C69" s="11" t="s">
        <v>10</v>
      </c>
      <c r="E69" s="28"/>
      <c r="F69">
        <v>3</v>
      </c>
      <c r="G69" s="28"/>
      <c r="H69" s="28"/>
    </row>
    <row r="70" spans="1:8" x14ac:dyDescent="0.25">
      <c r="A70">
        <v>14</v>
      </c>
      <c r="B70" s="11" t="s">
        <v>12</v>
      </c>
      <c r="C70" s="11" t="s">
        <v>14</v>
      </c>
      <c r="E70" s="28"/>
      <c r="F70">
        <v>4</v>
      </c>
      <c r="G70" s="28"/>
      <c r="H70" s="28"/>
    </row>
    <row r="71" spans="1:8" x14ac:dyDescent="0.25">
      <c r="A71">
        <v>14</v>
      </c>
      <c r="B71" s="11" t="s">
        <v>12</v>
      </c>
      <c r="C71" s="11" t="s">
        <v>10</v>
      </c>
      <c r="E71" s="28"/>
      <c r="F71">
        <v>4</v>
      </c>
      <c r="G71" s="28"/>
      <c r="H71" s="28"/>
    </row>
    <row r="72" spans="1:8" x14ac:dyDescent="0.25">
      <c r="A72">
        <v>14</v>
      </c>
      <c r="B72" s="11"/>
      <c r="C72" s="11"/>
      <c r="E72" s="28"/>
      <c r="F72">
        <v>18</v>
      </c>
      <c r="G72" s="28">
        <v>1</v>
      </c>
      <c r="H72" s="28"/>
    </row>
    <row r="73" spans="1:8" x14ac:dyDescent="0.25">
      <c r="A73">
        <v>15</v>
      </c>
      <c r="B73" s="11" t="s">
        <v>8</v>
      </c>
      <c r="C73" s="11" t="s">
        <v>14</v>
      </c>
      <c r="E73" s="28"/>
      <c r="F73">
        <v>6</v>
      </c>
      <c r="G73" s="28"/>
      <c r="H73" s="28"/>
    </row>
    <row r="74" spans="1:8" x14ac:dyDescent="0.25">
      <c r="A74">
        <v>15</v>
      </c>
      <c r="B74" s="11" t="s">
        <v>8</v>
      </c>
      <c r="C74" s="11" t="s">
        <v>10</v>
      </c>
      <c r="E74" s="28"/>
      <c r="F74">
        <v>4</v>
      </c>
      <c r="G74" s="28"/>
      <c r="H74" s="28"/>
    </row>
    <row r="75" spans="1:8" x14ac:dyDescent="0.25">
      <c r="A75">
        <v>15</v>
      </c>
      <c r="B75" s="11" t="s">
        <v>12</v>
      </c>
      <c r="C75" s="11" t="s">
        <v>14</v>
      </c>
      <c r="E75" s="28"/>
      <c r="F75">
        <v>4</v>
      </c>
      <c r="G75" s="28"/>
      <c r="H75" s="28"/>
    </row>
    <row r="76" spans="1:8" x14ac:dyDescent="0.25">
      <c r="A76">
        <v>15</v>
      </c>
      <c r="B76" s="11" t="s">
        <v>16</v>
      </c>
      <c r="C76" s="11" t="s">
        <v>14</v>
      </c>
      <c r="E76" s="28"/>
      <c r="F76">
        <v>2</v>
      </c>
      <c r="G76" s="28"/>
      <c r="H76" s="28"/>
    </row>
    <row r="77" spans="1:8" x14ac:dyDescent="0.25">
      <c r="A77">
        <v>15</v>
      </c>
      <c r="B77" s="11"/>
      <c r="C77" s="11"/>
      <c r="E77" s="28"/>
      <c r="F77">
        <v>16</v>
      </c>
      <c r="G77" s="28">
        <v>1</v>
      </c>
      <c r="H77" s="28"/>
    </row>
    <row r="78" spans="1:8" x14ac:dyDescent="0.25">
      <c r="A78">
        <v>16</v>
      </c>
      <c r="B78" s="11" t="s">
        <v>8</v>
      </c>
      <c r="C78" s="11" t="s">
        <v>14</v>
      </c>
      <c r="D78">
        <v>2</v>
      </c>
      <c r="E78" s="28"/>
      <c r="F78">
        <v>8</v>
      </c>
      <c r="G78" s="28"/>
      <c r="H78" s="28"/>
    </row>
    <row r="79" spans="1:8" x14ac:dyDescent="0.25">
      <c r="A79">
        <v>16</v>
      </c>
      <c r="B79" s="11" t="s">
        <v>8</v>
      </c>
      <c r="C79" s="11" t="s">
        <v>10</v>
      </c>
      <c r="D79">
        <v>2</v>
      </c>
      <c r="E79" s="28"/>
      <c r="F79">
        <v>1</v>
      </c>
      <c r="G79" s="28"/>
      <c r="H79" s="28"/>
    </row>
    <row r="80" spans="1:8" x14ac:dyDescent="0.25">
      <c r="A80">
        <v>16</v>
      </c>
      <c r="B80" s="11" t="s">
        <v>12</v>
      </c>
      <c r="C80" s="11" t="s">
        <v>14</v>
      </c>
      <c r="E80" s="28"/>
      <c r="F80">
        <v>2</v>
      </c>
      <c r="G80" s="28"/>
      <c r="H80" s="28"/>
    </row>
    <row r="81" spans="1:8" x14ac:dyDescent="0.25">
      <c r="A81">
        <v>16</v>
      </c>
      <c r="B81" s="11" t="s">
        <v>9</v>
      </c>
      <c r="C81" s="11" t="s">
        <v>10</v>
      </c>
      <c r="E81" s="28"/>
      <c r="F81">
        <v>2</v>
      </c>
      <c r="G81" s="28"/>
      <c r="H81" s="28"/>
    </row>
    <row r="82" spans="1:8" x14ac:dyDescent="0.25">
      <c r="A82">
        <v>16</v>
      </c>
      <c r="B82" s="11"/>
      <c r="C82" s="11"/>
      <c r="D82">
        <v>4</v>
      </c>
      <c r="E82" s="28">
        <v>0.23529411764705879</v>
      </c>
      <c r="F82">
        <v>13</v>
      </c>
      <c r="G82" s="28">
        <v>0.76470588235294112</v>
      </c>
      <c r="H82" s="28">
        <v>2.0588235294117601</v>
      </c>
    </row>
  </sheetData>
  <conditionalFormatting sqref="A2:H82">
    <cfRule type="expression" dxfId="0" priority="1">
      <formula>$B2=""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9C8A0-9196-4704-81AB-0C99D3B02849}">
  <dimension ref="A3:O50"/>
  <sheetViews>
    <sheetView showGridLines="0" topLeftCell="A2" zoomScale="70" zoomScaleNormal="70" workbookViewId="0">
      <selection activeCell="O15" sqref="O15"/>
    </sheetView>
  </sheetViews>
  <sheetFormatPr baseColWidth="10" defaultRowHeight="15" x14ac:dyDescent="0.25"/>
  <cols>
    <col min="1" max="1" width="13" bestFit="1" customWidth="1"/>
    <col min="2" max="2" width="4.7109375" bestFit="1" customWidth="1"/>
    <col min="3" max="3" width="4" bestFit="1" customWidth="1"/>
    <col min="4" max="4" width="6.7109375" bestFit="1" customWidth="1"/>
    <col min="5" max="5" width="4.7109375" bestFit="1" customWidth="1"/>
    <col min="6" max="6" width="4" bestFit="1" customWidth="1"/>
    <col min="7" max="7" width="6.7109375" bestFit="1" customWidth="1"/>
    <col min="8" max="8" width="4.7109375" bestFit="1" customWidth="1"/>
    <col min="9" max="9" width="6.7109375" bestFit="1" customWidth="1"/>
    <col min="10" max="10" width="4.7109375" bestFit="1" customWidth="1"/>
    <col min="11" max="11" width="4" bestFit="1" customWidth="1"/>
    <col min="12" max="12" width="6.85546875" bestFit="1" customWidth="1"/>
    <col min="13" max="14" width="11.7109375" bestFit="1" customWidth="1"/>
  </cols>
  <sheetData>
    <row r="3" spans="1:15" x14ac:dyDescent="0.25">
      <c r="A3" s="8" t="s">
        <v>29</v>
      </c>
    </row>
    <row r="4" spans="1:15" x14ac:dyDescent="0.25">
      <c r="B4" t="s">
        <v>8</v>
      </c>
      <c r="D4" t="s">
        <v>23</v>
      </c>
      <c r="E4" t="s">
        <v>12</v>
      </c>
      <c r="G4" t="s">
        <v>24</v>
      </c>
      <c r="H4" t="s">
        <v>9</v>
      </c>
      <c r="I4" t="s">
        <v>25</v>
      </c>
      <c r="J4" t="s">
        <v>16</v>
      </c>
      <c r="L4" t="s">
        <v>26</v>
      </c>
      <c r="M4" t="s">
        <v>22</v>
      </c>
    </row>
    <row r="5" spans="1:15" x14ac:dyDescent="0.25">
      <c r="B5" t="s">
        <v>10</v>
      </c>
      <c r="C5" t="s">
        <v>14</v>
      </c>
      <c r="E5" t="s">
        <v>10</v>
      </c>
      <c r="F5" t="s">
        <v>14</v>
      </c>
      <c r="H5" t="s">
        <v>10</v>
      </c>
      <c r="J5" t="s">
        <v>10</v>
      </c>
      <c r="K5" t="s">
        <v>14</v>
      </c>
    </row>
    <row r="6" spans="1:15" x14ac:dyDescent="0.25">
      <c r="A6" s="9">
        <v>2</v>
      </c>
      <c r="B6" s="11">
        <v>7</v>
      </c>
      <c r="C6" s="11">
        <v>7</v>
      </c>
      <c r="D6" s="11">
        <v>14</v>
      </c>
      <c r="E6" s="11"/>
      <c r="F6" s="11">
        <v>6</v>
      </c>
      <c r="G6" s="11">
        <v>6</v>
      </c>
      <c r="H6" s="11">
        <v>1</v>
      </c>
      <c r="I6" s="11">
        <v>1</v>
      </c>
      <c r="J6" s="11"/>
      <c r="K6" s="11"/>
      <c r="L6" s="11"/>
      <c r="M6" s="11">
        <v>21</v>
      </c>
      <c r="N6" s="12">
        <f>GETPIVOTDATA("Etat",$A$3,"Réseau","A","Etat","Complet","Semaine",2)/GETPIVOTDATA("Etat",$A$3,"Réseau","A","Semaine",2)</f>
        <v>0.21428571428571427</v>
      </c>
    </row>
    <row r="7" spans="1:15" x14ac:dyDescent="0.25">
      <c r="A7" s="10" t="s">
        <v>27</v>
      </c>
      <c r="B7" s="11"/>
      <c r="C7" s="11">
        <v>3</v>
      </c>
      <c r="D7" s="11">
        <v>3</v>
      </c>
      <c r="E7" s="11"/>
      <c r="F7" s="11">
        <v>1</v>
      </c>
      <c r="G7" s="11">
        <v>1</v>
      </c>
      <c r="H7" s="11"/>
      <c r="I7" s="11"/>
      <c r="J7" s="11"/>
      <c r="K7" s="11"/>
      <c r="L7" s="11"/>
      <c r="M7" s="11">
        <v>4</v>
      </c>
      <c r="N7" s="12"/>
    </row>
    <row r="8" spans="1:15" x14ac:dyDescent="0.25">
      <c r="A8" s="10" t="s">
        <v>28</v>
      </c>
      <c r="B8" s="11">
        <v>7</v>
      </c>
      <c r="C8" s="11">
        <v>4</v>
      </c>
      <c r="D8" s="11">
        <v>11</v>
      </c>
      <c r="E8" s="11"/>
      <c r="F8" s="11">
        <v>5</v>
      </c>
      <c r="G8" s="11">
        <v>5</v>
      </c>
      <c r="H8" s="11">
        <v>1</v>
      </c>
      <c r="I8" s="11">
        <v>1</v>
      </c>
      <c r="J8" s="11"/>
      <c r="K8" s="11"/>
      <c r="L8" s="11"/>
      <c r="M8" s="11">
        <v>17</v>
      </c>
      <c r="N8" s="12"/>
    </row>
    <row r="9" spans="1:15" x14ac:dyDescent="0.25">
      <c r="A9" s="9">
        <v>3</v>
      </c>
      <c r="B9" s="11">
        <v>2</v>
      </c>
      <c r="C9" s="11">
        <v>6</v>
      </c>
      <c r="D9" s="11">
        <v>8</v>
      </c>
      <c r="E9" s="11"/>
      <c r="F9" s="11">
        <v>3</v>
      </c>
      <c r="G9" s="11">
        <v>3</v>
      </c>
      <c r="H9" s="11">
        <v>1</v>
      </c>
      <c r="I9" s="11">
        <v>1</v>
      </c>
      <c r="J9" s="11"/>
      <c r="K9" s="11">
        <v>1</v>
      </c>
      <c r="L9" s="11">
        <v>1</v>
      </c>
      <c r="M9" s="11">
        <v>13</v>
      </c>
      <c r="N9" s="12">
        <f>GETPIVOTDATA("Etat",$A$3,"Réseau","A","Etat","Complet","Semaine",3)/GETPIVOTDATA("Etat",$A$3,"Réseau","A","Semaine",3)</f>
        <v>0.75</v>
      </c>
      <c r="O9" s="12">
        <f>(N9-N6)/N6</f>
        <v>2.5</v>
      </c>
    </row>
    <row r="10" spans="1:15" x14ac:dyDescent="0.25">
      <c r="A10" s="10" t="s">
        <v>27</v>
      </c>
      <c r="B10" s="11">
        <v>1</v>
      </c>
      <c r="C10" s="11">
        <v>5</v>
      </c>
      <c r="D10" s="11">
        <v>6</v>
      </c>
      <c r="E10" s="11"/>
      <c r="F10" s="11">
        <v>1</v>
      </c>
      <c r="G10" s="11">
        <v>1</v>
      </c>
      <c r="H10" s="11"/>
      <c r="I10" s="11"/>
      <c r="J10" s="11"/>
      <c r="K10" s="11"/>
      <c r="L10" s="11"/>
      <c r="M10" s="11">
        <v>7</v>
      </c>
      <c r="N10" s="12"/>
    </row>
    <row r="11" spans="1:15" x14ac:dyDescent="0.25">
      <c r="A11" s="10" t="s">
        <v>28</v>
      </c>
      <c r="B11" s="11">
        <v>1</v>
      </c>
      <c r="C11" s="11">
        <v>1</v>
      </c>
      <c r="D11" s="11">
        <v>2</v>
      </c>
      <c r="E11" s="11"/>
      <c r="F11" s="11">
        <v>2</v>
      </c>
      <c r="G11" s="11">
        <v>2</v>
      </c>
      <c r="H11" s="11">
        <v>1</v>
      </c>
      <c r="I11" s="11">
        <v>1</v>
      </c>
      <c r="J11" s="11"/>
      <c r="K11" s="11">
        <v>1</v>
      </c>
      <c r="L11" s="11">
        <v>1</v>
      </c>
      <c r="M11" s="11">
        <v>6</v>
      </c>
      <c r="N11" s="12"/>
    </row>
    <row r="12" spans="1:15" x14ac:dyDescent="0.25">
      <c r="A12" s="9">
        <v>4</v>
      </c>
      <c r="B12" s="11">
        <v>2</v>
      </c>
      <c r="C12" s="11">
        <v>8</v>
      </c>
      <c r="D12" s="11">
        <v>10</v>
      </c>
      <c r="E12" s="11"/>
      <c r="F12" s="11">
        <v>4</v>
      </c>
      <c r="G12" s="11">
        <v>4</v>
      </c>
      <c r="H12" s="11"/>
      <c r="I12" s="11"/>
      <c r="J12" s="11"/>
      <c r="K12" s="11"/>
      <c r="L12" s="11"/>
      <c r="M12" s="11">
        <v>14</v>
      </c>
      <c r="N12" s="12">
        <f>GETPIVOTDATA("Etat",$A$3,"Réseau","A","Etat","Complet","Semaine",4)/GETPIVOTDATA("Etat",$A$3,"Réseau","A","Semaine",4)</f>
        <v>0.4</v>
      </c>
      <c r="O12" s="12">
        <f>(N12-N9)/N9</f>
        <v>-0.46666666666666662</v>
      </c>
    </row>
    <row r="13" spans="1:15" x14ac:dyDescent="0.25">
      <c r="A13" s="10" t="s">
        <v>27</v>
      </c>
      <c r="B13" s="11"/>
      <c r="C13" s="11">
        <v>4</v>
      </c>
      <c r="D13" s="11">
        <v>4</v>
      </c>
      <c r="E13" s="11"/>
      <c r="F13" s="11">
        <v>1</v>
      </c>
      <c r="G13" s="11">
        <v>1</v>
      </c>
      <c r="H13" s="11"/>
      <c r="I13" s="11"/>
      <c r="J13" s="11"/>
      <c r="K13" s="11"/>
      <c r="L13" s="11"/>
      <c r="M13" s="11">
        <v>5</v>
      </c>
      <c r="N13" s="12"/>
    </row>
    <row r="14" spans="1:15" x14ac:dyDescent="0.25">
      <c r="A14" s="10" t="s">
        <v>28</v>
      </c>
      <c r="B14" s="11">
        <v>2</v>
      </c>
      <c r="C14" s="11">
        <v>4</v>
      </c>
      <c r="D14" s="11">
        <v>6</v>
      </c>
      <c r="E14" s="11"/>
      <c r="F14" s="11">
        <v>3</v>
      </c>
      <c r="G14" s="11">
        <v>3</v>
      </c>
      <c r="H14" s="11"/>
      <c r="I14" s="11"/>
      <c r="J14" s="11"/>
      <c r="K14" s="11"/>
      <c r="L14" s="11"/>
      <c r="M14" s="11">
        <v>9</v>
      </c>
      <c r="N14" s="12"/>
    </row>
    <row r="15" spans="1:15" x14ac:dyDescent="0.25">
      <c r="A15" s="9">
        <v>5</v>
      </c>
      <c r="B15" s="11">
        <v>2</v>
      </c>
      <c r="C15" s="11">
        <v>7</v>
      </c>
      <c r="D15" s="11">
        <v>9</v>
      </c>
      <c r="E15" s="11"/>
      <c r="F15" s="11">
        <v>3</v>
      </c>
      <c r="G15" s="11">
        <v>3</v>
      </c>
      <c r="H15" s="11">
        <v>2</v>
      </c>
      <c r="I15" s="11">
        <v>2</v>
      </c>
      <c r="J15" s="11"/>
      <c r="K15" s="11">
        <v>1</v>
      </c>
      <c r="L15" s="11">
        <v>1</v>
      </c>
      <c r="M15" s="11">
        <v>15</v>
      </c>
      <c r="N15" s="12">
        <f>GETPIVOTDATA("Etat",$A$3,"Réseau","A","Etat","Complet","Semaine",5)/GETPIVOTDATA("Etat",$A$3,"Réseau","A","Semaine",5)</f>
        <v>0.1111111111111111</v>
      </c>
      <c r="O15" s="12">
        <f>(N15-N12)/N12</f>
        <v>-0.72222222222222221</v>
      </c>
    </row>
    <row r="16" spans="1:15" x14ac:dyDescent="0.25">
      <c r="A16" s="10" t="s">
        <v>27</v>
      </c>
      <c r="B16" s="11"/>
      <c r="C16" s="11">
        <v>1</v>
      </c>
      <c r="D16" s="11">
        <v>1</v>
      </c>
      <c r="E16" s="11"/>
      <c r="F16" s="11"/>
      <c r="G16" s="11"/>
      <c r="H16" s="11">
        <v>1</v>
      </c>
      <c r="I16" s="11">
        <v>1</v>
      </c>
      <c r="J16" s="11"/>
      <c r="K16" s="11">
        <v>1</v>
      </c>
      <c r="L16" s="11">
        <v>1</v>
      </c>
      <c r="M16" s="11">
        <v>3</v>
      </c>
      <c r="N16" s="12"/>
    </row>
    <row r="17" spans="1:14" x14ac:dyDescent="0.25">
      <c r="A17" s="10" t="s">
        <v>28</v>
      </c>
      <c r="B17" s="11">
        <v>2</v>
      </c>
      <c r="C17" s="11">
        <v>6</v>
      </c>
      <c r="D17" s="11">
        <v>8</v>
      </c>
      <c r="E17" s="11"/>
      <c r="F17" s="11">
        <v>3</v>
      </c>
      <c r="G17" s="11">
        <v>3</v>
      </c>
      <c r="H17" s="11">
        <v>1</v>
      </c>
      <c r="I17" s="11">
        <v>1</v>
      </c>
      <c r="J17" s="11"/>
      <c r="K17" s="11"/>
      <c r="L17" s="11"/>
      <c r="M17" s="11">
        <v>12</v>
      </c>
      <c r="N17" s="12"/>
    </row>
    <row r="18" spans="1:14" x14ac:dyDescent="0.25">
      <c r="A18" s="9">
        <v>6</v>
      </c>
      <c r="B18" s="11">
        <v>2</v>
      </c>
      <c r="C18" s="11">
        <v>2</v>
      </c>
      <c r="D18" s="11">
        <v>4</v>
      </c>
      <c r="E18" s="11">
        <v>1</v>
      </c>
      <c r="F18" s="11">
        <v>6</v>
      </c>
      <c r="G18" s="11">
        <v>7</v>
      </c>
      <c r="H18" s="11"/>
      <c r="I18" s="11"/>
      <c r="J18" s="11"/>
      <c r="K18" s="11">
        <v>1</v>
      </c>
      <c r="L18" s="11">
        <v>1</v>
      </c>
      <c r="M18" s="11">
        <v>12</v>
      </c>
      <c r="N18" s="12">
        <f>GETPIVOTDATA("Etat",$A$3,"Réseau","A","Etat","Complet","Semaine",6)/GETPIVOTDATA("Etat",$A$3,"Réseau","A","Semaine",6)</f>
        <v>0.25</v>
      </c>
    </row>
    <row r="19" spans="1:14" x14ac:dyDescent="0.25">
      <c r="A19" s="10" t="s">
        <v>27</v>
      </c>
      <c r="B19" s="11">
        <v>1</v>
      </c>
      <c r="C19" s="11"/>
      <c r="D19" s="11">
        <v>1</v>
      </c>
      <c r="E19" s="11"/>
      <c r="F19" s="11"/>
      <c r="G19" s="11"/>
      <c r="H19" s="11"/>
      <c r="I19" s="11"/>
      <c r="J19" s="11"/>
      <c r="K19" s="11"/>
      <c r="L19" s="11"/>
      <c r="M19" s="11">
        <v>1</v>
      </c>
    </row>
    <row r="20" spans="1:14" x14ac:dyDescent="0.25">
      <c r="A20" s="10" t="s">
        <v>28</v>
      </c>
      <c r="B20" s="11">
        <v>1</v>
      </c>
      <c r="C20" s="11">
        <v>2</v>
      </c>
      <c r="D20" s="11">
        <v>3</v>
      </c>
      <c r="E20" s="11">
        <v>1</v>
      </c>
      <c r="F20" s="11">
        <v>6</v>
      </c>
      <c r="G20" s="11">
        <v>7</v>
      </c>
      <c r="H20" s="11"/>
      <c r="I20" s="11"/>
      <c r="J20" s="11"/>
      <c r="K20" s="11">
        <v>1</v>
      </c>
      <c r="L20" s="11">
        <v>1</v>
      </c>
      <c r="M20" s="11">
        <v>11</v>
      </c>
    </row>
    <row r="21" spans="1:14" x14ac:dyDescent="0.25">
      <c r="A21" s="9">
        <v>7</v>
      </c>
      <c r="B21" s="11"/>
      <c r="C21" s="11">
        <v>8</v>
      </c>
      <c r="D21" s="11">
        <v>8</v>
      </c>
      <c r="E21" s="11"/>
      <c r="F21" s="11">
        <v>8</v>
      </c>
      <c r="G21" s="11">
        <v>8</v>
      </c>
      <c r="H21" s="11"/>
      <c r="I21" s="11"/>
      <c r="J21" s="11"/>
      <c r="K21" s="11"/>
      <c r="L21" s="11"/>
      <c r="M21" s="11">
        <v>16</v>
      </c>
    </row>
    <row r="22" spans="1:14" x14ac:dyDescent="0.25">
      <c r="A22" s="10" t="s">
        <v>27</v>
      </c>
      <c r="B22" s="11"/>
      <c r="C22" s="11">
        <v>3</v>
      </c>
      <c r="D22" s="11">
        <v>3</v>
      </c>
      <c r="E22" s="11"/>
      <c r="F22" s="11">
        <v>2</v>
      </c>
      <c r="G22" s="11">
        <v>2</v>
      </c>
      <c r="H22" s="11"/>
      <c r="I22" s="11"/>
      <c r="J22" s="11"/>
      <c r="K22" s="11"/>
      <c r="L22" s="11"/>
      <c r="M22" s="11">
        <v>5</v>
      </c>
    </row>
    <row r="23" spans="1:14" x14ac:dyDescent="0.25">
      <c r="A23" s="10" t="s">
        <v>28</v>
      </c>
      <c r="B23" s="11"/>
      <c r="C23" s="11">
        <v>5</v>
      </c>
      <c r="D23" s="11">
        <v>5</v>
      </c>
      <c r="E23" s="11"/>
      <c r="F23" s="11">
        <v>6</v>
      </c>
      <c r="G23" s="11">
        <v>6</v>
      </c>
      <c r="H23" s="11"/>
      <c r="I23" s="11"/>
      <c r="J23" s="11"/>
      <c r="K23" s="11"/>
      <c r="L23" s="11"/>
      <c r="M23" s="11">
        <v>11</v>
      </c>
    </row>
    <row r="24" spans="1:14" x14ac:dyDescent="0.25">
      <c r="A24" s="9">
        <v>8</v>
      </c>
      <c r="B24" s="11">
        <v>3</v>
      </c>
      <c r="C24" s="11">
        <v>8</v>
      </c>
      <c r="D24" s="11">
        <v>11</v>
      </c>
      <c r="E24" s="11">
        <v>3</v>
      </c>
      <c r="F24" s="11">
        <v>3</v>
      </c>
      <c r="G24" s="11">
        <v>6</v>
      </c>
      <c r="H24" s="11">
        <v>1</v>
      </c>
      <c r="I24" s="11">
        <v>1</v>
      </c>
      <c r="J24" s="11"/>
      <c r="K24" s="11">
        <v>1</v>
      </c>
      <c r="L24" s="11">
        <v>1</v>
      </c>
      <c r="M24" s="11">
        <v>19</v>
      </c>
    </row>
    <row r="25" spans="1:14" x14ac:dyDescent="0.25">
      <c r="A25" s="10" t="s">
        <v>27</v>
      </c>
      <c r="B25" s="11">
        <v>1</v>
      </c>
      <c r="C25" s="11">
        <v>3</v>
      </c>
      <c r="D25" s="11">
        <v>4</v>
      </c>
      <c r="E25" s="11"/>
      <c r="F25" s="11"/>
      <c r="G25" s="11"/>
      <c r="H25" s="11"/>
      <c r="I25" s="11"/>
      <c r="J25" s="11"/>
      <c r="K25" s="11"/>
      <c r="L25" s="11"/>
      <c r="M25" s="11">
        <v>4</v>
      </c>
    </row>
    <row r="26" spans="1:14" x14ac:dyDescent="0.25">
      <c r="A26" s="10" t="s">
        <v>28</v>
      </c>
      <c r="B26" s="11">
        <v>2</v>
      </c>
      <c r="C26" s="11">
        <v>5</v>
      </c>
      <c r="D26" s="11">
        <v>7</v>
      </c>
      <c r="E26" s="11">
        <v>3</v>
      </c>
      <c r="F26" s="11">
        <v>3</v>
      </c>
      <c r="G26" s="11">
        <v>6</v>
      </c>
      <c r="H26" s="11">
        <v>1</v>
      </c>
      <c r="I26" s="11">
        <v>1</v>
      </c>
      <c r="J26" s="11"/>
      <c r="K26" s="11">
        <v>1</v>
      </c>
      <c r="L26" s="11">
        <v>1</v>
      </c>
      <c r="M26" s="11">
        <v>15</v>
      </c>
    </row>
    <row r="27" spans="1:14" x14ac:dyDescent="0.25">
      <c r="A27" s="9">
        <v>9</v>
      </c>
      <c r="B27" s="11">
        <v>4</v>
      </c>
      <c r="C27" s="11">
        <v>7</v>
      </c>
      <c r="D27" s="11">
        <v>11</v>
      </c>
      <c r="E27" s="11"/>
      <c r="F27" s="11">
        <v>7</v>
      </c>
      <c r="G27" s="11">
        <v>7</v>
      </c>
      <c r="H27" s="11">
        <v>1</v>
      </c>
      <c r="I27" s="11">
        <v>1</v>
      </c>
      <c r="J27" s="11"/>
      <c r="K27" s="11"/>
      <c r="L27" s="11"/>
      <c r="M27" s="11">
        <v>19</v>
      </c>
    </row>
    <row r="28" spans="1:14" x14ac:dyDescent="0.25">
      <c r="A28" s="10" t="s">
        <v>27</v>
      </c>
      <c r="B28" s="11">
        <v>1</v>
      </c>
      <c r="C28" s="11">
        <v>1</v>
      </c>
      <c r="D28" s="11">
        <v>2</v>
      </c>
      <c r="E28" s="11"/>
      <c r="F28" s="11">
        <v>1</v>
      </c>
      <c r="G28" s="11">
        <v>1</v>
      </c>
      <c r="H28" s="11"/>
      <c r="I28" s="11"/>
      <c r="J28" s="11"/>
      <c r="K28" s="11"/>
      <c r="L28" s="11"/>
      <c r="M28" s="11">
        <v>3</v>
      </c>
    </row>
    <row r="29" spans="1:14" x14ac:dyDescent="0.25">
      <c r="A29" s="10" t="s">
        <v>28</v>
      </c>
      <c r="B29" s="11">
        <v>3</v>
      </c>
      <c r="C29" s="11">
        <v>6</v>
      </c>
      <c r="D29" s="11">
        <v>9</v>
      </c>
      <c r="E29" s="11"/>
      <c r="F29" s="11">
        <v>6</v>
      </c>
      <c r="G29" s="11">
        <v>6</v>
      </c>
      <c r="H29" s="11">
        <v>1</v>
      </c>
      <c r="I29" s="11">
        <v>1</v>
      </c>
      <c r="J29" s="11"/>
      <c r="K29" s="11"/>
      <c r="L29" s="11"/>
      <c r="M29" s="11">
        <v>16</v>
      </c>
    </row>
    <row r="30" spans="1:14" x14ac:dyDescent="0.25">
      <c r="A30" s="9">
        <v>10</v>
      </c>
      <c r="B30" s="11">
        <v>2</v>
      </c>
      <c r="C30" s="11">
        <v>2</v>
      </c>
      <c r="D30" s="11">
        <v>4</v>
      </c>
      <c r="E30" s="11"/>
      <c r="F30" s="11">
        <v>5</v>
      </c>
      <c r="G30" s="11">
        <v>5</v>
      </c>
      <c r="H30" s="11"/>
      <c r="I30" s="11"/>
      <c r="J30" s="11"/>
      <c r="K30" s="11">
        <v>1</v>
      </c>
      <c r="L30" s="11">
        <v>1</v>
      </c>
      <c r="M30" s="11">
        <v>10</v>
      </c>
    </row>
    <row r="31" spans="1:14" x14ac:dyDescent="0.25">
      <c r="A31" s="10" t="s">
        <v>27</v>
      </c>
      <c r="B31" s="11"/>
      <c r="C31" s="11"/>
      <c r="D31" s="11"/>
      <c r="E31" s="11"/>
      <c r="F31" s="11">
        <v>1</v>
      </c>
      <c r="G31" s="11">
        <v>1</v>
      </c>
      <c r="H31" s="11"/>
      <c r="I31" s="11"/>
      <c r="J31" s="11"/>
      <c r="K31" s="11"/>
      <c r="L31" s="11"/>
      <c r="M31" s="11">
        <v>1</v>
      </c>
    </row>
    <row r="32" spans="1:14" x14ac:dyDescent="0.25">
      <c r="A32" s="10" t="s">
        <v>28</v>
      </c>
      <c r="B32" s="11">
        <v>2</v>
      </c>
      <c r="C32" s="11">
        <v>2</v>
      </c>
      <c r="D32" s="11">
        <v>4</v>
      </c>
      <c r="E32" s="11"/>
      <c r="F32" s="11">
        <v>4</v>
      </c>
      <c r="G32" s="11">
        <v>4</v>
      </c>
      <c r="H32" s="11"/>
      <c r="I32" s="11"/>
      <c r="J32" s="11"/>
      <c r="K32" s="11">
        <v>1</v>
      </c>
      <c r="L32" s="11">
        <v>1</v>
      </c>
      <c r="M32" s="11">
        <v>9</v>
      </c>
    </row>
    <row r="33" spans="1:13" x14ac:dyDescent="0.25">
      <c r="A33" s="9">
        <v>11</v>
      </c>
      <c r="B33" s="11">
        <v>5</v>
      </c>
      <c r="C33" s="11">
        <v>11</v>
      </c>
      <c r="D33" s="11">
        <v>16</v>
      </c>
      <c r="E33" s="11"/>
      <c r="F33" s="11">
        <v>1</v>
      </c>
      <c r="G33" s="11">
        <v>1</v>
      </c>
      <c r="H33" s="11">
        <v>1</v>
      </c>
      <c r="I33" s="11">
        <v>1</v>
      </c>
      <c r="J33" s="11">
        <v>1</v>
      </c>
      <c r="K33" s="11">
        <v>1</v>
      </c>
      <c r="L33" s="11">
        <v>2</v>
      </c>
      <c r="M33" s="11">
        <v>20</v>
      </c>
    </row>
    <row r="34" spans="1:13" x14ac:dyDescent="0.25">
      <c r="A34" s="10" t="s">
        <v>27</v>
      </c>
      <c r="B34" s="11">
        <v>1</v>
      </c>
      <c r="C34" s="11">
        <v>2</v>
      </c>
      <c r="D34" s="11">
        <v>3</v>
      </c>
      <c r="E34" s="11"/>
      <c r="F34" s="11">
        <v>1</v>
      </c>
      <c r="G34" s="11">
        <v>1</v>
      </c>
      <c r="H34" s="11"/>
      <c r="I34" s="11"/>
      <c r="J34" s="11"/>
      <c r="K34" s="11"/>
      <c r="L34" s="11"/>
      <c r="M34" s="11">
        <v>4</v>
      </c>
    </row>
    <row r="35" spans="1:13" x14ac:dyDescent="0.25">
      <c r="A35" s="10" t="s">
        <v>28</v>
      </c>
      <c r="B35" s="11">
        <v>4</v>
      </c>
      <c r="C35" s="11">
        <v>9</v>
      </c>
      <c r="D35" s="11">
        <v>13</v>
      </c>
      <c r="E35" s="11"/>
      <c r="F35" s="11"/>
      <c r="G35" s="11"/>
      <c r="H35" s="11">
        <v>1</v>
      </c>
      <c r="I35" s="11">
        <v>1</v>
      </c>
      <c r="J35" s="11">
        <v>1</v>
      </c>
      <c r="K35" s="11">
        <v>1</v>
      </c>
      <c r="L35" s="11">
        <v>2</v>
      </c>
      <c r="M35" s="11">
        <v>16</v>
      </c>
    </row>
    <row r="36" spans="1:13" x14ac:dyDescent="0.25">
      <c r="A36" s="9">
        <v>12</v>
      </c>
      <c r="B36" s="11">
        <v>3</v>
      </c>
      <c r="C36" s="11">
        <v>14</v>
      </c>
      <c r="D36" s="11">
        <v>17</v>
      </c>
      <c r="E36" s="11">
        <v>1</v>
      </c>
      <c r="F36" s="11">
        <v>2</v>
      </c>
      <c r="G36" s="11">
        <v>3</v>
      </c>
      <c r="H36" s="11">
        <v>1</v>
      </c>
      <c r="I36" s="11">
        <v>1</v>
      </c>
      <c r="J36" s="11"/>
      <c r="K36" s="11"/>
      <c r="L36" s="11"/>
      <c r="M36" s="11">
        <v>21</v>
      </c>
    </row>
    <row r="37" spans="1:13" x14ac:dyDescent="0.25">
      <c r="A37" s="10" t="s">
        <v>27</v>
      </c>
      <c r="B37" s="11">
        <v>1</v>
      </c>
      <c r="C37" s="11">
        <v>4</v>
      </c>
      <c r="D37" s="11">
        <v>5</v>
      </c>
      <c r="E37" s="11">
        <v>1</v>
      </c>
      <c r="F37" s="11"/>
      <c r="G37" s="11">
        <v>1</v>
      </c>
      <c r="H37" s="11"/>
      <c r="I37" s="11"/>
      <c r="J37" s="11"/>
      <c r="K37" s="11"/>
      <c r="L37" s="11"/>
      <c r="M37" s="11">
        <v>6</v>
      </c>
    </row>
    <row r="38" spans="1:13" x14ac:dyDescent="0.25">
      <c r="A38" s="10" t="s">
        <v>28</v>
      </c>
      <c r="B38" s="11">
        <v>2</v>
      </c>
      <c r="C38" s="11">
        <v>10</v>
      </c>
      <c r="D38" s="11">
        <v>12</v>
      </c>
      <c r="E38" s="11"/>
      <c r="F38" s="11">
        <v>2</v>
      </c>
      <c r="G38" s="11">
        <v>2</v>
      </c>
      <c r="H38" s="11">
        <v>1</v>
      </c>
      <c r="I38" s="11">
        <v>1</v>
      </c>
      <c r="J38" s="11"/>
      <c r="K38" s="11"/>
      <c r="L38" s="11"/>
      <c r="M38" s="11">
        <v>15</v>
      </c>
    </row>
    <row r="39" spans="1:13" x14ac:dyDescent="0.25">
      <c r="A39" s="9">
        <v>13</v>
      </c>
      <c r="B39" s="11">
        <v>8</v>
      </c>
      <c r="C39" s="11">
        <v>14</v>
      </c>
      <c r="D39" s="11">
        <v>22</v>
      </c>
      <c r="E39" s="11">
        <v>1</v>
      </c>
      <c r="F39" s="11"/>
      <c r="G39" s="11">
        <v>1</v>
      </c>
      <c r="H39" s="11">
        <v>2</v>
      </c>
      <c r="I39" s="11">
        <v>2</v>
      </c>
      <c r="J39" s="11"/>
      <c r="K39" s="11">
        <v>1</v>
      </c>
      <c r="L39" s="11">
        <v>1</v>
      </c>
      <c r="M39" s="11">
        <v>26</v>
      </c>
    </row>
    <row r="40" spans="1:13" x14ac:dyDescent="0.25">
      <c r="A40" s="10" t="s">
        <v>27</v>
      </c>
      <c r="B40" s="11"/>
      <c r="C40" s="11">
        <v>2</v>
      </c>
      <c r="D40" s="11">
        <v>2</v>
      </c>
      <c r="E40" s="11"/>
      <c r="F40" s="11"/>
      <c r="G40" s="11"/>
      <c r="H40" s="11"/>
      <c r="I40" s="11"/>
      <c r="J40" s="11"/>
      <c r="K40" s="11"/>
      <c r="L40" s="11"/>
      <c r="M40" s="11">
        <v>2</v>
      </c>
    </row>
    <row r="41" spans="1:13" x14ac:dyDescent="0.25">
      <c r="A41" s="10" t="s">
        <v>28</v>
      </c>
      <c r="B41" s="11">
        <v>8</v>
      </c>
      <c r="C41" s="11">
        <v>12</v>
      </c>
      <c r="D41" s="11">
        <v>20</v>
      </c>
      <c r="E41" s="11">
        <v>1</v>
      </c>
      <c r="F41" s="11"/>
      <c r="G41" s="11">
        <v>1</v>
      </c>
      <c r="H41" s="11">
        <v>2</v>
      </c>
      <c r="I41" s="11">
        <v>2</v>
      </c>
      <c r="J41" s="11"/>
      <c r="K41" s="11">
        <v>1</v>
      </c>
      <c r="L41" s="11">
        <v>1</v>
      </c>
      <c r="M41" s="11">
        <v>24</v>
      </c>
    </row>
    <row r="42" spans="1:13" x14ac:dyDescent="0.25">
      <c r="A42" s="9">
        <v>14</v>
      </c>
      <c r="B42" s="11">
        <v>3</v>
      </c>
      <c r="C42" s="11">
        <v>7</v>
      </c>
      <c r="D42" s="11">
        <v>10</v>
      </c>
      <c r="E42" s="11">
        <v>4</v>
      </c>
      <c r="F42" s="11">
        <v>4</v>
      </c>
      <c r="G42" s="11">
        <v>8</v>
      </c>
      <c r="H42" s="11"/>
      <c r="I42" s="11"/>
      <c r="J42" s="11"/>
      <c r="K42" s="11"/>
      <c r="L42" s="11"/>
      <c r="M42" s="11">
        <v>18</v>
      </c>
    </row>
    <row r="43" spans="1:13" x14ac:dyDescent="0.25">
      <c r="A43" s="10" t="s">
        <v>28</v>
      </c>
      <c r="B43" s="11">
        <v>3</v>
      </c>
      <c r="C43" s="11">
        <v>7</v>
      </c>
      <c r="D43" s="11">
        <v>10</v>
      </c>
      <c r="E43" s="11">
        <v>4</v>
      </c>
      <c r="F43" s="11">
        <v>4</v>
      </c>
      <c r="G43" s="11">
        <v>8</v>
      </c>
      <c r="H43" s="11"/>
      <c r="I43" s="11"/>
      <c r="J43" s="11"/>
      <c r="K43" s="11"/>
      <c r="L43" s="11"/>
      <c r="M43" s="11">
        <v>18</v>
      </c>
    </row>
    <row r="44" spans="1:13" x14ac:dyDescent="0.25">
      <c r="A44" s="9">
        <v>15</v>
      </c>
      <c r="B44" s="11">
        <v>4</v>
      </c>
      <c r="C44" s="11">
        <v>6</v>
      </c>
      <c r="D44" s="11">
        <v>10</v>
      </c>
      <c r="E44" s="11"/>
      <c r="F44" s="11">
        <v>4</v>
      </c>
      <c r="G44" s="11">
        <v>4</v>
      </c>
      <c r="H44" s="11"/>
      <c r="I44" s="11"/>
      <c r="J44" s="11"/>
      <c r="K44" s="11">
        <v>2</v>
      </c>
      <c r="L44" s="11">
        <v>2</v>
      </c>
      <c r="M44" s="11">
        <v>16</v>
      </c>
    </row>
    <row r="45" spans="1:13" x14ac:dyDescent="0.25">
      <c r="A45" s="10" t="s">
        <v>28</v>
      </c>
      <c r="B45" s="11">
        <v>4</v>
      </c>
      <c r="C45" s="11">
        <v>6</v>
      </c>
      <c r="D45" s="11">
        <v>10</v>
      </c>
      <c r="E45" s="11"/>
      <c r="F45" s="11">
        <v>4</v>
      </c>
      <c r="G45" s="11">
        <v>4</v>
      </c>
      <c r="H45" s="11"/>
      <c r="I45" s="11"/>
      <c r="J45" s="11"/>
      <c r="K45" s="11">
        <v>2</v>
      </c>
      <c r="L45" s="11">
        <v>2</v>
      </c>
      <c r="M45" s="11">
        <v>16</v>
      </c>
    </row>
    <row r="46" spans="1:13" x14ac:dyDescent="0.25">
      <c r="A46" s="9">
        <v>16</v>
      </c>
      <c r="B46" s="11">
        <v>3</v>
      </c>
      <c r="C46" s="11">
        <v>10</v>
      </c>
      <c r="D46" s="11">
        <v>13</v>
      </c>
      <c r="E46" s="11"/>
      <c r="F46" s="11">
        <v>2</v>
      </c>
      <c r="G46" s="11">
        <v>2</v>
      </c>
      <c r="H46" s="11">
        <v>2</v>
      </c>
      <c r="I46" s="11">
        <v>2</v>
      </c>
      <c r="J46" s="11"/>
      <c r="K46" s="11"/>
      <c r="L46" s="11"/>
      <c r="M46" s="11">
        <v>17</v>
      </c>
    </row>
    <row r="47" spans="1:13" x14ac:dyDescent="0.25">
      <c r="A47" s="10" t="s">
        <v>27</v>
      </c>
      <c r="B47" s="11">
        <v>2</v>
      </c>
      <c r="C47" s="11">
        <v>2</v>
      </c>
      <c r="D47" s="11">
        <v>4</v>
      </c>
      <c r="E47" s="11"/>
      <c r="F47" s="11"/>
      <c r="G47" s="11"/>
      <c r="H47" s="11"/>
      <c r="I47" s="11"/>
      <c r="J47" s="11"/>
      <c r="K47" s="11"/>
      <c r="L47" s="11"/>
      <c r="M47" s="11">
        <v>4</v>
      </c>
    </row>
    <row r="48" spans="1:13" x14ac:dyDescent="0.25">
      <c r="A48" s="10" t="s">
        <v>28</v>
      </c>
      <c r="B48" s="11">
        <v>1</v>
      </c>
      <c r="C48" s="11">
        <v>8</v>
      </c>
      <c r="D48" s="11">
        <v>9</v>
      </c>
      <c r="E48" s="11"/>
      <c r="F48" s="11">
        <v>2</v>
      </c>
      <c r="G48" s="11">
        <v>2</v>
      </c>
      <c r="H48" s="11">
        <v>2</v>
      </c>
      <c r="I48" s="11">
        <v>2</v>
      </c>
      <c r="J48" s="11"/>
      <c r="K48" s="11"/>
      <c r="L48" s="11"/>
      <c r="M48" s="11">
        <v>13</v>
      </c>
    </row>
    <row r="49" spans="1:15" x14ac:dyDescent="0.25">
      <c r="A49" s="9" t="s">
        <v>22</v>
      </c>
      <c r="B49" s="11">
        <v>50</v>
      </c>
      <c r="C49" s="11">
        <v>117</v>
      </c>
      <c r="D49" s="11">
        <v>167</v>
      </c>
      <c r="E49" s="11">
        <v>10</v>
      </c>
      <c r="F49" s="11">
        <v>58</v>
      </c>
      <c r="G49" s="11">
        <v>68</v>
      </c>
      <c r="H49" s="11">
        <v>12</v>
      </c>
      <c r="I49" s="11">
        <v>12</v>
      </c>
      <c r="J49" s="11">
        <v>1</v>
      </c>
      <c r="K49" s="11">
        <v>9</v>
      </c>
      <c r="L49" s="11">
        <v>10</v>
      </c>
      <c r="M49" s="11">
        <v>257</v>
      </c>
    </row>
    <row r="50" spans="1:15" x14ac:dyDescent="0.25">
      <c r="O50" s="12"/>
    </row>
  </sheetData>
  <pageMargins left="0.7" right="0.7" top="0.75" bottom="0.75" header="0.3" footer="0.3"/>
  <pageSetup paperSize="9" orientation="portrait" r:id="rId2"/>
  <headerFooter>
    <oddFooter>&amp;L&amp;1#&amp;"Calibri"&amp;10&amp;K000000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94D55-EC7B-4783-A06F-27728C3BDBCC}">
  <dimension ref="A1"/>
  <sheetViews>
    <sheetView showGridLines="0" zoomScale="80" zoomScaleNormal="80"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headerFooter>
    <oddFooter>&amp;L&amp;1#&amp;"Calibri"&amp;10&amp;K000000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7A3F288-A1D3-4693-813B-59975FA31E1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</vt:lpstr>
      <vt:lpstr>TCD 1</vt:lpstr>
      <vt:lpstr>Synthese</vt:lpstr>
      <vt:lpstr>TCD</vt:lpstr>
      <vt:lpstr>Graphique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DRAGHICI-FOULON Gwenael</dc:creator>
  <cp:lastModifiedBy>Chris_W10</cp:lastModifiedBy>
  <dcterms:created xsi:type="dcterms:W3CDTF">2021-04-30T14:27:08Z</dcterms:created>
  <dcterms:modified xsi:type="dcterms:W3CDTF">2021-05-04T14:16:47Z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fbbd0f-0666-461a-9212-afe773a25324_Enabled">
    <vt:lpwstr>true</vt:lpwstr>
  </property>
  <property fmtid="{D5CDD505-2E9C-101B-9397-08002B2CF9AE}" pid="3" name="MSIP_Label_bbfbbd0f-0666-461a-9212-afe773a25324_SetDate">
    <vt:lpwstr>2021-04-30T15:10:58Z</vt:lpwstr>
  </property>
  <property fmtid="{D5CDD505-2E9C-101B-9397-08002B2CF9AE}" pid="4" name="MSIP_Label_bbfbbd0f-0666-461a-9212-afe773a25324_Method">
    <vt:lpwstr>Standard</vt:lpwstr>
  </property>
  <property fmtid="{D5CDD505-2E9C-101B-9397-08002B2CF9AE}" pid="5" name="MSIP_Label_bbfbbd0f-0666-461a-9212-afe773a25324_Name">
    <vt:lpwstr>AFA Confidentiel</vt:lpwstr>
  </property>
  <property fmtid="{D5CDD505-2E9C-101B-9397-08002B2CF9AE}" pid="6" name="MSIP_Label_bbfbbd0f-0666-461a-9212-afe773a25324_SiteId">
    <vt:lpwstr>396b38cc-aa65-492b-bb0e-3d94ed25a97b</vt:lpwstr>
  </property>
  <property fmtid="{D5CDD505-2E9C-101B-9397-08002B2CF9AE}" pid="7" name="MSIP_Label_bbfbbd0f-0666-461a-9212-afe773a25324_ActionId">
    <vt:lpwstr>9a8ae158-1893-4303-a311-e44e3679af3e</vt:lpwstr>
  </property>
  <property fmtid="{D5CDD505-2E9C-101B-9397-08002B2CF9AE}" pid="8" name="MSIP_Label_bbfbbd0f-0666-461a-9212-afe773a25324_ContentBits">
    <vt:lpwstr>3</vt:lpwstr>
  </property>
</Properties>
</file>