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3D862F7A-90E7-4352-89B5-E0366FD94550}" xr6:coauthVersionLast="46" xr6:coauthVersionMax="46" xr10:uidLastSave="{00000000-0000-0000-0000-000000000000}"/>
  <bookViews>
    <workbookView xWindow="-120" yWindow="-120" windowWidth="29040" windowHeight="15990" activeTab="4" xr2:uid="{00000000-000D-0000-FFFF-FFFF00000000}"/>
  </bookViews>
  <sheets>
    <sheet name="Demandes" sheetId="1" r:id="rId1"/>
    <sheet name="Types" sheetId="2" state="hidden" r:id="rId2"/>
    <sheet name="Initiales" sheetId="7" state="hidden" r:id="rId3"/>
    <sheet name="Propositions" sheetId="8" state="hidden" r:id="rId4"/>
    <sheet name="Totaux" sheetId="6" r:id="rId5"/>
    <sheet name="Feuil1" sheetId="9" r:id="rId6"/>
  </sheets>
  <definedNames>
    <definedName name="JF">Feuil1!$A$2:$A$12</definedName>
    <definedName name="Segment_Initiales">#N/A</definedName>
    <definedName name="Segment_Mois">#N/A</definedName>
    <definedName name="Segment_Proposition">#N/A</definedName>
    <definedName name="Segment_Type">#N/A</definedName>
  </definedNames>
  <calcPr calcId="191029"/>
  <pivotCaches>
    <pivotCache cacheId="26" r:id="rId7"/>
  </pivotCaches>
  <extLst>
    <ext xmlns:x14="http://schemas.microsoft.com/office/spreadsheetml/2009/9/main" uri="{BBE1A952-AA13-448e-AADC-164F8A28A991}">
      <x14:slicerCaches>
        <x14:slicerCache r:id="rId8"/>
        <x14:slicerCache r:id="rId9"/>
        <x14:slicerCache r:id="rId10"/>
        <x14:slicerCache r:id="rId11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1" l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A12" i="9"/>
  <c r="A11" i="9"/>
  <c r="A10" i="9"/>
  <c r="A9" i="9" l="1"/>
  <c r="A8" i="9"/>
  <c r="A7" i="9"/>
  <c r="A6" i="9"/>
  <c r="A5" i="9"/>
  <c r="A4" i="9"/>
  <c r="A3" i="9"/>
  <c r="A2" i="9"/>
</calcChain>
</file>

<file path=xl/sharedStrings.xml><?xml version="1.0" encoding="utf-8"?>
<sst xmlns="http://schemas.openxmlformats.org/spreadsheetml/2006/main" count="205" uniqueCount="77">
  <si>
    <t>N°DI</t>
  </si>
  <si>
    <t>N° Demande</t>
  </si>
  <si>
    <t>Date début</t>
  </si>
  <si>
    <t>Date fin</t>
  </si>
  <si>
    <t>Initiales</t>
  </si>
  <si>
    <t>XMT</t>
  </si>
  <si>
    <t>JD</t>
  </si>
  <si>
    <t>SEN</t>
  </si>
  <si>
    <t>TSH</t>
  </si>
  <si>
    <t>Proposition</t>
  </si>
  <si>
    <t>Type</t>
  </si>
  <si>
    <t>RIS</t>
  </si>
  <si>
    <t>ERIS</t>
  </si>
  <si>
    <t>CM</t>
  </si>
  <si>
    <t>LOY</t>
  </si>
  <si>
    <t>ASG</t>
  </si>
  <si>
    <t>NRJ</t>
  </si>
  <si>
    <t>MUT</t>
  </si>
  <si>
    <t>GAL</t>
  </si>
  <si>
    <t>SCOL</t>
  </si>
  <si>
    <t>PARAMED</t>
  </si>
  <si>
    <t>BON MEDOC</t>
  </si>
  <si>
    <t>REQUI CONSULT</t>
  </si>
  <si>
    <t>REQUI HOSPI</t>
  </si>
  <si>
    <t>Octroi</t>
  </si>
  <si>
    <t>Prolongation</t>
  </si>
  <si>
    <t>Revision</t>
  </si>
  <si>
    <t>Refus</t>
  </si>
  <si>
    <t>Retrait</t>
  </si>
  <si>
    <t>JR</t>
  </si>
  <si>
    <t>NC</t>
  </si>
  <si>
    <t>BOU</t>
  </si>
  <si>
    <t>BS</t>
  </si>
  <si>
    <t>Révision</t>
  </si>
  <si>
    <t>CD</t>
  </si>
  <si>
    <t>LANGES</t>
  </si>
  <si>
    <t>Remarque(s)</t>
  </si>
  <si>
    <t>Nombre de demandes encodées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</si>
  <si>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</si>
  <si>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</si>
  <si>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</si>
  <si>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</si>
  <si>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</si>
  <si>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</si>
  <si>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</si>
  <si>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</si>
  <si>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</si>
  <si>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</si>
  <si>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</si>
  <si>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Décembre</t>
  </si>
  <si>
    <t>Total</t>
  </si>
  <si>
    <t>CHEQUES S</t>
  </si>
  <si>
    <t>JO</t>
  </si>
  <si>
    <t>Août</t>
  </si>
  <si>
    <t>Total Nombre de demandes encodées</t>
  </si>
  <si>
    <t>Nombre de demandes encodées BOU</t>
  </si>
  <si>
    <t>Nombre de demandes encodées BS</t>
  </si>
  <si>
    <t>Nombre de demandes encodées CD</t>
  </si>
  <si>
    <t>Nombre de demandes encodées JD</t>
  </si>
  <si>
    <t>Nombre de demandes encodées JR</t>
  </si>
  <si>
    <t>Nombre de demandes encodées NC</t>
  </si>
  <si>
    <t>Nombre de demandes encodées SEN</t>
  </si>
  <si>
    <t>Nombre de demandes encodées TSH</t>
  </si>
  <si>
    <t>Nombre de demandes encodées XMT</t>
  </si>
  <si>
    <t>Dde</t>
  </si>
  <si>
    <t>%</t>
  </si>
  <si>
    <t>Total %</t>
  </si>
  <si>
    <t>Date</t>
  </si>
  <si>
    <t>% BOU</t>
  </si>
  <si>
    <t>% BS</t>
  </si>
  <si>
    <t>% CD</t>
  </si>
  <si>
    <t>% JD</t>
  </si>
  <si>
    <t>% JR</t>
  </si>
  <si>
    <t>% NC</t>
  </si>
  <si>
    <t>% SEN</t>
  </si>
  <si>
    <t>% TSH</t>
  </si>
  <si>
    <t>% XMT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</si>
</sst>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6" formatCode="[$-F800]dddd\,\ mmmm\ dd\,\ yyyy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1">
    <xf numFmtId="0" fontId="0" fillId="0" borderId="0" xfId="0"/>
    <xf numFmtId="0" fontId="0" fillId="0" borderId="0" xfId="0" applyBorder="1"/>
    <xf numFmtId="0" fontId="0" fillId="0" borderId="0" xfId="0" applyFill="1" applyBorder="1"/>
    <xf numFmtId="14" fontId="0" fillId="0" borderId="0" xfId="0" applyNumberFormat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10" xfId="0" applyFont="1" applyBorder="1"/>
    <xf numFmtId="0" fontId="0" fillId="0" borderId="0" xfId="0" applyAlignment="1">
      <alignment horizontal="left" indent="1"/>
    </xf>
    <xf numFmtId="0" fontId="16" fillId="0" borderId="0" xfId="0" applyFont="1" applyAlignment="1">
      <alignment horizontal="right"/>
    </xf>
    <xf numFmtId="0" fontId="16" fillId="0" borderId="0" xfId="0" applyNumberFormat="1" applyFont="1"/>
    <xf numFmtId="0" fontId="0" fillId="0" borderId="0" xfId="0" applyAlignment="1">
      <alignment horizontal="left" indent="2"/>
    </xf>
    <xf numFmtId="0" fontId="0" fillId="0" borderId="0" xfId="0" quotePrefix="1" applyAlignment="1">
      <alignment horizontal="left"/>
    </xf>
    <xf numFmtId="0" fontId="16" fillId="33" borderId="0" xfId="0" applyFont="1" applyFill="1"/>
    <xf numFmtId="0" fontId="0" fillId="0" borderId="0" xfId="0" applyFont="1"/>
    <xf numFmtId="0" fontId="0" fillId="0" borderId="0" xfId="0" applyAlignment="1">
      <alignment horizontal="left" indent="3"/>
    </xf>
    <xf numFmtId="0" fontId="0" fillId="0" borderId="0" xfId="0" applyFill="1"/>
    <xf numFmtId="10" fontId="0" fillId="0" borderId="0" xfId="0" applyNumberFormat="1"/>
    <xf numFmtId="10" fontId="16" fillId="0" borderId="0" xfId="0" applyNumberFormat="1" applyFont="1"/>
    <xf numFmtId="14" fontId="0" fillId="0" borderId="0" xfId="0" applyNumberFormat="1"/>
    <xf numFmtId="166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54">
    <dxf>
      <alignment horizontal="right" readingOrder="0"/>
    </dxf>
    <dxf>
      <font>
        <b/>
      </font>
    </dxf>
    <dxf>
      <font>
        <b/>
      </font>
    </dxf>
    <dxf>
      <font>
        <sz val="11"/>
      </font>
    </dxf>
    <dxf>
      <numFmt numFmtId="14" formatCode="0.00%"/>
    </dxf>
    <dxf>
      <alignment horizontal="right" readingOrder="0"/>
    </dxf>
    <dxf>
      <font>
        <b/>
      </font>
    </dxf>
    <dxf>
      <font>
        <b/>
      </font>
    </dxf>
    <dxf>
      <font>
        <sz val="11"/>
      </font>
    </dxf>
    <dxf>
      <numFmt numFmtId="14" formatCode="0.00%"/>
    </dxf>
    <dxf>
      <numFmt numFmtId="0" formatCode="General"/>
    </dxf>
    <dxf>
      <numFmt numFmtId="164" formatCode=";;;"/>
    </dxf>
    <dxf>
      <alignment horizontal="right" readingOrder="0"/>
    </dxf>
    <dxf>
      <font>
        <b/>
      </font>
    </dxf>
    <dxf>
      <font>
        <b/>
      </font>
    </dxf>
    <dxf>
      <font>
        <sz val="11"/>
      </font>
    </dxf>
    <dxf>
      <numFmt numFmtId="14" formatCode="0.00%"/>
    </dxf>
    <dxf>
      <alignment horizontal="right" readingOrder="0"/>
    </dxf>
    <dxf>
      <font>
        <b/>
      </font>
    </dxf>
    <dxf>
      <font>
        <b/>
      </font>
    </dxf>
    <dxf>
      <font>
        <sz val="11"/>
      </font>
    </dxf>
    <dxf>
      <numFmt numFmtId="14" formatCode="0.00%"/>
    </dxf>
    <dxf>
      <alignment horizontal="right" readingOrder="0"/>
    </dxf>
    <dxf>
      <font>
        <b/>
      </font>
    </dxf>
    <dxf>
      <font>
        <b/>
      </font>
    </dxf>
    <dxf>
      <font>
        <sz val="11"/>
      </font>
    </dxf>
    <dxf>
      <numFmt numFmtId="14" formatCode="0.00%"/>
    </dxf>
    <dxf>
      <alignment horizontal="right" readingOrder="0"/>
    </dxf>
    <dxf>
      <font>
        <b/>
      </font>
    </dxf>
    <dxf>
      <font>
        <b/>
      </font>
    </dxf>
    <dxf>
      <font>
        <sz val="11"/>
      </font>
    </dxf>
    <dxf>
      <numFmt numFmtId="14" formatCode="0.00%"/>
    </dxf>
    <dxf>
      <alignment horizontal="right" readingOrder="0"/>
    </dxf>
    <dxf>
      <font>
        <b/>
      </font>
    </dxf>
    <dxf>
      <font>
        <b/>
      </font>
    </dxf>
    <dxf>
      <font>
        <sz val="11"/>
      </font>
    </dxf>
    <dxf>
      <alignment horizontal="left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19" formatCode="dd/mm/yyyy"/>
    </dxf>
    <dxf>
      <fill>
        <patternFill patternType="none">
          <fgColor indexed="64"/>
          <bgColor indexed="65"/>
        </patternFill>
      </fill>
    </dxf>
    <dxf>
      <border>
        <top style="thin">
          <color theme="4" tint="0.79998168889431442"/>
        </top>
        <bottom style="thin">
          <color theme="4" tint="0.79998168889431442"/>
        </bottom>
      </border>
    </dxf>
    <dxf>
      <border>
        <top style="thin">
          <color theme="4" tint="0.79998168889431442"/>
        </top>
        <bottom style="thin">
          <color theme="4" tint="0.79998168889431442"/>
        </bottom>
      </border>
    </dxf>
    <dxf>
      <fill>
        <patternFill patternType="none">
          <fgColor auto="1"/>
          <bgColor auto="1"/>
        </patternFill>
      </fill>
      <border>
        <bottom style="thin">
          <color theme="4"/>
        </bottom>
      </border>
    </dxf>
    <dxf>
      <font>
        <color theme="0"/>
      </font>
      <fill>
        <patternFill patternType="solid">
          <fgColor auto="1"/>
          <bgColor theme="4" tint="0.39994506668294322"/>
        </patternFill>
      </fill>
      <border>
        <bottom style="thin">
          <color theme="4" tint="0.79998168889431442"/>
        </bottom>
        <horizontal style="thin">
          <color theme="4" tint="0.39997558519241921"/>
        </horizontal>
      </border>
    </dxf>
    <dxf>
      <border>
        <bottom style="thin">
          <color theme="4" tint="0.59999389629810485"/>
        </bottom>
      </border>
    </dxf>
    <dxf>
      <font>
        <b/>
        <color theme="1"/>
      </font>
      <fill>
        <patternFill patternType="solid">
          <fgColor theme="0" tint="-0.14999847407452621"/>
          <bgColor theme="0" tint="-0.14999847407452621"/>
        </patternFill>
      </fill>
    </dxf>
    <dxf>
      <font>
        <color auto="1"/>
      </font>
      <fill>
        <patternFill patternType="none">
          <fgColor auto="1"/>
          <bgColor auto="1"/>
        </patternFill>
      </fill>
      <border>
        <bottom style="thick">
          <color theme="4" tint="-0.24994659260841701"/>
        </bottom>
      </border>
    </dxf>
    <dxf>
      <font>
        <b/>
        <color theme="0"/>
      </font>
    </dxf>
    <dxf>
      <border>
        <left style="thin">
          <color theme="4" tint="-0.249977111117893"/>
        </left>
        <right style="thin">
          <color theme="4" tint="-0.249977111117893"/>
        </right>
      </border>
    </dxf>
    <dxf>
      <border>
        <top style="thin">
          <color theme="4" tint="-0.249977111117893"/>
        </top>
        <bottom style="thin">
          <color theme="4" tint="-0.249977111117893"/>
        </bottom>
        <horizontal style="thin">
          <color theme="4" tint="-0.249977111117893"/>
        </horizontal>
      </border>
    </dxf>
    <dxf>
      <font>
        <b/>
        <color theme="1"/>
      </font>
      <fill>
        <patternFill>
          <bgColor theme="4"/>
        </patternFill>
      </fill>
      <border>
        <top style="double">
          <color theme="4" tint="-0.249977111117893"/>
        </top>
      </border>
    </dxf>
    <dxf>
      <font>
        <color theme="0"/>
      </font>
      <fill>
        <patternFill patternType="solid">
          <fgColor theme="4" tint="-0.249977111117893"/>
          <bgColor theme="4" tint="-0.249977111117893"/>
        </patternFill>
      </fill>
      <border>
        <horizontal style="thin">
          <color theme="4" tint="-0.249977111117893"/>
        </horizontal>
      </border>
    </dxf>
    <dxf>
      <font>
        <color theme="1"/>
      </font>
      <border diagonalUp="0" diagonalDown="0">
        <left style="thin">
          <color theme="4" tint="0.79995117038483843"/>
        </left>
        <right style="medium">
          <color theme="4" tint="-0.24994659260841701"/>
        </right>
        <top style="thin">
          <color theme="4" tint="0.79995117038483843"/>
        </top>
        <bottom style="thin">
          <color theme="4" tint="0.79995117038483843"/>
        </bottom>
        <vertical style="thin">
          <color theme="4" tint="0.79995117038483843"/>
        </vertical>
        <horizontal style="thin">
          <color theme="4" tint="0.79995117038483843"/>
        </horizontal>
      </border>
    </dxf>
  </dxfs>
  <tableStyles count="1" defaultTableStyle="TableStyleMedium2" defaultPivotStyle="PivotStyleLight16">
    <tableStyle name="PivotStyleMedium2 2" table="0" count="13" xr9:uid="{00000000-0011-0000-FFFF-FFFF00000000}">
      <tableStyleElement type="wholeTable" dxfId="53"/>
      <tableStyleElement type="headerRow" dxfId="52"/>
      <tableStyleElement type="totalRow" dxfId="51"/>
      <tableStyleElement type="firstRowStripe" dxfId="50"/>
      <tableStyleElement type="firstColumnStripe" dxfId="49"/>
      <tableStyleElement type="firstHeaderCell" dxfId="48"/>
      <tableStyleElement type="firstSubtotalRow" dxfId="47"/>
      <tableStyleElement type="secondSubtotalRow" dxfId="46"/>
      <tableStyleElement type="firstColumnSubheading" dxfId="45"/>
      <tableStyleElement type="firstRowSubheading" dxfId="44"/>
      <tableStyleElement type="secondRowSubheading" dxfId="43"/>
      <tableStyleElement type="pageFieldLabels" dxfId="42"/>
      <tableStyleElement type="pageFieldValues" dxfId="4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4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microsoft.com/office/2007/relationships/slicerCache" Target="slicerCaches/slicerCache3.xml"/><Relationship Id="rId4" Type="http://schemas.openxmlformats.org/officeDocument/2006/relationships/worksheet" Target="worksheets/sheet4.xml"/><Relationship Id="rId9" Type="http://schemas.microsoft.com/office/2007/relationships/slicerCache" Target="slicerCaches/slicerCache2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333375</xdr:colOff>
      <xdr:row>0</xdr:row>
      <xdr:rowOff>28575</xdr:rowOff>
    </xdr:from>
    <xdr:to>
      <xdr:col>15</xdr:col>
      <xdr:colOff>1295400</xdr:colOff>
      <xdr:row>9</xdr:row>
      <xdr:rowOff>38100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Proposition">
              <a:extLst>
                <a:ext uri="{FF2B5EF4-FFF2-40B4-BE49-F238E27FC236}">
                  <a16:creationId xmlns:a16="http://schemas.microsoft.com/office/drawing/2014/main" id="{00000000-0008-0000-0400-000005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oposit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505825" y="28575"/>
              <a:ext cx="1828800" cy="17240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15</xdr:col>
      <xdr:colOff>1438275</xdr:colOff>
      <xdr:row>0</xdr:row>
      <xdr:rowOff>38099</xdr:rowOff>
    </xdr:from>
    <xdr:to>
      <xdr:col>17</xdr:col>
      <xdr:colOff>390525</xdr:colOff>
      <xdr:row>28</xdr:row>
      <xdr:rowOff>104775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6" name="Type">
              <a:extLst>
                <a:ext uri="{FF2B5EF4-FFF2-40B4-BE49-F238E27FC236}">
                  <a16:creationId xmlns:a16="http://schemas.microsoft.com/office/drawing/2014/main" id="{00000000-0008-0000-0400-000006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925175" y="38099"/>
              <a:ext cx="1828800" cy="540067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21</xdr:col>
      <xdr:colOff>285750</xdr:colOff>
      <xdr:row>0</xdr:row>
      <xdr:rowOff>9525</xdr:rowOff>
    </xdr:from>
    <xdr:to>
      <xdr:col>22</xdr:col>
      <xdr:colOff>104775</xdr:colOff>
      <xdr:row>28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Initiales">
              <a:extLst>
                <a:ext uri="{FF2B5EF4-FFF2-40B4-BE49-F238E27FC236}">
                  <a16:creationId xmlns:a16="http://schemas.microsoft.com/office/drawing/2014/main" id="{00000000-0008-0000-0400-000007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Initial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134850" y="9525"/>
              <a:ext cx="1828800" cy="53911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14</xdr:col>
      <xdr:colOff>342900</xdr:colOff>
      <xdr:row>9</xdr:row>
      <xdr:rowOff>76199</xdr:rowOff>
    </xdr:from>
    <xdr:to>
      <xdr:col>15</xdr:col>
      <xdr:colOff>1304925</xdr:colOff>
      <xdr:row>28</xdr:row>
      <xdr:rowOff>123825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8" name="Mois">
              <a:extLst>
                <a:ext uri="{FF2B5EF4-FFF2-40B4-BE49-F238E27FC236}">
                  <a16:creationId xmlns:a16="http://schemas.microsoft.com/office/drawing/2014/main" id="{00000000-0008-0000-0400-000008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63025" y="1790699"/>
              <a:ext cx="1828800" cy="36671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Chris_W10" refreshedDate="44259.986882523146" createdVersion="5" refreshedVersion="6" minRefreshableVersion="3" recordCount="15" xr:uid="{00000000-000A-0000-FFFF-FFFF83000000}">
  <cacheSource type="worksheet">
    <worksheetSource name="TableauDemandes"/>
  </cacheSource>
  <cacheFields count="12">
    <cacheField name="N°DI" numFmtId="0">
      <sharedItems containsNonDate="0" containsString="0" containsBlank="1"/>
    </cacheField>
    <cacheField name="N° Demande" numFmtId="0">
      <sharedItems containsNonDate="0" containsString="0" containsBlank="1"/>
    </cacheField>
    <cacheField name="Date début" numFmtId="14">
      <sharedItems containsNonDate="0" containsString="0" containsBlank="1"/>
    </cacheField>
    <cacheField name="Date fin" numFmtId="14">
      <sharedItems containsNonDate="0" containsString="0" containsBlank="1"/>
    </cacheField>
    <cacheField name="Proposition" numFmtId="14">
      <sharedItems containsBlank="1" count="6">
        <s v="Octroi"/>
        <s v="Prolongation"/>
        <s v="Refus"/>
        <s v="Revision"/>
        <s v="Retrait"/>
        <m u="1"/>
      </sharedItems>
    </cacheField>
    <cacheField name="Type" numFmtId="0">
      <sharedItems containsBlank="1" count="18">
        <s v="ASG"/>
        <s v="BON MEDOC"/>
        <s v="CHEQUES S"/>
        <s v="CM"/>
        <s v="ERIS"/>
        <s v="GAL"/>
        <s v="LANGES"/>
        <s v="LOY"/>
        <s v="MUT"/>
        <s v="NRJ"/>
        <s v="PARAMED"/>
        <s v="REQUI CONSULT"/>
        <s v="REQUI HOSPI"/>
        <s v="RIS"/>
        <s v="SCOL"/>
        <s v="Chèques S" u="1"/>
        <m u="1"/>
        <s v="CHEQUE S" u="1"/>
      </sharedItems>
    </cacheField>
    <cacheField name="Remarque(s)" numFmtId="0">
      <sharedItems containsNonDate="0" containsString="0" containsBlank="1"/>
    </cacheField>
    <cacheField name="Initiales" numFmtId="0">
      <sharedItems containsBlank="1" count="10">
        <s v="BOU"/>
        <s v="BS"/>
        <s v="CD"/>
        <s v="JD"/>
        <s v="JR"/>
        <s v="NC"/>
        <s v="SEN"/>
        <s v="TSH"/>
        <s v="XMT"/>
        <m u="1"/>
      </sharedItems>
    </cacheField>
    <cacheField name="Mois" numFmtId="0">
      <sharedItems containsBlank="1" count="14">
        <s v="Janvier"/>
        <s v="Février"/>
        <s v="Mars"/>
        <s v="Avril"/>
        <s v="Mai"/>
        <s v="Juin"/>
        <s v="Juillet"/>
        <s v="Août"/>
        <s v="Septembre"/>
        <s v="Novembre"/>
        <s v="Décembre"/>
        <s v="Octobre"/>
        <m u="1"/>
        <s v="Aout" u="1"/>
      </sharedItems>
    </cacheField>
    <cacheField name="JO" numFmtId="0">
      <sharedItems containsSemiMixedTypes="0" containsString="0" containsNumber="1" minValue="10.5" maxValue="22"/>
    </cacheField>
    <cacheField name="Dde" numFmtId="0">
      <sharedItems containsSemiMixedTypes="0" containsString="0" containsNumber="1" containsInteger="1" minValue="1" maxValue="1"/>
    </cacheField>
    <cacheField name="Ratio0" numFmtId="0" formula="Dde /JO" databaseField="0"/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">
  <r>
    <m/>
    <m/>
    <m/>
    <m/>
    <x v="0"/>
    <x v="0"/>
    <m/>
    <x v="0"/>
    <x v="0"/>
    <n v="22"/>
    <n v="1"/>
  </r>
  <r>
    <m/>
    <m/>
    <m/>
    <m/>
    <x v="1"/>
    <x v="1"/>
    <m/>
    <x v="1"/>
    <x v="1"/>
    <n v="20"/>
    <n v="1"/>
  </r>
  <r>
    <m/>
    <m/>
    <m/>
    <m/>
    <x v="2"/>
    <x v="2"/>
    <m/>
    <x v="2"/>
    <x v="2"/>
    <n v="22"/>
    <n v="1"/>
  </r>
  <r>
    <m/>
    <m/>
    <m/>
    <m/>
    <x v="3"/>
    <x v="3"/>
    <m/>
    <x v="3"/>
    <x v="3"/>
    <n v="10.5"/>
    <n v="1"/>
  </r>
  <r>
    <m/>
    <m/>
    <m/>
    <m/>
    <x v="4"/>
    <x v="4"/>
    <m/>
    <x v="4"/>
    <x v="4"/>
    <n v="18"/>
    <n v="1"/>
  </r>
  <r>
    <m/>
    <m/>
    <m/>
    <m/>
    <x v="1"/>
    <x v="5"/>
    <m/>
    <x v="5"/>
    <x v="5"/>
    <n v="21"/>
    <n v="1"/>
  </r>
  <r>
    <m/>
    <m/>
    <m/>
    <m/>
    <x v="2"/>
    <x v="6"/>
    <m/>
    <x v="6"/>
    <x v="6"/>
    <n v="11"/>
    <n v="1"/>
  </r>
  <r>
    <m/>
    <m/>
    <m/>
    <m/>
    <x v="3"/>
    <x v="7"/>
    <m/>
    <x v="7"/>
    <x v="7"/>
    <n v="21"/>
    <n v="1"/>
  </r>
  <r>
    <m/>
    <m/>
    <m/>
    <m/>
    <x v="4"/>
    <x v="8"/>
    <m/>
    <x v="8"/>
    <x v="8"/>
    <n v="11"/>
    <n v="1"/>
  </r>
  <r>
    <m/>
    <m/>
    <m/>
    <m/>
    <x v="1"/>
    <x v="9"/>
    <m/>
    <x v="8"/>
    <x v="8"/>
    <n v="11"/>
    <n v="1"/>
  </r>
  <r>
    <m/>
    <m/>
    <m/>
    <m/>
    <x v="2"/>
    <x v="10"/>
    <m/>
    <x v="7"/>
    <x v="9"/>
    <n v="20"/>
    <n v="1"/>
  </r>
  <r>
    <m/>
    <m/>
    <m/>
    <m/>
    <x v="3"/>
    <x v="11"/>
    <m/>
    <x v="6"/>
    <x v="10"/>
    <n v="22"/>
    <n v="1"/>
  </r>
  <r>
    <m/>
    <m/>
    <m/>
    <m/>
    <x v="4"/>
    <x v="12"/>
    <m/>
    <x v="5"/>
    <x v="6"/>
    <n v="11"/>
    <n v="1"/>
  </r>
  <r>
    <m/>
    <m/>
    <m/>
    <m/>
    <x v="1"/>
    <x v="13"/>
    <m/>
    <x v="4"/>
    <x v="3"/>
    <n v="10.5"/>
    <n v="1"/>
  </r>
  <r>
    <m/>
    <m/>
    <m/>
    <m/>
    <x v="2"/>
    <x v="14"/>
    <m/>
    <x v="3"/>
    <x v="11"/>
    <n v="22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RapportDemandes" cacheId="26" dataOnRows="1" applyNumberFormats="0" applyBorderFormats="0" applyFontFormats="0" applyPatternFormats="0" applyAlignmentFormats="0" applyWidthHeightFormats="1" dataCaption="Valeurs" grandTotalCaption="Total" showError="1" updatedVersion="6" minRefreshableVersion="3" useAutoFormatting="1" itemPrintTitles="1" createdVersion="5" indent="0" outline="1" outlineData="1" multipleFieldFilters="0" rowHeaderCaption="Initiales" colHeaderCaption="Mois">
  <location ref="A1:N91" firstHeaderRow="1" firstDataRow="2" firstDataCol="1"/>
  <pivotFields count="12">
    <pivotField subtotalTop="0" showAll="0"/>
    <pivotField subtotalTop="0" showAll="0"/>
    <pivotField subtotalTop="0" showAll="0"/>
    <pivotField subtotalTop="0" showAll="0"/>
    <pivotField axis="axisRow" subtotalTop="0" showAll="0" defaultSubtotal="0">
      <items count="6">
        <item x="0"/>
        <item x="1"/>
        <item x="2"/>
        <item x="4"/>
        <item x="3"/>
        <item m="1" x="5"/>
      </items>
    </pivotField>
    <pivotField axis="axisRow" subtotalTop="0" showAll="0" defaultSubtotal="0">
      <items count="18">
        <item x="0"/>
        <item x="1"/>
        <item m="1" x="17"/>
        <item x="2"/>
        <item m="1" x="15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m="1" x="16"/>
      </items>
    </pivotField>
    <pivotField subtotalTop="0" showAll="0"/>
    <pivotField axis="axisRow" dataField="1" subtotalTop="0" showAll="0" sortType="ascending">
      <items count="11">
        <item x="0"/>
        <item x="1"/>
        <item x="2"/>
        <item x="3"/>
        <item x="4"/>
        <item x="5"/>
        <item x="6"/>
        <item x="7"/>
        <item x="8"/>
        <item m="1" x="9"/>
        <item t="default"/>
      </items>
    </pivotField>
    <pivotField axis="axisCol" subtotalTop="0" showAll="0">
      <items count="15">
        <item m="1" x="12"/>
        <item x="0"/>
        <item x="1"/>
        <item x="2"/>
        <item x="3"/>
        <item x="4"/>
        <item x="5"/>
        <item x="6"/>
        <item m="1" x="13"/>
        <item x="8"/>
        <item x="11"/>
        <item x="9"/>
        <item x="10"/>
        <item x="7"/>
        <item t="default"/>
      </items>
    </pivotField>
    <pivotField showAll="0"/>
    <pivotField showAll="0"/>
    <pivotField dataField="1" dragToRow="0" dragToCol="0" dragToPage="0" showAll="0" defaultSubtotal="0"/>
  </pivotFields>
  <rowFields count="4">
    <field x="7"/>
    <field x="4"/>
    <field x="5"/>
    <field x="-2"/>
  </rowFields>
  <rowItems count="89">
    <i>
      <x/>
    </i>
    <i r="1">
      <x/>
    </i>
    <i r="2">
      <x/>
    </i>
    <i r="3">
      <x/>
    </i>
    <i r="3" i="1">
      <x v="1"/>
    </i>
    <i t="default">
      <x/>
    </i>
    <i t="default" i="1">
      <x/>
    </i>
    <i>
      <x v="1"/>
    </i>
    <i r="1">
      <x v="1"/>
    </i>
    <i r="2">
      <x v="1"/>
    </i>
    <i r="3">
      <x/>
    </i>
    <i r="3" i="1">
      <x v="1"/>
    </i>
    <i t="default">
      <x v="1"/>
    </i>
    <i t="default" i="1">
      <x v="1"/>
    </i>
    <i>
      <x v="2"/>
    </i>
    <i r="1">
      <x v="2"/>
    </i>
    <i r="2">
      <x v="3"/>
    </i>
    <i r="3">
      <x/>
    </i>
    <i r="3" i="1">
      <x v="1"/>
    </i>
    <i t="default">
      <x v="2"/>
    </i>
    <i t="default" i="1">
      <x v="2"/>
    </i>
    <i>
      <x v="3"/>
    </i>
    <i r="1">
      <x v="2"/>
    </i>
    <i r="2">
      <x v="16"/>
    </i>
    <i r="3">
      <x/>
    </i>
    <i r="3" i="1">
      <x v="1"/>
    </i>
    <i r="1">
      <x v="4"/>
    </i>
    <i r="2">
      <x v="5"/>
    </i>
    <i r="3">
      <x/>
    </i>
    <i r="3" i="1">
      <x v="1"/>
    </i>
    <i t="default">
      <x v="3"/>
    </i>
    <i t="default" i="1">
      <x v="3"/>
    </i>
    <i>
      <x v="4"/>
    </i>
    <i r="1">
      <x v="1"/>
    </i>
    <i r="2">
      <x v="15"/>
    </i>
    <i r="3">
      <x/>
    </i>
    <i r="3" i="1">
      <x v="1"/>
    </i>
    <i r="1">
      <x v="3"/>
    </i>
    <i r="2">
      <x v="6"/>
    </i>
    <i r="3">
      <x/>
    </i>
    <i r="3" i="1">
      <x v="1"/>
    </i>
    <i t="default">
      <x v="4"/>
    </i>
    <i t="default" i="1">
      <x v="4"/>
    </i>
    <i>
      <x v="5"/>
    </i>
    <i r="1">
      <x v="1"/>
    </i>
    <i r="2">
      <x v="7"/>
    </i>
    <i r="3">
      <x/>
    </i>
    <i r="3" i="1">
      <x v="1"/>
    </i>
    <i r="1">
      <x v="3"/>
    </i>
    <i r="2">
      <x v="14"/>
    </i>
    <i r="3">
      <x/>
    </i>
    <i r="3" i="1">
      <x v="1"/>
    </i>
    <i t="default">
      <x v="5"/>
    </i>
    <i t="default" i="1">
      <x v="5"/>
    </i>
    <i>
      <x v="6"/>
    </i>
    <i r="1">
      <x v="2"/>
    </i>
    <i r="2">
      <x v="8"/>
    </i>
    <i r="3">
      <x/>
    </i>
    <i r="3" i="1">
      <x v="1"/>
    </i>
    <i r="1">
      <x v="4"/>
    </i>
    <i r="2">
      <x v="13"/>
    </i>
    <i r="3">
      <x/>
    </i>
    <i r="3" i="1">
      <x v="1"/>
    </i>
    <i t="default">
      <x v="6"/>
    </i>
    <i t="default" i="1">
      <x v="6"/>
    </i>
    <i>
      <x v="7"/>
    </i>
    <i r="1">
      <x v="2"/>
    </i>
    <i r="2">
      <x v="12"/>
    </i>
    <i r="3">
      <x/>
    </i>
    <i r="3" i="1">
      <x v="1"/>
    </i>
    <i r="1">
      <x v="4"/>
    </i>
    <i r="2">
      <x v="9"/>
    </i>
    <i r="3">
      <x/>
    </i>
    <i r="3" i="1">
      <x v="1"/>
    </i>
    <i t="default">
      <x v="7"/>
    </i>
    <i t="default" i="1">
      <x v="7"/>
    </i>
    <i>
      <x v="8"/>
    </i>
    <i r="1">
      <x v="1"/>
    </i>
    <i r="2">
      <x v="11"/>
    </i>
    <i r="3">
      <x/>
    </i>
    <i r="3" i="1">
      <x v="1"/>
    </i>
    <i r="1">
      <x v="3"/>
    </i>
    <i r="2">
      <x v="10"/>
    </i>
    <i r="3">
      <x/>
    </i>
    <i r="3" i="1">
      <x v="1"/>
    </i>
    <i t="default">
      <x v="8"/>
    </i>
    <i t="default" i="1">
      <x v="8"/>
    </i>
    <i t="grand">
      <x/>
    </i>
    <i t="grand" i="1">
      <x/>
    </i>
  </rowItems>
  <colFields count="1">
    <field x="8"/>
  </colFields>
  <colItems count="13">
    <i>
      <x v="1"/>
    </i>
    <i>
      <x v="2"/>
    </i>
    <i>
      <x v="3"/>
    </i>
    <i>
      <x v="4"/>
    </i>
    <i>
      <x v="5"/>
    </i>
    <i>
      <x v="6"/>
    </i>
    <i>
      <x v="7"/>
    </i>
    <i>
      <x v="9"/>
    </i>
    <i>
      <x v="10"/>
    </i>
    <i>
      <x v="11"/>
    </i>
    <i>
      <x v="12"/>
    </i>
    <i>
      <x v="13"/>
    </i>
    <i t="grand">
      <x/>
    </i>
  </colItems>
  <dataFields count="2">
    <dataField name="Nombre de demandes encodées" fld="7" subtotal="count" baseField="0" baseItem="0"/>
    <dataField name="%" fld="11" baseField="4" baseItem="0" numFmtId="10"/>
  </dataFields>
  <formats count="5">
    <format dxfId="22">
      <pivotArea dataOnly="0" labelOnly="1" grandCol="1" outline="0" fieldPosition="0"/>
    </format>
    <format dxfId="23">
      <pivotArea grandCol="1" outline="0" collapsedLevelsAreSubtotals="1" fieldPosition="0"/>
    </format>
    <format dxfId="24">
      <pivotArea dataOnly="0" labelOnly="1" grandCol="1" outline="0" fieldPosition="0"/>
    </format>
    <format dxfId="25">
      <pivotArea type="origin" dataOnly="0" labelOnly="1" outline="0" fieldPosition="0"/>
    </format>
    <format dxfId="26">
      <pivotArea outline="0" fieldPosition="0">
        <references count="1">
          <reference field="4294967294" count="1">
            <x v="1"/>
          </reference>
        </references>
      </pivotArea>
    </format>
  </formats>
  <conditionalFormats count="1">
    <conditionalFormat scope="data" priority="1">
      <pivotAreas count="1">
        <pivotArea outline="0" fieldPosition="0">
          <references count="1">
            <reference field="4294967294" count="1" selected="0">
              <x v="1"/>
            </reference>
          </references>
        </pivotArea>
      </pivotAreas>
    </conditionalFormat>
  </conditionalFormats>
  <pivotTableStyleInfo name="PivotStyleMedium2 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roposition" xr10:uid="{00000000-0013-0000-FFFF-FFFF01000000}" sourceName="Proposition">
  <pivotTables>
    <pivotTable tabId="6" name="RapportDemandes"/>
  </pivotTables>
  <data>
    <tabular pivotCacheId="1" showMissing="0" crossFilter="showItemsWithNoData">
      <items count="6">
        <i x="0" s="1"/>
        <i x="1" s="1"/>
        <i x="2" s="1"/>
        <i x="4" s="1"/>
        <i x="3" s="1"/>
        <i x="5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e" xr10:uid="{00000000-0013-0000-FFFF-FFFF02000000}" sourceName="Type">
  <pivotTables>
    <pivotTable tabId="6" name="RapportDemandes"/>
  </pivotTables>
  <data>
    <tabular pivotCacheId="1" showMissing="0" crossFilter="showItemsWithNoData">
      <items count="18">
        <i x="0" s="1"/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13" s="1"/>
        <i x="14" s="1"/>
        <i x="17" s="1" nd="1"/>
        <i x="15" s="1" nd="1"/>
        <i x="16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Initiales" xr10:uid="{00000000-0013-0000-FFFF-FFFF03000000}" sourceName="Initiales">
  <pivotTables>
    <pivotTable tabId="6" name="RapportDemandes"/>
  </pivotTables>
  <data>
    <tabular pivotCacheId="1" showMissing="0" crossFilter="showItemsWithNoData">
      <items count="10">
        <i x="0" s="1"/>
        <i x="1" s="1"/>
        <i x="2" s="1"/>
        <i x="3" s="1"/>
        <i x="4" s="1"/>
        <i x="5" s="1"/>
        <i x="6" s="1"/>
        <i x="7" s="1"/>
        <i x="8" s="1"/>
        <i x="9" s="1" nd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00000000-0013-0000-FFFF-FFFF04000000}" sourceName="Mois">
  <pivotTables>
    <pivotTable tabId="6" name="RapportDemandes"/>
  </pivotTables>
  <data>
    <tabular pivotCacheId="1" showMissing="0" crossFilter="showItemsWithNoData">
      <items count="14">
        <i x="0" s="1"/>
        <i x="1" s="1"/>
        <i x="2" s="1"/>
        <i x="3" s="1"/>
        <i x="4" s="1"/>
        <i x="5" s="1"/>
        <i x="6" s="1"/>
        <i x="7" s="1"/>
        <i x="8" s="1"/>
        <i x="11" s="1"/>
        <i x="9" s="1"/>
        <i x="10" s="1"/>
        <i x="13" s="1" nd="1"/>
        <i x="12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Proposition" xr10:uid="{00000000-0014-0000-FFFF-FFFF01000000}" cache="Segment_Proposition" caption="Proposition" rowHeight="241300"/>
  <slicer name="Type" xr10:uid="{00000000-0014-0000-FFFF-FFFF02000000}" cache="Segment_Type" caption="Type" rowHeight="241300"/>
  <slicer name="Initiales" xr10:uid="{00000000-0014-0000-FFFF-FFFF03000000}" cache="Segment_Initiales" caption="Initiales" rowHeight="241300"/>
  <slicer name="Mois" xr10:uid="{00000000-0014-0000-FFFF-FFFF04000000}" cache="Segment_Mois" caption="Mois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Demandes" displayName="TableauDemandes" ref="A1:K16" totalsRowShown="0" headerRowDxfId="40">
  <autoFilter ref="A1:K16" xr:uid="{00000000-0009-0000-0100-000002000000}"/>
  <tableColumns count="11">
    <tableColumn id="1" xr3:uid="{00000000-0010-0000-0000-000001000000}" name="N°DI"/>
    <tableColumn id="2" xr3:uid="{00000000-0010-0000-0000-000002000000}" name="N° Demande"/>
    <tableColumn id="3" xr3:uid="{00000000-0010-0000-0000-000003000000}" name="Date début" dataDxfId="39"/>
    <tableColumn id="4" xr3:uid="{00000000-0010-0000-0000-000004000000}" name="Date fin" dataDxfId="38"/>
    <tableColumn id="7" xr3:uid="{00000000-0010-0000-0000-000007000000}" name="Proposition" dataDxfId="37"/>
    <tableColumn id="5" xr3:uid="{00000000-0010-0000-0000-000005000000}" name="Type"/>
    <tableColumn id="8" xr3:uid="{00000000-0010-0000-0000-000008000000}" name="Remarque(s)"/>
    <tableColumn id="6" xr3:uid="{00000000-0010-0000-0000-000006000000}" name="Initiales"/>
    <tableColumn id="9" xr3:uid="{00000000-0010-0000-0000-000009000000}" name="Mois"/>
    <tableColumn id="10" xr3:uid="{BEFF2F56-06B6-4B0F-87C5-F67EFE3FAAC2}" name="JO" dataDxfId="10">
      <calculatedColumnFormula>NETWORKDAYS.INTL(DATEVALUE(1&amp;TableauDemandes[[#This Row],[Mois]]&amp;$M$1),EOMONTH(DATEVALUE(1&amp;TableauDemandes[[#This Row],[Mois]]&amp;$M$1),0),,JF)/COUNTIF(TableauDemandes[Mois],TableauDemandes[[#This Row],[Mois]])</calculatedColumnFormula>
    </tableColumn>
    <tableColumn id="11" xr3:uid="{D0A68638-DB2E-41F6-A12C-5787D0F5A2CD}" name="Dde" dataDxfId="36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48570"/>
  <sheetViews>
    <sheetView workbookViewId="0">
      <selection activeCell="J2" sqref="J2"/>
    </sheetView>
  </sheetViews>
  <sheetFormatPr baseColWidth="10" defaultColWidth="11.42578125" defaultRowHeight="15" x14ac:dyDescent="0.25"/>
  <cols>
    <col min="1" max="1" width="16.85546875" style="1" customWidth="1"/>
    <col min="2" max="2" width="14.28515625" style="1" customWidth="1"/>
    <col min="3" max="3" width="13" style="1" customWidth="1"/>
    <col min="4" max="5" width="15.7109375" style="1" customWidth="1"/>
    <col min="6" max="6" width="23.85546875" style="1" customWidth="1"/>
    <col min="7" max="7" width="65" style="1" customWidth="1"/>
    <col min="8" max="8" width="11.28515625" style="1" customWidth="1"/>
    <col min="9" max="9" width="11.42578125" style="1"/>
    <col min="10" max="10" width="19.5703125" style="1" bestFit="1" customWidth="1"/>
    <col min="11" max="11" width="6.85546875" style="1" bestFit="1" customWidth="1"/>
    <col min="12" max="12" width="18.7109375" style="1" bestFit="1" customWidth="1"/>
    <col min="13" max="16384" width="11.42578125" style="1"/>
  </cols>
  <sheetData>
    <row r="1" spans="1:13" ht="15.75" customHeight="1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9</v>
      </c>
      <c r="F1" s="2" t="s">
        <v>10</v>
      </c>
      <c r="G1" s="2" t="s">
        <v>36</v>
      </c>
      <c r="H1" s="2" t="s">
        <v>4</v>
      </c>
      <c r="I1" s="2" t="s">
        <v>38</v>
      </c>
      <c r="J1" s="2" t="s">
        <v>52</v>
      </c>
      <c r="K1" s="16" t="s">
        <v>64</v>
      </c>
      <c r="M1" s="13">
        <v>2020</v>
      </c>
    </row>
    <row r="2" spans="1:13" x14ac:dyDescent="0.25">
      <c r="C2" s="3"/>
      <c r="D2" s="3"/>
      <c r="E2" s="3" t="s">
        <v>24</v>
      </c>
      <c r="F2" s="1" t="s">
        <v>15</v>
      </c>
      <c r="H2" s="1" t="s">
        <v>31</v>
      </c>
      <c r="I2" s="1" t="s">
        <v>39</v>
      </c>
      <c r="J2" s="12">
        <f>NETWORKDAYS.INTL(DATEVALUE(1&amp;TableauDemandes[[#This Row],[Mois]]&amp;$M$1),EOMONTH(DATEVALUE(1&amp;TableauDemandes[[#This Row],[Mois]]&amp;$M$1),0),,JF)/COUNTIF(TableauDemandes[Mois],TableauDemandes[[#This Row],[Mois]])</f>
        <v>22</v>
      </c>
      <c r="K2" s="1">
        <v>1</v>
      </c>
      <c r="L2" s="6"/>
      <c r="M2"/>
    </row>
    <row r="3" spans="1:13" ht="16.899999999999999" customHeight="1" x14ac:dyDescent="0.25">
      <c r="C3" s="3"/>
      <c r="D3" s="3"/>
      <c r="E3" s="3" t="s">
        <v>25</v>
      </c>
      <c r="F3" s="1" t="s">
        <v>21</v>
      </c>
      <c r="H3" s="1" t="s">
        <v>32</v>
      </c>
      <c r="I3" s="1" t="s">
        <v>40</v>
      </c>
      <c r="J3" s="12">
        <f>NETWORKDAYS.INTL(DATEVALUE(1&amp;TableauDemandes[[#This Row],[Mois]]&amp;$M$1),EOMONTH(DATEVALUE(1&amp;TableauDemandes[[#This Row],[Mois]]&amp;$M$1),0),,JF)/COUNTIF(TableauDemandes[Mois],TableauDemandes[[#This Row],[Mois]])</f>
        <v>20</v>
      </c>
      <c r="K3" s="1">
        <v>1</v>
      </c>
      <c r="L3" s="6"/>
      <c r="M3"/>
    </row>
    <row r="4" spans="1:13" x14ac:dyDescent="0.25">
      <c r="C4" s="3"/>
      <c r="D4" s="3"/>
      <c r="E4" s="3" t="s">
        <v>27</v>
      </c>
      <c r="F4" s="1" t="s">
        <v>51</v>
      </c>
      <c r="H4" s="1" t="s">
        <v>34</v>
      </c>
      <c r="I4" s="1" t="s">
        <v>41</v>
      </c>
      <c r="J4" s="12">
        <f>NETWORKDAYS.INTL(DATEVALUE(1&amp;TableauDemandes[[#This Row],[Mois]]&amp;$M$1),EOMONTH(DATEVALUE(1&amp;TableauDemandes[[#This Row],[Mois]]&amp;$M$1),0),,JF)/COUNTIF(TableauDemandes[Mois],TableauDemandes[[#This Row],[Mois]])</f>
        <v>22</v>
      </c>
      <c r="K4" s="1">
        <v>1</v>
      </c>
      <c r="L4" s="6"/>
      <c r="M4"/>
    </row>
    <row r="5" spans="1:13" x14ac:dyDescent="0.25">
      <c r="C5" s="3"/>
      <c r="D5" s="3"/>
      <c r="E5" s="3" t="s">
        <v>26</v>
      </c>
      <c r="F5" s="1" t="s">
        <v>13</v>
      </c>
      <c r="H5" s="1" t="s">
        <v>6</v>
      </c>
      <c r="I5" s="1" t="s">
        <v>42</v>
      </c>
      <c r="J5" s="12">
        <f>NETWORKDAYS.INTL(DATEVALUE(1&amp;TableauDemandes[[#This Row],[Mois]]&amp;$M$1),EOMONTH(DATEVALUE(1&amp;TableauDemandes[[#This Row],[Mois]]&amp;$M$1),0),,JF)/COUNTIF(TableauDemandes[Mois],TableauDemandes[[#This Row],[Mois]])</f>
        <v>10.5</v>
      </c>
      <c r="K5" s="1">
        <v>1</v>
      </c>
      <c r="L5" s="6"/>
      <c r="M5"/>
    </row>
    <row r="6" spans="1:13" x14ac:dyDescent="0.25">
      <c r="C6" s="3"/>
      <c r="D6" s="3"/>
      <c r="E6" s="3" t="s">
        <v>28</v>
      </c>
      <c r="F6" s="1" t="s">
        <v>12</v>
      </c>
      <c r="H6" s="1" t="s">
        <v>29</v>
      </c>
      <c r="I6" s="1" t="s">
        <v>43</v>
      </c>
      <c r="J6" s="12">
        <f>NETWORKDAYS.INTL(DATEVALUE(1&amp;TableauDemandes[[#This Row],[Mois]]&amp;$M$1),EOMONTH(DATEVALUE(1&amp;TableauDemandes[[#This Row],[Mois]]&amp;$M$1),0),,JF)/COUNTIF(TableauDemandes[Mois],TableauDemandes[[#This Row],[Mois]])</f>
        <v>18</v>
      </c>
      <c r="K6" s="1">
        <v>1</v>
      </c>
      <c r="L6" s="6"/>
      <c r="M6"/>
    </row>
    <row r="7" spans="1:13" x14ac:dyDescent="0.25">
      <c r="C7" s="3"/>
      <c r="D7" s="3"/>
      <c r="E7" s="3" t="s">
        <v>25</v>
      </c>
      <c r="F7" s="1" t="s">
        <v>18</v>
      </c>
      <c r="H7" s="1" t="s">
        <v>30</v>
      </c>
      <c r="I7" s="1" t="s">
        <v>44</v>
      </c>
      <c r="J7" s="12">
        <f>NETWORKDAYS.INTL(DATEVALUE(1&amp;TableauDemandes[[#This Row],[Mois]]&amp;$M$1),EOMONTH(DATEVALUE(1&amp;TableauDemandes[[#This Row],[Mois]]&amp;$M$1),0),,JF)/COUNTIF(TableauDemandes[Mois],TableauDemandes[[#This Row],[Mois]])</f>
        <v>21</v>
      </c>
      <c r="K7" s="1">
        <v>1</v>
      </c>
      <c r="L7" s="6"/>
      <c r="M7"/>
    </row>
    <row r="8" spans="1:13" x14ac:dyDescent="0.25">
      <c r="C8" s="3"/>
      <c r="D8" s="3"/>
      <c r="E8" s="3" t="s">
        <v>27</v>
      </c>
      <c r="F8" s="1" t="s">
        <v>35</v>
      </c>
      <c r="H8" s="1" t="s">
        <v>7</v>
      </c>
      <c r="I8" s="1" t="s">
        <v>45</v>
      </c>
      <c r="J8" s="12">
        <f>NETWORKDAYS.INTL(DATEVALUE(1&amp;TableauDemandes[[#This Row],[Mois]]&amp;$M$1),EOMONTH(DATEVALUE(1&amp;TableauDemandes[[#This Row],[Mois]]&amp;$M$1),0),,JF)/COUNTIF(TableauDemandes[Mois],TableauDemandes[[#This Row],[Mois]])</f>
        <v>11</v>
      </c>
      <c r="K8" s="1">
        <v>1</v>
      </c>
      <c r="L8" s="6"/>
      <c r="M8"/>
    </row>
    <row r="9" spans="1:13" x14ac:dyDescent="0.25">
      <c r="C9" s="3"/>
      <c r="D9" s="3"/>
      <c r="E9" s="3" t="s">
        <v>26</v>
      </c>
      <c r="F9" s="1" t="s">
        <v>14</v>
      </c>
      <c r="H9" s="1" t="s">
        <v>8</v>
      </c>
      <c r="I9" s="1" t="s">
        <v>53</v>
      </c>
      <c r="J9" s="12">
        <f>NETWORKDAYS.INTL(DATEVALUE(1&amp;TableauDemandes[[#This Row],[Mois]]&amp;$M$1),EOMONTH(DATEVALUE(1&amp;TableauDemandes[[#This Row],[Mois]]&amp;$M$1),0),,JF)/COUNTIF(TableauDemandes[Mois],TableauDemandes[[#This Row],[Mois]])</f>
        <v>21</v>
      </c>
      <c r="K9" s="1">
        <v>1</v>
      </c>
      <c r="L9" s="6"/>
      <c r="M9"/>
    </row>
    <row r="10" spans="1:13" x14ac:dyDescent="0.25">
      <c r="C10" s="3"/>
      <c r="D10" s="3"/>
      <c r="E10" s="3" t="s">
        <v>28</v>
      </c>
      <c r="F10" s="1" t="s">
        <v>17</v>
      </c>
      <c r="H10" s="1" t="s">
        <v>5</v>
      </c>
      <c r="I10" s="1" t="s">
        <v>46</v>
      </c>
      <c r="J10" s="12">
        <f>NETWORKDAYS.INTL(DATEVALUE(1&amp;TableauDemandes[[#This Row],[Mois]]&amp;$M$1),EOMONTH(DATEVALUE(1&amp;TableauDemandes[[#This Row],[Mois]]&amp;$M$1),0),,JF)/COUNTIF(TableauDemandes[Mois],TableauDemandes[[#This Row],[Mois]])</f>
        <v>11</v>
      </c>
      <c r="K10" s="1">
        <v>1</v>
      </c>
      <c r="L10" s="6"/>
      <c r="M10"/>
    </row>
    <row r="11" spans="1:13" x14ac:dyDescent="0.25">
      <c r="C11" s="3"/>
      <c r="D11" s="3"/>
      <c r="E11" s="3" t="s">
        <v>25</v>
      </c>
      <c r="F11" s="1" t="s">
        <v>16</v>
      </c>
      <c r="H11" s="1" t="s">
        <v>5</v>
      </c>
      <c r="I11" s="1" t="s">
        <v>46</v>
      </c>
      <c r="J11" s="12">
        <f>NETWORKDAYS.INTL(DATEVALUE(1&amp;TableauDemandes[[#This Row],[Mois]]&amp;$M$1),EOMONTH(DATEVALUE(1&amp;TableauDemandes[[#This Row],[Mois]]&amp;$M$1),0),,JF)/COUNTIF(TableauDemandes[Mois],TableauDemandes[[#This Row],[Mois]])</f>
        <v>11</v>
      </c>
      <c r="K11" s="1">
        <v>1</v>
      </c>
      <c r="L11" s="6"/>
      <c r="M11"/>
    </row>
    <row r="12" spans="1:13" x14ac:dyDescent="0.25">
      <c r="C12" s="3"/>
      <c r="D12" s="3"/>
      <c r="E12" s="3" t="s">
        <v>27</v>
      </c>
      <c r="F12" s="1" t="s">
        <v>20</v>
      </c>
      <c r="H12" s="1" t="s">
        <v>8</v>
      </c>
      <c r="I12" s="1" t="s">
        <v>48</v>
      </c>
      <c r="J12" s="12">
        <f>NETWORKDAYS.INTL(DATEVALUE(1&amp;TableauDemandes[[#This Row],[Mois]]&amp;$M$1),EOMONTH(DATEVALUE(1&amp;TableauDemandes[[#This Row],[Mois]]&amp;$M$1),0),,JF)/COUNTIF(TableauDemandes[Mois],TableauDemandes[[#This Row],[Mois]])</f>
        <v>20</v>
      </c>
      <c r="K12" s="1">
        <v>1</v>
      </c>
      <c r="L12" s="6"/>
      <c r="M12"/>
    </row>
    <row r="13" spans="1:13" x14ac:dyDescent="0.25">
      <c r="C13" s="3"/>
      <c r="D13" s="3"/>
      <c r="E13" s="3" t="s">
        <v>26</v>
      </c>
      <c r="F13" s="1" t="s">
        <v>22</v>
      </c>
      <c r="H13" s="1" t="s">
        <v>7</v>
      </c>
      <c r="I13" s="1" t="s">
        <v>49</v>
      </c>
      <c r="J13" s="12">
        <f>NETWORKDAYS.INTL(DATEVALUE(1&amp;TableauDemandes[[#This Row],[Mois]]&amp;$M$1),EOMONTH(DATEVALUE(1&amp;TableauDemandes[[#This Row],[Mois]]&amp;$M$1),0),,JF)/COUNTIF(TableauDemandes[Mois],TableauDemandes[[#This Row],[Mois]])</f>
        <v>22</v>
      </c>
      <c r="K13" s="1">
        <v>1</v>
      </c>
      <c r="L13" s="6"/>
      <c r="M13"/>
    </row>
    <row r="14" spans="1:13" x14ac:dyDescent="0.25">
      <c r="C14" s="3"/>
      <c r="D14" s="3"/>
      <c r="E14" s="3" t="s">
        <v>28</v>
      </c>
      <c r="F14" s="1" t="s">
        <v>23</v>
      </c>
      <c r="H14" s="1" t="s">
        <v>30</v>
      </c>
      <c r="I14" s="1" t="s">
        <v>45</v>
      </c>
      <c r="J14" s="12">
        <f>NETWORKDAYS.INTL(DATEVALUE(1&amp;TableauDemandes[[#This Row],[Mois]]&amp;$M$1),EOMONTH(DATEVALUE(1&amp;TableauDemandes[[#This Row],[Mois]]&amp;$M$1),0),,JF)/COUNTIF(TableauDemandes[Mois],TableauDemandes[[#This Row],[Mois]])</f>
        <v>11</v>
      </c>
      <c r="K14" s="1">
        <v>1</v>
      </c>
      <c r="L14" s="6"/>
      <c r="M14"/>
    </row>
    <row r="15" spans="1:13" x14ac:dyDescent="0.25">
      <c r="C15" s="3"/>
      <c r="D15" s="3"/>
      <c r="E15" s="3" t="s">
        <v>25</v>
      </c>
      <c r="F15" s="1" t="s">
        <v>11</v>
      </c>
      <c r="H15" s="1" t="s">
        <v>29</v>
      </c>
      <c r="I15" s="1" t="s">
        <v>42</v>
      </c>
      <c r="J15" s="12">
        <f>NETWORKDAYS.INTL(DATEVALUE(1&amp;TableauDemandes[[#This Row],[Mois]]&amp;$M$1),EOMONTH(DATEVALUE(1&amp;TableauDemandes[[#This Row],[Mois]]&amp;$M$1),0),,JF)/COUNTIF(TableauDemandes[Mois],TableauDemandes[[#This Row],[Mois]])</f>
        <v>10.5</v>
      </c>
      <c r="K15" s="1">
        <v>1</v>
      </c>
      <c r="L15" s="6"/>
      <c r="M15"/>
    </row>
    <row r="16" spans="1:13" x14ac:dyDescent="0.25">
      <c r="C16" s="3"/>
      <c r="D16" s="3"/>
      <c r="E16" s="3" t="s">
        <v>27</v>
      </c>
      <c r="F16" s="1" t="s">
        <v>19</v>
      </c>
      <c r="H16" s="1" t="s">
        <v>6</v>
      </c>
      <c r="I16" s="1" t="s">
        <v>47</v>
      </c>
      <c r="J16" s="12">
        <f>NETWORKDAYS.INTL(DATEVALUE(1&amp;TableauDemandes[[#This Row],[Mois]]&amp;$M$1),EOMONTH(DATEVALUE(1&amp;TableauDemandes[[#This Row],[Mois]]&amp;$M$1),0),,JF)/COUNTIF(TableauDemandes[Mois],TableauDemandes[[#This Row],[Mois]])</f>
        <v>22</v>
      </c>
      <c r="K16" s="1">
        <v>1</v>
      </c>
      <c r="L16" s="6"/>
      <c r="M16"/>
    </row>
    <row r="17" spans="11:13" x14ac:dyDescent="0.25">
      <c r="K17" s="5"/>
      <c r="L17" s="6"/>
      <c r="M17"/>
    </row>
    <row r="18" spans="11:13" x14ac:dyDescent="0.25">
      <c r="K18" s="8"/>
      <c r="L18" s="6"/>
      <c r="M18"/>
    </row>
    <row r="19" spans="11:13" x14ac:dyDescent="0.25">
      <c r="K19" s="8"/>
      <c r="L19" s="6"/>
    </row>
    <row r="20" spans="11:13" x14ac:dyDescent="0.25">
      <c r="K20" s="5"/>
      <c r="L20" s="6"/>
    </row>
    <row r="21" spans="11:13" x14ac:dyDescent="0.25">
      <c r="K21" s="8"/>
      <c r="L21" s="6"/>
    </row>
    <row r="22" spans="11:13" x14ac:dyDescent="0.25">
      <c r="K22" s="8"/>
      <c r="L22" s="6"/>
    </row>
    <row r="23" spans="11:13" x14ac:dyDescent="0.25">
      <c r="K23" s="5"/>
      <c r="L23" s="6"/>
    </row>
    <row r="24" spans="11:13" x14ac:dyDescent="0.25">
      <c r="K24" s="8"/>
      <c r="L24" s="6"/>
    </row>
    <row r="25" spans="11:13" x14ac:dyDescent="0.25">
      <c r="K25" s="5"/>
      <c r="L25" s="6"/>
    </row>
    <row r="1048570" spans="8:8" x14ac:dyDescent="0.25">
      <c r="H1048570" s="7"/>
    </row>
  </sheetData>
  <phoneticPr fontId="18" type="noConversion"/>
  <dataValidations count="1">
    <dataValidation type="list" allowBlank="1" showInputMessage="1" showErrorMessage="1" sqref="E1:E1048576" xr:uid="{00000000-0002-0000-0000-000000000000}">
      <formula1>"Octroi,Prolongation,Refus,Revision,Retrait"</formula1>
    </dataValidation>
  </dataValidations>
  <pageMargins left="0.7" right="0.7" top="0.75" bottom="0.75" header="0.3" footer="0.3"/>
  <pageSetup paperSize="9" orientation="portrait" horizontalDpi="4294967293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1000000}">
          <x14:formula1>
            <xm:f>Types!$A$1:$A$25</xm:f>
          </x14:formula1>
          <xm:sqref>F1:F1048576</xm:sqref>
        </x14:dataValidation>
        <x14:dataValidation type="list" allowBlank="1" showInputMessage="1" showErrorMessage="1" xr:uid="{00000000-0002-0000-0000-000002000000}">
          <x14:formula1>
            <xm:f>Initiales!$A$1:$A$20</xm:f>
          </x14:formula1>
          <xm:sqref>H1:H1048576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5"/>
  <sheetViews>
    <sheetView workbookViewId="0">
      <selection activeCell="A4" sqref="A4"/>
    </sheetView>
  </sheetViews>
  <sheetFormatPr baseColWidth="10" defaultRowHeight="15" x14ac:dyDescent="0.25"/>
  <cols>
    <col min="1" max="1" width="14.5703125" customWidth="1"/>
  </cols>
  <sheetData>
    <row r="1" spans="1:1" x14ac:dyDescent="0.25">
      <c r="A1" t="s">
        <v>15</v>
      </c>
    </row>
    <row r="2" spans="1:1" x14ac:dyDescent="0.25">
      <c r="A2" t="s">
        <v>21</v>
      </c>
    </row>
    <row r="3" spans="1:1" x14ac:dyDescent="0.25">
      <c r="A3" t="s">
        <v>51</v>
      </c>
    </row>
    <row r="4" spans="1:1" x14ac:dyDescent="0.25">
      <c r="A4" t="s">
        <v>13</v>
      </c>
    </row>
    <row r="5" spans="1:1" x14ac:dyDescent="0.25">
      <c r="A5" t="s">
        <v>12</v>
      </c>
    </row>
    <row r="6" spans="1:1" x14ac:dyDescent="0.25">
      <c r="A6" t="s">
        <v>18</v>
      </c>
    </row>
    <row r="7" spans="1:1" x14ac:dyDescent="0.25">
      <c r="A7" t="s">
        <v>35</v>
      </c>
    </row>
    <row r="8" spans="1:1" x14ac:dyDescent="0.25">
      <c r="A8" t="s">
        <v>14</v>
      </c>
    </row>
    <row r="9" spans="1:1" x14ac:dyDescent="0.25">
      <c r="A9" t="s">
        <v>17</v>
      </c>
    </row>
    <row r="10" spans="1:1" x14ac:dyDescent="0.25">
      <c r="A10" t="s">
        <v>16</v>
      </c>
    </row>
    <row r="11" spans="1:1" x14ac:dyDescent="0.25">
      <c r="A11" t="s">
        <v>20</v>
      </c>
    </row>
    <row r="12" spans="1:1" x14ac:dyDescent="0.25">
      <c r="A12" t="s">
        <v>22</v>
      </c>
    </row>
    <row r="13" spans="1:1" x14ac:dyDescent="0.25">
      <c r="A13" t="s">
        <v>23</v>
      </c>
    </row>
    <row r="14" spans="1:1" x14ac:dyDescent="0.25">
      <c r="A14" t="s">
        <v>11</v>
      </c>
    </row>
    <row r="15" spans="1:1" x14ac:dyDescent="0.25">
      <c r="A15" t="s">
        <v>19</v>
      </c>
    </row>
  </sheetData>
  <sortState xmlns:xlrd2="http://schemas.microsoft.com/office/spreadsheetml/2017/richdata2" ref="A1:A15">
    <sortCondition ref="A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9"/>
  <sheetViews>
    <sheetView workbookViewId="0"/>
  </sheetViews>
  <sheetFormatPr baseColWidth="10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34</v>
      </c>
    </row>
    <row r="4" spans="1:1" x14ac:dyDescent="0.25">
      <c r="A4" t="s">
        <v>6</v>
      </c>
    </row>
    <row r="5" spans="1:1" x14ac:dyDescent="0.25">
      <c r="A5" t="s">
        <v>29</v>
      </c>
    </row>
    <row r="6" spans="1:1" x14ac:dyDescent="0.25">
      <c r="A6" t="s">
        <v>30</v>
      </c>
    </row>
    <row r="7" spans="1:1" x14ac:dyDescent="0.25">
      <c r="A7" t="s">
        <v>7</v>
      </c>
    </row>
    <row r="8" spans="1:1" x14ac:dyDescent="0.25">
      <c r="A8" t="s">
        <v>8</v>
      </c>
    </row>
    <row r="9" spans="1:1" x14ac:dyDescent="0.25">
      <c r="A9" t="s">
        <v>5</v>
      </c>
    </row>
  </sheetData>
  <sortState xmlns:xlrd2="http://schemas.microsoft.com/office/spreadsheetml/2017/richdata2" ref="A1:A9">
    <sortCondition ref="A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5"/>
  <sheetViews>
    <sheetView workbookViewId="0">
      <selection activeCell="D19" sqref="D19"/>
    </sheetView>
  </sheetViews>
  <sheetFormatPr baseColWidth="10" defaultRowHeight="15" x14ac:dyDescent="0.25"/>
  <cols>
    <col min="1" max="1" width="13.42578125" customWidth="1"/>
  </cols>
  <sheetData>
    <row r="1" spans="1:1" x14ac:dyDescent="0.25">
      <c r="A1" t="s">
        <v>24</v>
      </c>
    </row>
    <row r="2" spans="1:1" x14ac:dyDescent="0.25">
      <c r="A2" t="s">
        <v>25</v>
      </c>
    </row>
    <row r="3" spans="1:1" x14ac:dyDescent="0.25">
      <c r="A3" t="s">
        <v>27</v>
      </c>
    </row>
    <row r="4" spans="1:1" x14ac:dyDescent="0.25">
      <c r="A4" t="s">
        <v>28</v>
      </c>
    </row>
    <row r="5" spans="1:1" x14ac:dyDescent="0.25">
      <c r="A5" t="s">
        <v>33</v>
      </c>
    </row>
  </sheetData>
  <sortState xmlns:xlrd2="http://schemas.microsoft.com/office/spreadsheetml/2017/richdata2" ref="A1:A5">
    <sortCondition ref="A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91"/>
  <sheetViews>
    <sheetView tabSelected="1" workbookViewId="0">
      <selection activeCell="A3" sqref="A3"/>
    </sheetView>
  </sheetViews>
  <sheetFormatPr baseColWidth="10" defaultRowHeight="15" x14ac:dyDescent="0.25"/>
  <cols>
    <col min="1" max="1" width="37.7109375" bestFit="1" customWidth="1"/>
    <col min="2" max="2" width="7.5703125" bestFit="1" customWidth="1"/>
    <col min="3" max="3" width="7.28515625" bestFit="1" customWidth="1"/>
    <col min="4" max="4" width="5.28515625" bestFit="1" customWidth="1"/>
    <col min="5" max="5" width="5.140625" bestFit="1" customWidth="1"/>
    <col min="6" max="6" width="4.28515625" bestFit="1" customWidth="1"/>
    <col min="7" max="7" width="4.5703125" bestFit="1" customWidth="1"/>
    <col min="8" max="8" width="6.42578125" bestFit="1" customWidth="1"/>
    <col min="9" max="9" width="10.85546875" bestFit="1" customWidth="1"/>
    <col min="10" max="10" width="8.140625" bestFit="1" customWidth="1"/>
    <col min="11" max="11" width="10.42578125" bestFit="1" customWidth="1"/>
    <col min="12" max="12" width="10.140625" bestFit="1" customWidth="1"/>
    <col min="13" max="13" width="5.28515625" bestFit="1" customWidth="1"/>
    <col min="14" max="14" width="6.140625" bestFit="1" customWidth="1"/>
    <col min="15" max="15" width="13" bestFit="1" customWidth="1"/>
    <col min="16" max="16" width="30.140625" bestFit="1" customWidth="1"/>
    <col min="17" max="17" width="13" bestFit="1" customWidth="1"/>
    <col min="18" max="18" width="30.140625" bestFit="1" customWidth="1"/>
    <col min="19" max="19" width="13" bestFit="1" customWidth="1"/>
    <col min="20" max="20" width="30.140625" bestFit="1" customWidth="1"/>
    <col min="21" max="21" width="13" bestFit="1" customWidth="1"/>
    <col min="22" max="22" width="30.140625" bestFit="1" customWidth="1"/>
    <col min="23" max="23" width="13" bestFit="1" customWidth="1"/>
    <col min="24" max="24" width="30.140625" bestFit="1" customWidth="1"/>
    <col min="25" max="25" width="13" bestFit="1" customWidth="1"/>
    <col min="26" max="26" width="35.140625" bestFit="1" customWidth="1"/>
    <col min="27" max="27" width="18" bestFit="1" customWidth="1"/>
    <col min="28" max="28" width="12.42578125" bestFit="1" customWidth="1"/>
    <col min="29" max="29" width="8.5703125" customWidth="1"/>
    <col min="30" max="30" width="7.28515625" customWidth="1"/>
    <col min="31" max="31" width="10.28515625" customWidth="1"/>
    <col min="32" max="32" width="5.42578125" customWidth="1"/>
  </cols>
  <sheetData>
    <row r="1" spans="1:14" x14ac:dyDescent="0.25">
      <c r="A1" s="14"/>
      <c r="B1" s="4" t="s">
        <v>38</v>
      </c>
    </row>
    <row r="2" spans="1:14" x14ac:dyDescent="0.25">
      <c r="A2" s="4" t="s">
        <v>4</v>
      </c>
      <c r="B2" t="s">
        <v>39</v>
      </c>
      <c r="C2" t="s">
        <v>40</v>
      </c>
      <c r="D2" t="s">
        <v>41</v>
      </c>
      <c r="E2" t="s">
        <v>42</v>
      </c>
      <c r="F2" t="s">
        <v>43</v>
      </c>
      <c r="G2" t="s">
        <v>44</v>
      </c>
      <c r="H2" t="s">
        <v>45</v>
      </c>
      <c r="I2" t="s">
        <v>46</v>
      </c>
      <c r="J2" t="s">
        <v>47</v>
      </c>
      <c r="K2" t="s">
        <v>48</v>
      </c>
      <c r="L2" t="s">
        <v>49</v>
      </c>
      <c r="M2" t="s">
        <v>53</v>
      </c>
      <c r="N2" s="9" t="s">
        <v>50</v>
      </c>
    </row>
    <row r="3" spans="1:14" x14ac:dyDescent="0.25">
      <c r="A3" s="5" t="s">
        <v>31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10"/>
    </row>
    <row r="4" spans="1:14" x14ac:dyDescent="0.25">
      <c r="A4" s="8" t="s">
        <v>24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10"/>
    </row>
    <row r="5" spans="1:14" x14ac:dyDescent="0.25">
      <c r="A5" s="11" t="s">
        <v>15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10"/>
    </row>
    <row r="6" spans="1:14" x14ac:dyDescent="0.25">
      <c r="A6" s="15" t="s">
        <v>37</v>
      </c>
      <c r="B6" s="6">
        <v>1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10">
        <v>1</v>
      </c>
    </row>
    <row r="7" spans="1:14" x14ac:dyDescent="0.25">
      <c r="A7" s="15" t="s">
        <v>65</v>
      </c>
      <c r="B7" s="17">
        <v>4.5454545454545456E-2</v>
      </c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8">
        <v>4.5454545454545456E-2</v>
      </c>
    </row>
    <row r="8" spans="1:14" x14ac:dyDescent="0.25">
      <c r="A8" s="5" t="s">
        <v>55</v>
      </c>
      <c r="B8" s="6">
        <v>1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10">
        <v>1</v>
      </c>
    </row>
    <row r="9" spans="1:14" x14ac:dyDescent="0.25">
      <c r="A9" s="5" t="s">
        <v>68</v>
      </c>
      <c r="B9" s="17">
        <v>4.5454545454545456E-2</v>
      </c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8">
        <v>4.5454545454545456E-2</v>
      </c>
    </row>
    <row r="10" spans="1:14" x14ac:dyDescent="0.25">
      <c r="A10" s="5" t="s">
        <v>32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10"/>
    </row>
    <row r="11" spans="1:14" x14ac:dyDescent="0.25">
      <c r="A11" s="8" t="s">
        <v>25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10"/>
    </row>
    <row r="12" spans="1:14" x14ac:dyDescent="0.25">
      <c r="A12" s="11" t="s">
        <v>21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10"/>
    </row>
    <row r="13" spans="1:14" x14ac:dyDescent="0.25">
      <c r="A13" s="15" t="s">
        <v>37</v>
      </c>
      <c r="B13" s="6"/>
      <c r="C13" s="6">
        <v>1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10">
        <v>1</v>
      </c>
    </row>
    <row r="14" spans="1:14" x14ac:dyDescent="0.25">
      <c r="A14" s="15" t="s">
        <v>65</v>
      </c>
      <c r="B14" s="17"/>
      <c r="C14" s="17">
        <v>0.05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8">
        <v>0.05</v>
      </c>
    </row>
    <row r="15" spans="1:14" x14ac:dyDescent="0.25">
      <c r="A15" s="5" t="s">
        <v>56</v>
      </c>
      <c r="B15" s="6"/>
      <c r="C15" s="6">
        <v>1</v>
      </c>
      <c r="D15" s="6"/>
      <c r="E15" s="6"/>
      <c r="F15" s="6"/>
      <c r="G15" s="6"/>
      <c r="H15" s="6"/>
      <c r="I15" s="6"/>
      <c r="J15" s="6"/>
      <c r="K15" s="6"/>
      <c r="L15" s="6"/>
      <c r="M15" s="6"/>
      <c r="N15" s="10">
        <v>1</v>
      </c>
    </row>
    <row r="16" spans="1:14" x14ac:dyDescent="0.25">
      <c r="A16" s="5" t="s">
        <v>69</v>
      </c>
      <c r="B16" s="17"/>
      <c r="C16" s="17">
        <v>0.05</v>
      </c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8">
        <v>0.05</v>
      </c>
    </row>
    <row r="17" spans="1:14" x14ac:dyDescent="0.25">
      <c r="A17" s="5" t="s">
        <v>34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10"/>
    </row>
    <row r="18" spans="1:14" x14ac:dyDescent="0.25">
      <c r="A18" s="8" t="s">
        <v>27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10"/>
    </row>
    <row r="19" spans="1:14" x14ac:dyDescent="0.25">
      <c r="A19" s="11" t="s">
        <v>51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10"/>
    </row>
    <row r="20" spans="1:14" x14ac:dyDescent="0.25">
      <c r="A20" s="15" t="s">
        <v>37</v>
      </c>
      <c r="B20" s="6"/>
      <c r="C20" s="6"/>
      <c r="D20" s="6">
        <v>1</v>
      </c>
      <c r="E20" s="6"/>
      <c r="F20" s="6"/>
      <c r="G20" s="6"/>
      <c r="H20" s="6"/>
      <c r="I20" s="6"/>
      <c r="J20" s="6"/>
      <c r="K20" s="6"/>
      <c r="L20" s="6"/>
      <c r="M20" s="6"/>
      <c r="N20" s="10">
        <v>1</v>
      </c>
    </row>
    <row r="21" spans="1:14" x14ac:dyDescent="0.25">
      <c r="A21" s="15" t="s">
        <v>65</v>
      </c>
      <c r="B21" s="17"/>
      <c r="C21" s="17"/>
      <c r="D21" s="17">
        <v>4.5454545454545456E-2</v>
      </c>
      <c r="E21" s="17"/>
      <c r="F21" s="17"/>
      <c r="G21" s="17"/>
      <c r="H21" s="17"/>
      <c r="I21" s="17"/>
      <c r="J21" s="17"/>
      <c r="K21" s="17"/>
      <c r="L21" s="17"/>
      <c r="M21" s="17"/>
      <c r="N21" s="18">
        <v>4.5454545454545456E-2</v>
      </c>
    </row>
    <row r="22" spans="1:14" x14ac:dyDescent="0.25">
      <c r="A22" s="5" t="s">
        <v>57</v>
      </c>
      <c r="B22" s="6"/>
      <c r="C22" s="6"/>
      <c r="D22" s="6">
        <v>1</v>
      </c>
      <c r="E22" s="6"/>
      <c r="F22" s="6"/>
      <c r="G22" s="6"/>
      <c r="H22" s="6"/>
      <c r="I22" s="6"/>
      <c r="J22" s="6"/>
      <c r="K22" s="6"/>
      <c r="L22" s="6"/>
      <c r="M22" s="6"/>
      <c r="N22" s="10">
        <v>1</v>
      </c>
    </row>
    <row r="23" spans="1:14" x14ac:dyDescent="0.25">
      <c r="A23" s="5" t="s">
        <v>70</v>
      </c>
      <c r="B23" s="17"/>
      <c r="C23" s="17"/>
      <c r="D23" s="17">
        <v>4.5454545454545456E-2</v>
      </c>
      <c r="E23" s="17"/>
      <c r="F23" s="17"/>
      <c r="G23" s="17"/>
      <c r="H23" s="17"/>
      <c r="I23" s="17"/>
      <c r="J23" s="17"/>
      <c r="K23" s="17"/>
      <c r="L23" s="17"/>
      <c r="M23" s="17"/>
      <c r="N23" s="18">
        <v>4.5454545454545456E-2</v>
      </c>
    </row>
    <row r="24" spans="1:14" x14ac:dyDescent="0.25">
      <c r="A24" s="5" t="s">
        <v>6</v>
      </c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10"/>
    </row>
    <row r="25" spans="1:14" x14ac:dyDescent="0.25">
      <c r="A25" s="8" t="s">
        <v>27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10"/>
    </row>
    <row r="26" spans="1:14" x14ac:dyDescent="0.25">
      <c r="A26" s="11" t="s">
        <v>19</v>
      </c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10"/>
    </row>
    <row r="27" spans="1:14" x14ac:dyDescent="0.25">
      <c r="A27" s="15" t="s">
        <v>37</v>
      </c>
      <c r="B27" s="6"/>
      <c r="C27" s="6"/>
      <c r="D27" s="6"/>
      <c r="E27" s="6"/>
      <c r="F27" s="6"/>
      <c r="G27" s="6"/>
      <c r="H27" s="6"/>
      <c r="I27" s="6"/>
      <c r="J27" s="6">
        <v>1</v>
      </c>
      <c r="K27" s="6"/>
      <c r="L27" s="6"/>
      <c r="M27" s="6"/>
      <c r="N27" s="10">
        <v>1</v>
      </c>
    </row>
    <row r="28" spans="1:14" x14ac:dyDescent="0.25">
      <c r="A28" s="15" t="s">
        <v>65</v>
      </c>
      <c r="B28" s="17"/>
      <c r="C28" s="17"/>
      <c r="D28" s="17"/>
      <c r="E28" s="17"/>
      <c r="F28" s="17"/>
      <c r="G28" s="17"/>
      <c r="H28" s="17"/>
      <c r="I28" s="17"/>
      <c r="J28" s="17">
        <v>4.5454545454545456E-2</v>
      </c>
      <c r="K28" s="17"/>
      <c r="L28" s="17"/>
      <c r="M28" s="17"/>
      <c r="N28" s="18">
        <v>4.5454545454545456E-2</v>
      </c>
    </row>
    <row r="29" spans="1:14" x14ac:dyDescent="0.25">
      <c r="A29" s="8" t="s">
        <v>26</v>
      </c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10"/>
    </row>
    <row r="30" spans="1:14" x14ac:dyDescent="0.25">
      <c r="A30" s="11" t="s">
        <v>13</v>
      </c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10"/>
    </row>
    <row r="31" spans="1:14" x14ac:dyDescent="0.25">
      <c r="A31" s="15" t="s">
        <v>37</v>
      </c>
      <c r="B31" s="6"/>
      <c r="C31" s="6"/>
      <c r="D31" s="6"/>
      <c r="E31" s="6">
        <v>1</v>
      </c>
      <c r="F31" s="6"/>
      <c r="G31" s="6"/>
      <c r="H31" s="6"/>
      <c r="I31" s="6"/>
      <c r="J31" s="6"/>
      <c r="K31" s="6"/>
      <c r="L31" s="6"/>
      <c r="M31" s="6"/>
      <c r="N31" s="10">
        <v>1</v>
      </c>
    </row>
    <row r="32" spans="1:14" x14ac:dyDescent="0.25">
      <c r="A32" s="15" t="s">
        <v>65</v>
      </c>
      <c r="B32" s="17"/>
      <c r="C32" s="17"/>
      <c r="D32" s="17"/>
      <c r="E32" s="17">
        <v>9.5238095238095233E-2</v>
      </c>
      <c r="F32" s="17"/>
      <c r="G32" s="17"/>
      <c r="H32" s="17"/>
      <c r="I32" s="17"/>
      <c r="J32" s="17"/>
      <c r="K32" s="17"/>
      <c r="L32" s="17"/>
      <c r="M32" s="17"/>
      <c r="N32" s="18">
        <v>9.5238095238095233E-2</v>
      </c>
    </row>
    <row r="33" spans="1:14" x14ac:dyDescent="0.25">
      <c r="A33" s="5" t="s">
        <v>58</v>
      </c>
      <c r="B33" s="6"/>
      <c r="C33" s="6"/>
      <c r="D33" s="6"/>
      <c r="E33" s="6">
        <v>1</v>
      </c>
      <c r="F33" s="6"/>
      <c r="G33" s="6"/>
      <c r="H33" s="6"/>
      <c r="I33" s="6"/>
      <c r="J33" s="6">
        <v>1</v>
      </c>
      <c r="K33" s="6"/>
      <c r="L33" s="6"/>
      <c r="M33" s="6"/>
      <c r="N33" s="10">
        <v>2</v>
      </c>
    </row>
    <row r="34" spans="1:14" x14ac:dyDescent="0.25">
      <c r="A34" s="5" t="s">
        <v>71</v>
      </c>
      <c r="B34" s="17"/>
      <c r="C34" s="17"/>
      <c r="D34" s="17"/>
      <c r="E34" s="17">
        <v>9.5238095238095233E-2</v>
      </c>
      <c r="F34" s="17"/>
      <c r="G34" s="17"/>
      <c r="H34" s="17"/>
      <c r="I34" s="17"/>
      <c r="J34" s="17">
        <v>4.5454545454545456E-2</v>
      </c>
      <c r="K34" s="17"/>
      <c r="L34" s="17"/>
      <c r="M34" s="17"/>
      <c r="N34" s="18">
        <v>6.1538461538461542E-2</v>
      </c>
    </row>
    <row r="35" spans="1:14" x14ac:dyDescent="0.25">
      <c r="A35" s="5" t="s">
        <v>29</v>
      </c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10"/>
    </row>
    <row r="36" spans="1:14" x14ac:dyDescent="0.25">
      <c r="A36" s="8" t="s">
        <v>25</v>
      </c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10"/>
    </row>
    <row r="37" spans="1:14" x14ac:dyDescent="0.25">
      <c r="A37" s="11" t="s">
        <v>11</v>
      </c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10"/>
    </row>
    <row r="38" spans="1:14" x14ac:dyDescent="0.25">
      <c r="A38" s="15" t="s">
        <v>37</v>
      </c>
      <c r="B38" s="6"/>
      <c r="C38" s="6"/>
      <c r="D38" s="6"/>
      <c r="E38" s="6">
        <v>1</v>
      </c>
      <c r="F38" s="6"/>
      <c r="G38" s="6"/>
      <c r="H38" s="6"/>
      <c r="I38" s="6"/>
      <c r="J38" s="6"/>
      <c r="K38" s="6"/>
      <c r="L38" s="6"/>
      <c r="M38" s="6"/>
      <c r="N38" s="10">
        <v>1</v>
      </c>
    </row>
    <row r="39" spans="1:14" x14ac:dyDescent="0.25">
      <c r="A39" s="15" t="s">
        <v>65</v>
      </c>
      <c r="B39" s="17"/>
      <c r="C39" s="17"/>
      <c r="D39" s="17"/>
      <c r="E39" s="17">
        <v>9.5238095238095233E-2</v>
      </c>
      <c r="F39" s="17"/>
      <c r="G39" s="17"/>
      <c r="H39" s="17"/>
      <c r="I39" s="17"/>
      <c r="J39" s="17"/>
      <c r="K39" s="17"/>
      <c r="L39" s="17"/>
      <c r="M39" s="17"/>
      <c r="N39" s="18">
        <v>9.5238095238095233E-2</v>
      </c>
    </row>
    <row r="40" spans="1:14" x14ac:dyDescent="0.25">
      <c r="A40" s="8" t="s">
        <v>28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10"/>
    </row>
    <row r="41" spans="1:14" x14ac:dyDescent="0.25">
      <c r="A41" s="11" t="s">
        <v>12</v>
      </c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10"/>
    </row>
    <row r="42" spans="1:14" x14ac:dyDescent="0.25">
      <c r="A42" s="15" t="s">
        <v>37</v>
      </c>
      <c r="B42" s="6"/>
      <c r="C42" s="6"/>
      <c r="D42" s="6"/>
      <c r="E42" s="6"/>
      <c r="F42" s="6">
        <v>1</v>
      </c>
      <c r="G42" s="6"/>
      <c r="H42" s="6"/>
      <c r="I42" s="6"/>
      <c r="J42" s="6"/>
      <c r="K42" s="6"/>
      <c r="L42" s="6"/>
      <c r="M42" s="6"/>
      <c r="N42" s="10">
        <v>1</v>
      </c>
    </row>
    <row r="43" spans="1:14" x14ac:dyDescent="0.25">
      <c r="A43" s="15" t="s">
        <v>65</v>
      </c>
      <c r="B43" s="17"/>
      <c r="C43" s="17"/>
      <c r="D43" s="17"/>
      <c r="E43" s="17"/>
      <c r="F43" s="17">
        <v>5.5555555555555552E-2</v>
      </c>
      <c r="G43" s="17"/>
      <c r="H43" s="17"/>
      <c r="I43" s="17"/>
      <c r="J43" s="17"/>
      <c r="K43" s="17"/>
      <c r="L43" s="17"/>
      <c r="M43" s="17"/>
      <c r="N43" s="18">
        <v>5.5555555555555552E-2</v>
      </c>
    </row>
    <row r="44" spans="1:14" x14ac:dyDescent="0.25">
      <c r="A44" s="5" t="s">
        <v>59</v>
      </c>
      <c r="B44" s="6"/>
      <c r="C44" s="6"/>
      <c r="D44" s="6"/>
      <c r="E44" s="6">
        <v>1</v>
      </c>
      <c r="F44" s="6">
        <v>1</v>
      </c>
      <c r="G44" s="6"/>
      <c r="H44" s="6"/>
      <c r="I44" s="6"/>
      <c r="J44" s="6"/>
      <c r="K44" s="6"/>
      <c r="L44" s="6"/>
      <c r="M44" s="6"/>
      <c r="N44" s="10">
        <v>2</v>
      </c>
    </row>
    <row r="45" spans="1:14" x14ac:dyDescent="0.25">
      <c r="A45" s="5" t="s">
        <v>72</v>
      </c>
      <c r="B45" s="17"/>
      <c r="C45" s="17"/>
      <c r="D45" s="17"/>
      <c r="E45" s="17">
        <v>9.5238095238095233E-2</v>
      </c>
      <c r="F45" s="17">
        <v>5.5555555555555552E-2</v>
      </c>
      <c r="G45" s="17"/>
      <c r="H45" s="17"/>
      <c r="I45" s="17"/>
      <c r="J45" s="17"/>
      <c r="K45" s="17"/>
      <c r="L45" s="17"/>
      <c r="M45" s="17"/>
      <c r="N45" s="18">
        <v>7.0175438596491224E-2</v>
      </c>
    </row>
    <row r="46" spans="1:14" x14ac:dyDescent="0.25">
      <c r="A46" s="5" t="s">
        <v>30</v>
      </c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10"/>
    </row>
    <row r="47" spans="1:14" x14ac:dyDescent="0.25">
      <c r="A47" s="8" t="s">
        <v>25</v>
      </c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10"/>
    </row>
    <row r="48" spans="1:14" x14ac:dyDescent="0.25">
      <c r="A48" s="11" t="s">
        <v>18</v>
      </c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10"/>
    </row>
    <row r="49" spans="1:14" x14ac:dyDescent="0.25">
      <c r="A49" s="15" t="s">
        <v>37</v>
      </c>
      <c r="B49" s="6"/>
      <c r="C49" s="6"/>
      <c r="D49" s="6"/>
      <c r="E49" s="6"/>
      <c r="F49" s="6"/>
      <c r="G49" s="6">
        <v>1</v>
      </c>
      <c r="H49" s="6"/>
      <c r="I49" s="6"/>
      <c r="J49" s="6"/>
      <c r="K49" s="6"/>
      <c r="L49" s="6"/>
      <c r="M49" s="6"/>
      <c r="N49" s="10">
        <v>1</v>
      </c>
    </row>
    <row r="50" spans="1:14" x14ac:dyDescent="0.25">
      <c r="A50" s="15" t="s">
        <v>65</v>
      </c>
      <c r="B50" s="17"/>
      <c r="C50" s="17"/>
      <c r="D50" s="17"/>
      <c r="E50" s="17"/>
      <c r="F50" s="17"/>
      <c r="G50" s="17">
        <v>4.7619047619047616E-2</v>
      </c>
      <c r="H50" s="17"/>
      <c r="I50" s="17"/>
      <c r="J50" s="17"/>
      <c r="K50" s="17"/>
      <c r="L50" s="17"/>
      <c r="M50" s="17"/>
      <c r="N50" s="18">
        <v>4.7619047619047616E-2</v>
      </c>
    </row>
    <row r="51" spans="1:14" x14ac:dyDescent="0.25">
      <c r="A51" s="8" t="s">
        <v>28</v>
      </c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10"/>
    </row>
    <row r="52" spans="1:14" x14ac:dyDescent="0.25">
      <c r="A52" s="11" t="s">
        <v>23</v>
      </c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10"/>
    </row>
    <row r="53" spans="1:14" x14ac:dyDescent="0.25">
      <c r="A53" s="15" t="s">
        <v>37</v>
      </c>
      <c r="B53" s="6"/>
      <c r="C53" s="6"/>
      <c r="D53" s="6"/>
      <c r="E53" s="6"/>
      <c r="F53" s="6"/>
      <c r="G53" s="6"/>
      <c r="H53" s="6">
        <v>1</v>
      </c>
      <c r="I53" s="6"/>
      <c r="J53" s="6"/>
      <c r="K53" s="6"/>
      <c r="L53" s="6"/>
      <c r="M53" s="6"/>
      <c r="N53" s="10">
        <v>1</v>
      </c>
    </row>
    <row r="54" spans="1:14" x14ac:dyDescent="0.25">
      <c r="A54" s="15" t="s">
        <v>65</v>
      </c>
      <c r="B54" s="17"/>
      <c r="C54" s="17"/>
      <c r="D54" s="17"/>
      <c r="E54" s="17"/>
      <c r="F54" s="17"/>
      <c r="G54" s="17"/>
      <c r="H54" s="17">
        <v>9.0909090909090912E-2</v>
      </c>
      <c r="I54" s="17"/>
      <c r="J54" s="17"/>
      <c r="K54" s="17"/>
      <c r="L54" s="17"/>
      <c r="M54" s="17"/>
      <c r="N54" s="18">
        <v>9.0909090909090912E-2</v>
      </c>
    </row>
    <row r="55" spans="1:14" x14ac:dyDescent="0.25">
      <c r="A55" s="5" t="s">
        <v>60</v>
      </c>
      <c r="B55" s="6"/>
      <c r="C55" s="6"/>
      <c r="D55" s="6"/>
      <c r="E55" s="6"/>
      <c r="F55" s="6"/>
      <c r="G55" s="6">
        <v>1</v>
      </c>
      <c r="H55" s="6">
        <v>1</v>
      </c>
      <c r="I55" s="6"/>
      <c r="J55" s="6"/>
      <c r="K55" s="6"/>
      <c r="L55" s="6"/>
      <c r="M55" s="6"/>
      <c r="N55" s="10">
        <v>2</v>
      </c>
    </row>
    <row r="56" spans="1:14" x14ac:dyDescent="0.25">
      <c r="A56" s="5" t="s">
        <v>73</v>
      </c>
      <c r="B56" s="17"/>
      <c r="C56" s="17"/>
      <c r="D56" s="17"/>
      <c r="E56" s="17"/>
      <c r="F56" s="17"/>
      <c r="G56" s="17">
        <v>4.7619047619047616E-2</v>
      </c>
      <c r="H56" s="17">
        <v>9.0909090909090912E-2</v>
      </c>
      <c r="I56" s="17"/>
      <c r="J56" s="17"/>
      <c r="K56" s="17"/>
      <c r="L56" s="17"/>
      <c r="M56" s="17"/>
      <c r="N56" s="18">
        <v>6.25E-2</v>
      </c>
    </row>
    <row r="57" spans="1:14" x14ac:dyDescent="0.25">
      <c r="A57" s="5" t="s">
        <v>7</v>
      </c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10"/>
    </row>
    <row r="58" spans="1:14" x14ac:dyDescent="0.25">
      <c r="A58" s="8" t="s">
        <v>27</v>
      </c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10"/>
    </row>
    <row r="59" spans="1:14" x14ac:dyDescent="0.25">
      <c r="A59" s="11" t="s">
        <v>35</v>
      </c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10"/>
    </row>
    <row r="60" spans="1:14" x14ac:dyDescent="0.25">
      <c r="A60" s="15" t="s">
        <v>37</v>
      </c>
      <c r="B60" s="6"/>
      <c r="C60" s="6"/>
      <c r="D60" s="6"/>
      <c r="E60" s="6"/>
      <c r="F60" s="6"/>
      <c r="G60" s="6"/>
      <c r="H60" s="6">
        <v>1</v>
      </c>
      <c r="I60" s="6"/>
      <c r="J60" s="6"/>
      <c r="K60" s="6"/>
      <c r="L60" s="6"/>
      <c r="M60" s="6"/>
      <c r="N60" s="10">
        <v>1</v>
      </c>
    </row>
    <row r="61" spans="1:14" x14ac:dyDescent="0.25">
      <c r="A61" s="15" t="s">
        <v>65</v>
      </c>
      <c r="B61" s="17"/>
      <c r="C61" s="17"/>
      <c r="D61" s="17"/>
      <c r="E61" s="17"/>
      <c r="F61" s="17"/>
      <c r="G61" s="17"/>
      <c r="H61" s="17">
        <v>9.0909090909090912E-2</v>
      </c>
      <c r="I61" s="17"/>
      <c r="J61" s="17"/>
      <c r="K61" s="17"/>
      <c r="L61" s="17"/>
      <c r="M61" s="17"/>
      <c r="N61" s="18">
        <v>9.0909090909090912E-2</v>
      </c>
    </row>
    <row r="62" spans="1:14" x14ac:dyDescent="0.25">
      <c r="A62" s="8" t="s">
        <v>26</v>
      </c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10"/>
    </row>
    <row r="63" spans="1:14" x14ac:dyDescent="0.25">
      <c r="A63" s="11" t="s">
        <v>22</v>
      </c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10"/>
    </row>
    <row r="64" spans="1:14" x14ac:dyDescent="0.25">
      <c r="A64" s="15" t="s">
        <v>37</v>
      </c>
      <c r="B64" s="6"/>
      <c r="C64" s="6"/>
      <c r="D64" s="6"/>
      <c r="E64" s="6"/>
      <c r="F64" s="6"/>
      <c r="G64" s="6"/>
      <c r="H64" s="6"/>
      <c r="I64" s="6"/>
      <c r="J64" s="6"/>
      <c r="K64" s="6"/>
      <c r="L64" s="6">
        <v>1</v>
      </c>
      <c r="M64" s="6"/>
      <c r="N64" s="10">
        <v>1</v>
      </c>
    </row>
    <row r="65" spans="1:14" x14ac:dyDescent="0.25">
      <c r="A65" s="15" t="s">
        <v>65</v>
      </c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>
        <v>4.5454545454545456E-2</v>
      </c>
      <c r="M65" s="17"/>
      <c r="N65" s="18">
        <v>4.5454545454545456E-2</v>
      </c>
    </row>
    <row r="66" spans="1:14" x14ac:dyDescent="0.25">
      <c r="A66" s="5" t="s">
        <v>61</v>
      </c>
      <c r="B66" s="6"/>
      <c r="C66" s="6"/>
      <c r="D66" s="6"/>
      <c r="E66" s="6"/>
      <c r="F66" s="6"/>
      <c r="G66" s="6"/>
      <c r="H66" s="6">
        <v>1</v>
      </c>
      <c r="I66" s="6"/>
      <c r="J66" s="6"/>
      <c r="K66" s="6"/>
      <c r="L66" s="6">
        <v>1</v>
      </c>
      <c r="M66" s="6"/>
      <c r="N66" s="10">
        <v>2</v>
      </c>
    </row>
    <row r="67" spans="1:14" x14ac:dyDescent="0.25">
      <c r="A67" s="5" t="s">
        <v>74</v>
      </c>
      <c r="B67" s="17"/>
      <c r="C67" s="17"/>
      <c r="D67" s="17"/>
      <c r="E67" s="17"/>
      <c r="F67" s="17"/>
      <c r="G67" s="17"/>
      <c r="H67" s="17">
        <v>9.0909090909090912E-2</v>
      </c>
      <c r="I67" s="17"/>
      <c r="J67" s="17"/>
      <c r="K67" s="17"/>
      <c r="L67" s="17">
        <v>4.5454545454545456E-2</v>
      </c>
      <c r="M67" s="17"/>
      <c r="N67" s="18">
        <v>6.0606060606060608E-2</v>
      </c>
    </row>
    <row r="68" spans="1:14" x14ac:dyDescent="0.25">
      <c r="A68" s="5" t="s">
        <v>8</v>
      </c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10"/>
    </row>
    <row r="69" spans="1:14" x14ac:dyDescent="0.25">
      <c r="A69" s="8" t="s">
        <v>27</v>
      </c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10"/>
    </row>
    <row r="70" spans="1:14" x14ac:dyDescent="0.25">
      <c r="A70" s="11" t="s">
        <v>20</v>
      </c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10"/>
    </row>
    <row r="71" spans="1:14" x14ac:dyDescent="0.25">
      <c r="A71" s="15" t="s">
        <v>37</v>
      </c>
      <c r="B71" s="6"/>
      <c r="C71" s="6"/>
      <c r="D71" s="6"/>
      <c r="E71" s="6"/>
      <c r="F71" s="6"/>
      <c r="G71" s="6"/>
      <c r="H71" s="6"/>
      <c r="I71" s="6"/>
      <c r="J71" s="6"/>
      <c r="K71" s="6">
        <v>1</v>
      </c>
      <c r="L71" s="6"/>
      <c r="M71" s="6"/>
      <c r="N71" s="10">
        <v>1</v>
      </c>
    </row>
    <row r="72" spans="1:14" x14ac:dyDescent="0.25">
      <c r="A72" s="15" t="s">
        <v>65</v>
      </c>
      <c r="B72" s="17"/>
      <c r="C72" s="17"/>
      <c r="D72" s="17"/>
      <c r="E72" s="17"/>
      <c r="F72" s="17"/>
      <c r="G72" s="17"/>
      <c r="H72" s="17"/>
      <c r="I72" s="17"/>
      <c r="J72" s="17"/>
      <c r="K72" s="17">
        <v>0.05</v>
      </c>
      <c r="L72" s="17"/>
      <c r="M72" s="17"/>
      <c r="N72" s="18">
        <v>0.05</v>
      </c>
    </row>
    <row r="73" spans="1:14" x14ac:dyDescent="0.25">
      <c r="A73" s="8" t="s">
        <v>26</v>
      </c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10"/>
    </row>
    <row r="74" spans="1:14" x14ac:dyDescent="0.25">
      <c r="A74" s="11" t="s">
        <v>14</v>
      </c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10"/>
    </row>
    <row r="75" spans="1:14" x14ac:dyDescent="0.25">
      <c r="A75" s="15" t="s">
        <v>37</v>
      </c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>
        <v>1</v>
      </c>
      <c r="N75" s="10">
        <v>1</v>
      </c>
    </row>
    <row r="76" spans="1:14" x14ac:dyDescent="0.25">
      <c r="A76" s="15" t="s">
        <v>65</v>
      </c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>
        <v>4.7619047619047616E-2</v>
      </c>
      <c r="N76" s="18">
        <v>4.7619047619047616E-2</v>
      </c>
    </row>
    <row r="77" spans="1:14" x14ac:dyDescent="0.25">
      <c r="A77" s="5" t="s">
        <v>62</v>
      </c>
      <c r="B77" s="6"/>
      <c r="C77" s="6"/>
      <c r="D77" s="6"/>
      <c r="E77" s="6"/>
      <c r="F77" s="6"/>
      <c r="G77" s="6"/>
      <c r="H77" s="6"/>
      <c r="I77" s="6"/>
      <c r="J77" s="6"/>
      <c r="K77" s="6">
        <v>1</v>
      </c>
      <c r="L77" s="6"/>
      <c r="M77" s="6">
        <v>1</v>
      </c>
      <c r="N77" s="10">
        <v>2</v>
      </c>
    </row>
    <row r="78" spans="1:14" x14ac:dyDescent="0.25">
      <c r="A78" s="5" t="s">
        <v>75</v>
      </c>
      <c r="B78" s="17"/>
      <c r="C78" s="17"/>
      <c r="D78" s="17"/>
      <c r="E78" s="17"/>
      <c r="F78" s="17"/>
      <c r="G78" s="17"/>
      <c r="H78" s="17"/>
      <c r="I78" s="17"/>
      <c r="J78" s="17"/>
      <c r="K78" s="17">
        <v>0.05</v>
      </c>
      <c r="L78" s="17"/>
      <c r="M78" s="17">
        <v>4.7619047619047616E-2</v>
      </c>
      <c r="N78" s="18">
        <v>4.878048780487805E-2</v>
      </c>
    </row>
    <row r="79" spans="1:14" x14ac:dyDescent="0.25">
      <c r="A79" s="5" t="s">
        <v>5</v>
      </c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10"/>
    </row>
    <row r="80" spans="1:14" x14ac:dyDescent="0.25">
      <c r="A80" s="8" t="s">
        <v>25</v>
      </c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10"/>
    </row>
    <row r="81" spans="1:14" x14ac:dyDescent="0.25">
      <c r="A81" s="11" t="s">
        <v>16</v>
      </c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10"/>
    </row>
    <row r="82" spans="1:14" x14ac:dyDescent="0.25">
      <c r="A82" s="15" t="s">
        <v>37</v>
      </c>
      <c r="B82" s="6"/>
      <c r="C82" s="6"/>
      <c r="D82" s="6"/>
      <c r="E82" s="6"/>
      <c r="F82" s="6"/>
      <c r="G82" s="6"/>
      <c r="H82" s="6"/>
      <c r="I82" s="6">
        <v>1</v>
      </c>
      <c r="J82" s="6"/>
      <c r="K82" s="6"/>
      <c r="L82" s="6"/>
      <c r="M82" s="6"/>
      <c r="N82" s="10">
        <v>1</v>
      </c>
    </row>
    <row r="83" spans="1:14" x14ac:dyDescent="0.25">
      <c r="A83" s="15" t="s">
        <v>65</v>
      </c>
      <c r="B83" s="17"/>
      <c r="C83" s="17"/>
      <c r="D83" s="17"/>
      <c r="E83" s="17"/>
      <c r="F83" s="17"/>
      <c r="G83" s="17"/>
      <c r="H83" s="17"/>
      <c r="I83" s="17">
        <v>9.0909090909090912E-2</v>
      </c>
      <c r="J83" s="17"/>
      <c r="K83" s="17"/>
      <c r="L83" s="17"/>
      <c r="M83" s="17"/>
      <c r="N83" s="18">
        <v>9.0909090909090912E-2</v>
      </c>
    </row>
    <row r="84" spans="1:14" x14ac:dyDescent="0.25">
      <c r="A84" s="8" t="s">
        <v>28</v>
      </c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10"/>
    </row>
    <row r="85" spans="1:14" x14ac:dyDescent="0.25">
      <c r="A85" s="11" t="s">
        <v>17</v>
      </c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10"/>
    </row>
    <row r="86" spans="1:14" x14ac:dyDescent="0.25">
      <c r="A86" s="15" t="s">
        <v>37</v>
      </c>
      <c r="B86" s="6"/>
      <c r="C86" s="6"/>
      <c r="D86" s="6"/>
      <c r="E86" s="6"/>
      <c r="F86" s="6"/>
      <c r="G86" s="6"/>
      <c r="H86" s="6"/>
      <c r="I86" s="6">
        <v>1</v>
      </c>
      <c r="J86" s="6"/>
      <c r="K86" s="6"/>
      <c r="L86" s="6"/>
      <c r="M86" s="6"/>
      <c r="N86" s="10">
        <v>1</v>
      </c>
    </row>
    <row r="87" spans="1:14" x14ac:dyDescent="0.25">
      <c r="A87" s="15" t="s">
        <v>65</v>
      </c>
      <c r="B87" s="17"/>
      <c r="C87" s="17"/>
      <c r="D87" s="17"/>
      <c r="E87" s="17"/>
      <c r="F87" s="17"/>
      <c r="G87" s="17"/>
      <c r="H87" s="17"/>
      <c r="I87" s="17">
        <v>9.0909090909090912E-2</v>
      </c>
      <c r="J87" s="17"/>
      <c r="K87" s="17"/>
      <c r="L87" s="17"/>
      <c r="M87" s="17"/>
      <c r="N87" s="18">
        <v>9.0909090909090912E-2</v>
      </c>
    </row>
    <row r="88" spans="1:14" x14ac:dyDescent="0.25">
      <c r="A88" s="5" t="s">
        <v>63</v>
      </c>
      <c r="B88" s="6"/>
      <c r="C88" s="6"/>
      <c r="D88" s="6"/>
      <c r="E88" s="6"/>
      <c r="F88" s="6"/>
      <c r="G88" s="6"/>
      <c r="H88" s="6"/>
      <c r="I88" s="6">
        <v>2</v>
      </c>
      <c r="J88" s="6"/>
      <c r="K88" s="6"/>
      <c r="L88" s="6"/>
      <c r="M88" s="6"/>
      <c r="N88" s="10">
        <v>2</v>
      </c>
    </row>
    <row r="89" spans="1:14" x14ac:dyDescent="0.25">
      <c r="A89" s="5" t="s">
        <v>76</v>
      </c>
      <c r="B89" s="17"/>
      <c r="C89" s="17"/>
      <c r="D89" s="17"/>
      <c r="E89" s="17"/>
      <c r="F89" s="17"/>
      <c r="G89" s="17"/>
      <c r="H89" s="17"/>
      <c r="I89" s="17">
        <v>9.0909090909090912E-2</v>
      </c>
      <c r="J89" s="17"/>
      <c r="K89" s="17"/>
      <c r="L89" s="17"/>
      <c r="M89" s="17"/>
      <c r="N89" s="18">
        <v>9.0909090909090912E-2</v>
      </c>
    </row>
    <row r="90" spans="1:14" x14ac:dyDescent="0.25">
      <c r="A90" s="5" t="s">
        <v>54</v>
      </c>
      <c r="B90" s="6">
        <v>1</v>
      </c>
      <c r="C90" s="6">
        <v>1</v>
      </c>
      <c r="D90" s="6">
        <v>1</v>
      </c>
      <c r="E90" s="6">
        <v>2</v>
      </c>
      <c r="F90" s="6">
        <v>1</v>
      </c>
      <c r="G90" s="6">
        <v>1</v>
      </c>
      <c r="H90" s="6">
        <v>2</v>
      </c>
      <c r="I90" s="6">
        <v>2</v>
      </c>
      <c r="J90" s="6">
        <v>1</v>
      </c>
      <c r="K90" s="6">
        <v>1</v>
      </c>
      <c r="L90" s="6">
        <v>1</v>
      </c>
      <c r="M90" s="6">
        <v>1</v>
      </c>
      <c r="N90" s="10">
        <v>15</v>
      </c>
    </row>
    <row r="91" spans="1:14" x14ac:dyDescent="0.25">
      <c r="A91" s="5" t="s">
        <v>66</v>
      </c>
      <c r="B91" s="17">
        <v>4.5454545454545456E-2</v>
      </c>
      <c r="C91" s="17">
        <v>0.05</v>
      </c>
      <c r="D91" s="17">
        <v>4.5454545454545456E-2</v>
      </c>
      <c r="E91" s="17">
        <v>9.5238095238095233E-2</v>
      </c>
      <c r="F91" s="17">
        <v>5.5555555555555552E-2</v>
      </c>
      <c r="G91" s="17">
        <v>4.7619047619047616E-2</v>
      </c>
      <c r="H91" s="17">
        <v>9.0909090909090912E-2</v>
      </c>
      <c r="I91" s="17">
        <v>9.0909090909090912E-2</v>
      </c>
      <c r="J91" s="17">
        <v>4.5454545454545456E-2</v>
      </c>
      <c r="K91" s="17">
        <v>0.05</v>
      </c>
      <c r="L91" s="17">
        <v>4.5454545454545456E-2</v>
      </c>
      <c r="M91" s="17">
        <v>4.7619047619047616E-2</v>
      </c>
      <c r="N91" s="18">
        <v>5.9288537549407112E-2</v>
      </c>
    </row>
  </sheetData>
  <conditionalFormatting pivot="1" sqref="B7:N7 B9:N9 B14:N14 B16:N16 B21:N21 B23:N23 B28:N28 B32:N32 B34:N34 B39:N39 B43:N43 B45:N45 B50:N50 B54:N54 B56:N56 B61:N61 B65:N65 B67:N67 B72:N72 B76:N76 B78:N78 B83:N83 B87:N87 B89:N89 B91:N91">
    <cfRule type="expression" dxfId="11" priority="1">
      <formula>B$2&lt;&gt;"Total"</formula>
    </cfRule>
  </conditionalFormatting>
  <pageMargins left="0.7" right="0.7" top="0.75" bottom="0.75" header="0.3" footer="0.3"/>
  <pageSetup paperSize="9" orientation="portrait" horizontalDpi="4294967293" verticalDpi="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04708E-711C-411E-9FD9-14593860DA31}">
  <dimension ref="A1:A17"/>
  <sheetViews>
    <sheetView workbookViewId="0">
      <selection activeCell="F12" sqref="F12"/>
    </sheetView>
  </sheetViews>
  <sheetFormatPr baseColWidth="10" defaultRowHeight="15" x14ac:dyDescent="0.25"/>
  <cols>
    <col min="1" max="1" width="25.7109375" bestFit="1" customWidth="1"/>
  </cols>
  <sheetData>
    <row r="1" spans="1:1" x14ac:dyDescent="0.25">
      <c r="A1" t="s">
        <v>67</v>
      </c>
    </row>
    <row r="2" spans="1:1" x14ac:dyDescent="0.25">
      <c r="A2" s="20">
        <f>DATE(Demandes!$M$1,1,1)</f>
        <v>43831</v>
      </c>
    </row>
    <row r="3" spans="1:1" x14ac:dyDescent="0.25">
      <c r="A3" s="20">
        <f>DATE(Demandes!$M$1,5,1)</f>
        <v>43952</v>
      </c>
    </row>
    <row r="4" spans="1:1" x14ac:dyDescent="0.25">
      <c r="A4" s="20">
        <f>DATE(Demandes!$M$1,5,8)</f>
        <v>43959</v>
      </c>
    </row>
    <row r="5" spans="1:1" x14ac:dyDescent="0.25">
      <c r="A5" s="20">
        <f>DATE(Demandes!$M$1,7,14)</f>
        <v>44026</v>
      </c>
    </row>
    <row r="6" spans="1:1" x14ac:dyDescent="0.25">
      <c r="A6" s="20">
        <f>DATE(Demandes!$M$1,8,15)</f>
        <v>44058</v>
      </c>
    </row>
    <row r="7" spans="1:1" x14ac:dyDescent="0.25">
      <c r="A7" s="20">
        <f>DATE(Demandes!$M$1,11,1)</f>
        <v>44136</v>
      </c>
    </row>
    <row r="8" spans="1:1" x14ac:dyDescent="0.25">
      <c r="A8" s="20">
        <f>DATE(Demandes!$M$1,11,11)</f>
        <v>44146</v>
      </c>
    </row>
    <row r="9" spans="1:1" x14ac:dyDescent="0.25">
      <c r="A9" s="20">
        <f>DATE(Demandes!$M$1,12,25)</f>
        <v>44190</v>
      </c>
    </row>
    <row r="10" spans="1:1" x14ac:dyDescent="0.25">
      <c r="A10" s="20">
        <f>1+ROUND((DAY(MINUTE(Demandes!$M$1/38)/2+55)&amp;"/4/"&amp;Demandes!$M$1)/7,)*7-6</f>
        <v>43934</v>
      </c>
    </row>
    <row r="11" spans="1:1" x14ac:dyDescent="0.25">
      <c r="A11" s="20">
        <f>A10+38</f>
        <v>43972</v>
      </c>
    </row>
    <row r="12" spans="1:1" x14ac:dyDescent="0.25">
      <c r="A12" s="20">
        <f>A10+49</f>
        <v>43983</v>
      </c>
    </row>
    <row r="13" spans="1:1" x14ac:dyDescent="0.25">
      <c r="A13" s="19"/>
    </row>
    <row r="14" spans="1:1" x14ac:dyDescent="0.25">
      <c r="A14" s="19"/>
    </row>
    <row r="15" spans="1:1" x14ac:dyDescent="0.25">
      <c r="A15" s="19"/>
    </row>
    <row r="16" spans="1:1" x14ac:dyDescent="0.25">
      <c r="A16" s="19"/>
    </row>
    <row r="17" spans="1:1" x14ac:dyDescent="0.25">
      <c r="A17" s="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Demandes</vt:lpstr>
      <vt:lpstr>Types</vt:lpstr>
      <vt:lpstr>Initiales</vt:lpstr>
      <vt:lpstr>Propositions</vt:lpstr>
      <vt:lpstr>Totaux</vt:lpstr>
      <vt:lpstr>Feuil1</vt:lpstr>
      <vt:lpstr>JF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SCHAUT HENDRIK</dc:creator>
  <cp:lastModifiedBy>Chris_W10</cp:lastModifiedBy>
  <dcterms:created xsi:type="dcterms:W3CDTF">2020-03-30T09:12:51Z</dcterms:created>
  <dcterms:modified xsi:type="dcterms:W3CDTF">2021-03-04T22:42:07Z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crosoft.ReportingServices.InteractiveReport.Excel.SheetName">
    <vt:i4>2</vt:i4>
  </property>
</Properties>
</file>