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2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C434B40-FBED-40D5-886A-3F4509CEC4BC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Catégories" sheetId="1" r:id="rId1"/>
    <sheet name="Septembre 2020" sheetId="6" r:id="rId2"/>
    <sheet name="Octobre 2020" sheetId="8" r:id="rId3"/>
  </sheets>
  <definedNames>
    <definedName name="Choix" localSheetId="2">T_Choix[Choisir mon tableau source]</definedName>
    <definedName name="Choix">T_Choix[Choisir mon tableau source]</definedName>
    <definedName name="L_Sources" localSheetId="2">TableauSource[Tableau source]</definedName>
    <definedName name="L_Sources">TableauSource[Tableau source]</definedName>
    <definedName name="Tablo">INDIRECT(Choix)</definedName>
  </definedNames>
  <calcPr calcId="191029"/>
  <pivotCaches>
    <pivotCache cacheId="0" r:id="rId4"/>
    <pivotCache cacheId="9" r:id="rId5"/>
    <pivotCache cacheId="2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8" l="1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5" i="8"/>
  <c r="B26" i="1"/>
  <c r="B25" i="1"/>
  <c r="B23" i="1"/>
  <c r="B24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4" i="1"/>
  <c r="B5" i="1"/>
  <c r="B3" i="1"/>
</calcChain>
</file>

<file path=xl/sharedStrings.xml><?xml version="1.0" encoding="utf-8"?>
<sst xmlns="http://schemas.openxmlformats.org/spreadsheetml/2006/main" count="932" uniqueCount="64">
  <si>
    <t>Compte perso</t>
  </si>
  <si>
    <t>Date de la banque</t>
  </si>
  <si>
    <t>Type</t>
  </si>
  <si>
    <t>Montant</t>
  </si>
  <si>
    <t>Source</t>
  </si>
  <si>
    <t>Détail</t>
  </si>
  <si>
    <t>Étiquettes de lignes</t>
  </si>
  <si>
    <t>Total général</t>
  </si>
  <si>
    <t>Compte pro</t>
  </si>
  <si>
    <t>Raison</t>
  </si>
  <si>
    <t>N° de commande</t>
  </si>
  <si>
    <t>Client</t>
  </si>
  <si>
    <t>Boutique</t>
  </si>
  <si>
    <t>X</t>
  </si>
  <si>
    <t>Somme de Montant</t>
  </si>
  <si>
    <t>Obligation</t>
  </si>
  <si>
    <t>Sorties Pro</t>
  </si>
  <si>
    <t>Rentrées Pro</t>
  </si>
  <si>
    <t>Sorties Perso</t>
  </si>
  <si>
    <t>Rentrées Perso</t>
  </si>
  <si>
    <t>Perso</t>
  </si>
  <si>
    <t>Pro</t>
  </si>
  <si>
    <t>Types Perso</t>
  </si>
  <si>
    <t>Types Pro</t>
  </si>
  <si>
    <t>Année</t>
  </si>
  <si>
    <t>Tableau source</t>
  </si>
  <si>
    <t>Choisir mon tableau source</t>
  </si>
  <si>
    <t>bb</t>
  </si>
  <si>
    <t>cc</t>
  </si>
  <si>
    <t>dd</t>
  </si>
  <si>
    <t>ee</t>
  </si>
  <si>
    <t>ff</t>
  </si>
  <si>
    <t>gg</t>
  </si>
  <si>
    <t>cca</t>
  </si>
  <si>
    <t>adazd</t>
  </si>
  <si>
    <t>adad</t>
  </si>
  <si>
    <t>ervgfesrgf</t>
  </si>
  <si>
    <t>rqezgfqezf</t>
  </si>
  <si>
    <t>qezfqzef</t>
  </si>
  <si>
    <t>qezfqzqzefef</t>
  </si>
  <si>
    <t>qezf</t>
  </si>
  <si>
    <t>sfvwsdcv</t>
  </si>
  <si>
    <t>aaaaaaaaa</t>
  </si>
  <si>
    <t>bbbbbbb</t>
  </si>
  <si>
    <t>bbbbbbbb</t>
  </si>
  <si>
    <t>cccccccccc</t>
  </si>
  <si>
    <t>bbbbbb</t>
  </si>
  <si>
    <t>cccccccccccc</t>
  </si>
  <si>
    <t>ccccccc</t>
  </si>
  <si>
    <t>dfvgdsfvg</t>
  </si>
  <si>
    <t>reth</t>
  </si>
  <si>
    <t>hrth</t>
  </si>
  <si>
    <t>therth</t>
  </si>
  <si>
    <t>erth</t>
  </si>
  <si>
    <t>reh</t>
  </si>
  <si>
    <t>rtyj</t>
  </si>
  <si>
    <t>tj</t>
  </si>
  <si>
    <t>fgh</t>
  </si>
  <si>
    <t>gfhj</t>
  </si>
  <si>
    <t>fghj</t>
  </si>
  <si>
    <t>fjh</t>
  </si>
  <si>
    <t>Test</t>
  </si>
  <si>
    <t>Truc</t>
  </si>
  <si>
    <t>ProOctobre2020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</si>
</sst>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#,##0.00&quot; &quot;[$€-40C];[Red]&quot;-&quot;#,##0.00&quot; &quot;[$€-40C]"/>
    <numFmt numFmtId="166" formatCode="#,##0.00&quot; &quot;[$€-407];[Red]&quot;-&quot;#,##0.00&quot; &quot;[$€-407]"/>
  </numFmts>
  <fonts count="9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mo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1">
    <xf numFmtId="0" fontId="0" fillId="0" borderId="0"/>
    <xf numFmtId="0" fontId="1" fillId="0" borderId="0" applyNumberFormat="0" applyFont="0" applyBorder="0" applyProtection="0">
      <alignment horizontal="left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4" fillId="0" borderId="0" applyNumberFormat="0" applyBorder="0" applyProtection="0"/>
    <xf numFmtId="166" fontId="4" fillId="0" borderId="0" applyBorder="0" applyProtection="0"/>
    <xf numFmtId="0" fontId="3" fillId="0" borderId="0" applyNumberFormat="0" applyBorder="0" applyProtection="0">
      <alignment horizontal="left"/>
    </xf>
    <xf numFmtId="0" fontId="1" fillId="0" borderId="0" applyNumberFormat="0" applyFont="0" applyBorder="0" applyProtection="0"/>
  </cellStyleXfs>
  <cellXfs count="35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6" fillId="2" borderId="1" xfId="0" applyNumberFormat="1" applyFon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164" fontId="6" fillId="2" borderId="5" xfId="0" applyNumberFormat="1" applyFont="1" applyFill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</cellXfs>
  <cellStyles count="11">
    <cellStyle name="Catégorie du tableau croisé" xfId="1" xr:uid="{00000000-0005-0000-0000-000000000000}"/>
    <cellStyle name="Champ du tableau croisé" xfId="2" xr:uid="{00000000-0005-0000-0000-000001000000}"/>
    <cellStyle name="Coin du tableau croisé" xfId="3" xr:uid="{00000000-0005-0000-0000-000002000000}"/>
    <cellStyle name="Heading" xfId="4" xr:uid="{00000000-0005-0000-0000-000003000000}"/>
    <cellStyle name="Heading1" xfId="5" xr:uid="{00000000-0005-0000-0000-000004000000}"/>
    <cellStyle name="Normal" xfId="0" builtinId="0" customBuiltin="1"/>
    <cellStyle name="Result" xfId="7" xr:uid="{00000000-0005-0000-0000-000006000000}"/>
    <cellStyle name="Result2" xfId="8" xr:uid="{00000000-0005-0000-0000-000007000000}"/>
    <cellStyle name="Résultat du tableau croisé" xfId="6" xr:uid="{00000000-0005-0000-0000-000008000000}"/>
    <cellStyle name="Titre du tableau croisé" xfId="9" xr:uid="{00000000-0005-0000-0000-000009000000}"/>
    <cellStyle name="Valeur du tableau croisé" xfId="10" xr:uid="{00000000-0005-0000-0000-00000A000000}"/>
  </cellStyles>
  <dxfs count="12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[TCD_Alternatif.xlsx]Septembre 2020!ProSortiesSeptembre2020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'Septembre 2020'!$T$4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9CC-4A84-8DF7-80DDBA9D87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9CC-4A84-8DF7-80DDBA9D87D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CC-4A84-8DF7-80DDBA9D87D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9CC-4A84-8DF7-80DDBA9D87D0}"/>
              </c:ext>
            </c:extLst>
          </c:dPt>
          <c:cat>
            <c:strRef>
              <c:f>'Septembre 2020'!$S$5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'Septembre 2020'!$T$5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42A4-4085-9C34-7C14E08FD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[TCD_Alternatif.xlsx]Septembre 2020!ProRentréesSeptembre2020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'Septembre 2020'!$W$4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4DA-4167-AE3C-DD502652079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4DA-4167-AE3C-DD5026520793}"/>
              </c:ext>
            </c:extLst>
          </c:dPt>
          <c:cat>
            <c:strRef>
              <c:f>'Septembre 2020'!$V$5:$V$6</c:f>
              <c:strCache>
                <c:ptCount val="1"/>
                <c:pt idx="0">
                  <c:v>Test</c:v>
                </c:pt>
              </c:strCache>
            </c:strRef>
          </c:cat>
          <c:val>
            <c:numRef>
              <c:f>'Septembre 2020'!$W$5:$W$6</c:f>
              <c:numCache>
                <c:formatCode>General</c:formatCode>
                <c:ptCount val="1"/>
                <c:pt idx="0">
                  <c:v>210.82000000000002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98-4AF6-9E98-739DE80CA2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[TCD_Alternatif.xlsx]Septembre 2020!PersoSortiesSeptembre2020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'Septembre 2020'!$T$13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719-4EB0-BB06-55D872B11DC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719-4EB0-BB06-55D872B11DC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719-4EB0-BB06-55D872B11DC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719-4EB0-BB06-55D872B11DC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719-4EB0-BB06-55D872B11DC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719-4EB0-BB06-55D872B11DC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F51-4B3F-AFE1-F9AFB9C1279F}"/>
              </c:ext>
            </c:extLst>
          </c:dPt>
          <c:cat>
            <c:strRef>
              <c:f>'Septembre 2020'!$S$14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'Septembre 2020'!$T$14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0B65-46CB-98DE-A1A6665CED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[TCD_Alternatif.xlsx]Septembre 2020!PersoRentréesSeptembre2020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'Septembre 2020'!$W$13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7FA-47E1-A0AD-54AD142EE4E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7FA-47E1-A0AD-54AD142EE4E5}"/>
              </c:ext>
            </c:extLst>
          </c:dPt>
          <c:cat>
            <c:strRef>
              <c:f>'Septembre 2020'!$V$14:$V$15</c:f>
              <c:strCache>
                <c:ptCount val="1"/>
                <c:pt idx="0">
                  <c:v>Obligation</c:v>
                </c:pt>
              </c:strCache>
            </c:strRef>
          </c:cat>
          <c:val>
            <c:numRef>
              <c:f>'Septembre 2020'!$W$14:$W$15</c:f>
              <c:numCache>
                <c:formatCode>General</c:formatCode>
                <c:ptCount val="1"/>
                <c:pt idx="0">
                  <c:v>65.429999999999922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28-417B-944D-A465E40D1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[TCD_Alternatif.xlsx]Octobre 2020!ProSortiesSeptembre2020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'Octobre 2020'!$T$4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FAF-455C-8AB3-997A4EFF4CF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FAF-455C-8AB3-997A4EFF4CF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FAF-455C-8AB3-997A4EFF4CF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FAF-455C-8AB3-997A4EFF4CFE}"/>
              </c:ext>
            </c:extLst>
          </c:dPt>
          <c:cat>
            <c:strRef>
              <c:f>'Octobre 2020'!$S$5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'Octobre 2020'!$T$5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8-2FAF-455C-8AB3-997A4EFF4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[TCD_Alternatif.xlsx]Octobre 2020!ProRentréesSeptembre2020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'Octobre 2020'!$W$4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E67-4E67-BA4E-9F0767E45A2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E67-4E67-BA4E-9F0767E45A2F}"/>
              </c:ext>
            </c:extLst>
          </c:dPt>
          <c:cat>
            <c:strRef>
              <c:f>'Octobre 2020'!$V$5:$V$6</c:f>
              <c:strCache>
                <c:ptCount val="1"/>
                <c:pt idx="0">
                  <c:v>Test</c:v>
                </c:pt>
              </c:strCache>
            </c:strRef>
          </c:cat>
          <c:val>
            <c:numRef>
              <c:f>'Octobre 2020'!$W$5:$W$6</c:f>
              <c:numCache>
                <c:formatCode>General</c:formatCode>
                <c:ptCount val="1"/>
                <c:pt idx="0">
                  <c:v>210.82000000000002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E67-4E67-BA4E-9F0767E4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[TCD_Alternatif.xlsx]Octobre 2020!PersoSortiesSeptembre2020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'Octobre 2020'!$T$13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16C-41A0-A203-2AB40CA0C83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16C-41A0-A203-2AB40CA0C83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16C-41A0-A203-2AB40CA0C83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16C-41A0-A203-2AB40CA0C8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16C-41A0-A203-2AB40CA0C83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16C-41A0-A203-2AB40CA0C83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16C-41A0-A203-2AB40CA0C830}"/>
              </c:ext>
            </c:extLst>
          </c:dPt>
          <c:cat>
            <c:strRef>
              <c:f>'Octobre 2020'!$S$14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'Octobre 2020'!$T$14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E-416C-41A0-A203-2AB40CA0C8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[TCD_Alternatif.xlsx]Octobre 2020!PersoRentréesSeptembre2020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'Octobre 2020'!$W$13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36A-4F3D-A33B-17920330667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36A-4F3D-A33B-179203306679}"/>
              </c:ext>
            </c:extLst>
          </c:dPt>
          <c:cat>
            <c:strRef>
              <c:f>'Octobre 2020'!$V$14:$V$15</c:f>
              <c:strCache>
                <c:ptCount val="1"/>
                <c:pt idx="0">
                  <c:v>Obligation</c:v>
                </c:pt>
              </c:strCache>
            </c:strRef>
          </c:cat>
          <c:val>
            <c:numRef>
              <c:f>'Octobre 2020'!$W$14:$W$15</c:f>
              <c:numCache>
                <c:formatCode>General</c:formatCode>
                <c:ptCount val="1"/>
                <c:pt idx="0">
                  <c:v>65.429999999999922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6A-4F3D-A33B-1792033066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12956</xdr:colOff>
      <xdr:row>37</xdr:row>
      <xdr:rowOff>76541</xdr:rowOff>
    </xdr:from>
    <xdr:to>
      <xdr:col>21</xdr:col>
      <xdr:colOff>936356</xdr:colOff>
      <xdr:row>52</xdr:row>
      <xdr:rowOff>40206</xdr:rowOff>
    </xdr:to>
    <xdr:graphicFrame macro="">
      <xdr:nvGraphicFramePr>
        <xdr:cNvPr id="3" name="a">
          <a:extLst>
            <a:ext uri="{FF2B5EF4-FFF2-40B4-BE49-F238E27FC236}">
              <a16:creationId xmlns:a16="http://schemas.microsoft.com/office/drawing/2014/main" id="{722FE246-8B80-45E7-8675-FBC0113EA9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972544</xdr:colOff>
      <xdr:row>37</xdr:row>
      <xdr:rowOff>88156</xdr:rowOff>
    </xdr:from>
    <xdr:to>
      <xdr:col>23</xdr:col>
      <xdr:colOff>1733549</xdr:colOff>
      <xdr:row>52</xdr:row>
      <xdr:rowOff>51820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1D240EA-D3DC-46A3-A4ED-AE9B36BED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7051</xdr:colOff>
      <xdr:row>22</xdr:row>
      <xdr:rowOff>108830</xdr:rowOff>
    </xdr:from>
    <xdr:to>
      <xdr:col>19</xdr:col>
      <xdr:colOff>936356</xdr:colOff>
      <xdr:row>37</xdr:row>
      <xdr:rowOff>72495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2A28287-7601-4FCD-8902-7D0789E3A8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971166</xdr:colOff>
      <xdr:row>22</xdr:row>
      <xdr:rowOff>132063</xdr:rowOff>
    </xdr:from>
    <xdr:to>
      <xdr:col>22</xdr:col>
      <xdr:colOff>16143</xdr:colOff>
      <xdr:row>37</xdr:row>
      <xdr:rowOff>87458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BFB75F2E-597B-4519-871F-087224E9F5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12956</xdr:colOff>
      <xdr:row>37</xdr:row>
      <xdr:rowOff>76541</xdr:rowOff>
    </xdr:from>
    <xdr:to>
      <xdr:col>21</xdr:col>
      <xdr:colOff>936356</xdr:colOff>
      <xdr:row>52</xdr:row>
      <xdr:rowOff>40206</xdr:rowOff>
    </xdr:to>
    <xdr:graphicFrame macro="">
      <xdr:nvGraphicFramePr>
        <xdr:cNvPr id="2" name="a">
          <a:extLst>
            <a:ext uri="{FF2B5EF4-FFF2-40B4-BE49-F238E27FC236}">
              <a16:creationId xmlns:a16="http://schemas.microsoft.com/office/drawing/2014/main" id="{FFE2D8B5-6FCA-491E-8731-B209EBCEC8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972544</xdr:colOff>
      <xdr:row>37</xdr:row>
      <xdr:rowOff>88156</xdr:rowOff>
    </xdr:from>
    <xdr:to>
      <xdr:col>23</xdr:col>
      <xdr:colOff>1733549</xdr:colOff>
      <xdr:row>52</xdr:row>
      <xdr:rowOff>51820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7E9DBCA-32AE-43F5-B62C-520403E860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7051</xdr:colOff>
      <xdr:row>22</xdr:row>
      <xdr:rowOff>108830</xdr:rowOff>
    </xdr:from>
    <xdr:to>
      <xdr:col>19</xdr:col>
      <xdr:colOff>936356</xdr:colOff>
      <xdr:row>37</xdr:row>
      <xdr:rowOff>72495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8145B73-2671-430E-B1F4-856104AE6A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971166</xdr:colOff>
      <xdr:row>22</xdr:row>
      <xdr:rowOff>132063</xdr:rowOff>
    </xdr:from>
    <xdr:to>
      <xdr:col>22</xdr:col>
      <xdr:colOff>16143</xdr:colOff>
      <xdr:row>37</xdr:row>
      <xdr:rowOff>87458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5785DCC7-6653-42DC-B2C3-C3B4426ED4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253.757425347219" createdVersion="6" refreshedVersion="6" minRefreshableVersion="3" recordCount="33" xr:uid="{36244EB4-E609-44E8-B8E8-4C28E7A18D42}">
  <cacheSource type="worksheet">
    <worksheetSource name="PersoSeptembre2020"/>
  </cacheSource>
  <cacheFields count="5">
    <cacheField name="Date de la banque" numFmtId="164">
      <sharedItems containsSemiMixedTypes="0" containsNonDate="0" containsDate="1" containsString="0" minDate="2020-09-01T00:00:00" maxDate="2020-09-29T00:00:00"/>
    </cacheField>
    <cacheField name="Type" numFmtId="0">
      <sharedItems count="11">
        <s v="Obligation"/>
        <s v="Course de nourriture" u="1"/>
        <s v="Mensualités" u="1"/>
        <s v="Maman" u="1"/>
        <s v="Loisir" u="1"/>
        <s v="Nourriture" u="1"/>
        <s v="Prêt" u="1"/>
        <s v="Internet" u="1"/>
        <s v="Commande de nourriture" u="1"/>
        <s v="Allocation" u="1"/>
        <s v="Loyer" u="1"/>
      </sharedItems>
    </cacheField>
    <cacheField name="Montant" numFmtId="0">
      <sharedItems containsSemiMixedTypes="0" containsString="0" containsNumber="1" minValue="-498.37" maxValue="700"/>
    </cacheField>
    <cacheField name="Source" numFmtId="0">
      <sharedItems/>
    </cacheField>
    <cacheField name="Détail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53.982289699074" createdVersion="6" refreshedVersion="6" minRefreshableVersion="3" recordCount="44" xr:uid="{10AC822E-C8D9-4E2E-9B5E-76E1CF6AB009}">
  <cacheSource type="worksheet">
    <worksheetSource name="ProSeptembre2020"/>
  </cacheSource>
  <cacheFields count="8">
    <cacheField name="Date de la banque" numFmtId="164">
      <sharedItems containsSemiMixedTypes="0" containsNonDate="0" containsDate="1" containsString="0" minDate="2020-09-01T00:00:00" maxDate="2020-10-01T00:00:00"/>
    </cacheField>
    <cacheField name="Type" numFmtId="0">
      <sharedItems count="8">
        <s v="Test"/>
        <s v="Abonnement" u="1"/>
        <s v="Outil SEO" u="1"/>
        <s v="Frais SEO" u="1"/>
        <s v="Recette" u="1"/>
        <s v="Dépense" u="1"/>
        <s v="Renflouement" u="1"/>
        <s v="Recette ponctuelle" u="1"/>
      </sharedItems>
    </cacheField>
    <cacheField name="Montant" numFmtId="0">
      <sharedItems containsSemiMixedTypes="0" containsString="0" containsNumber="1" minValue="-57.71" maxValue="100"/>
    </cacheField>
    <cacheField name="Source" numFmtId="0">
      <sharedItems/>
    </cacheField>
    <cacheField name="Raison" numFmtId="0">
      <sharedItems/>
    </cacheField>
    <cacheField name="N° de commande" numFmtId="0">
      <sharedItems/>
    </cacheField>
    <cacheField name="Client" numFmtId="0">
      <sharedItems count="1">
        <s v="X"/>
      </sharedItems>
    </cacheField>
    <cacheField name="Boutiqu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53.992664699072" createdVersion="6" refreshedVersion="6" minRefreshableVersion="3" recordCount="44" xr:uid="{4E9111EA-AEE5-4644-8DA7-6943E25B2476}">
  <cacheSource type="worksheet">
    <worksheetSource name="Tablo"/>
  </cacheSource>
  <cacheFields count="8">
    <cacheField name="Date de la banque" numFmtId="164">
      <sharedItems containsSemiMixedTypes="0" containsNonDate="0" containsDate="1" containsString="0" minDate="2020-10-01T00:00:00" maxDate="2020-10-31T00:00:00"/>
    </cacheField>
    <cacheField name="Type" numFmtId="0">
      <sharedItems count="2">
        <s v="Test"/>
        <s v="Truc" u="1"/>
      </sharedItems>
    </cacheField>
    <cacheField name="Montant" numFmtId="0">
      <sharedItems containsSemiMixedTypes="0" containsString="0" containsNumber="1" containsInteger="1" minValue="-25" maxValue="48"/>
    </cacheField>
    <cacheField name="Source" numFmtId="0">
      <sharedItems/>
    </cacheField>
    <cacheField name="Raison" numFmtId="0">
      <sharedItems/>
    </cacheField>
    <cacheField name="N° de commande" numFmtId="0">
      <sharedItems/>
    </cacheField>
    <cacheField name="Client" numFmtId="0">
      <sharedItems/>
    </cacheField>
    <cacheField name="Boutiqu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d v="2020-09-01T00:00:00"/>
    <x v="0"/>
    <n v="-100"/>
    <s v="X"/>
    <s v="X"/>
  </r>
  <r>
    <d v="2020-09-01T00:00:00"/>
    <x v="0"/>
    <n v="700"/>
    <s v="X"/>
    <s v="X"/>
  </r>
  <r>
    <d v="2020-09-02T00:00:00"/>
    <x v="0"/>
    <n v="-40"/>
    <s v="X"/>
    <s v="X"/>
  </r>
  <r>
    <d v="2020-09-02T00:00:00"/>
    <x v="0"/>
    <n v="247.38"/>
    <s v="X"/>
    <s v="X"/>
  </r>
  <r>
    <d v="2020-09-04T00:00:00"/>
    <x v="0"/>
    <n v="173"/>
    <s v="X"/>
    <s v="X"/>
  </r>
  <r>
    <d v="2020-09-04T00:00:00"/>
    <x v="0"/>
    <n v="-498.37"/>
    <s v="X"/>
    <s v="X"/>
  </r>
  <r>
    <d v="2020-09-07T00:00:00"/>
    <x v="0"/>
    <n v="-44.29"/>
    <s v="X"/>
    <s v="X"/>
  </r>
  <r>
    <d v="2020-09-07T00:00:00"/>
    <x v="0"/>
    <n v="-11.3"/>
    <s v="X"/>
    <s v="X"/>
  </r>
  <r>
    <d v="2020-09-09T00:00:00"/>
    <x v="0"/>
    <n v="-6"/>
    <s v="X"/>
    <s v="X"/>
  </r>
  <r>
    <d v="2020-09-10T00:00:00"/>
    <x v="0"/>
    <n v="377.89"/>
    <s v="X"/>
    <s v="X"/>
  </r>
  <r>
    <d v="2020-09-11T00:00:00"/>
    <x v="0"/>
    <n v="-4.9000000000000004"/>
    <s v="X"/>
    <s v="X"/>
  </r>
  <r>
    <d v="2020-09-14T00:00:00"/>
    <x v="0"/>
    <n v="-10.08"/>
    <s v="X"/>
    <s v="X"/>
  </r>
  <r>
    <d v="2020-09-16T00:00:00"/>
    <x v="0"/>
    <n v="-3.49"/>
    <s v="X"/>
    <s v="X"/>
  </r>
  <r>
    <d v="2020-09-16T00:00:00"/>
    <x v="0"/>
    <n v="-92"/>
    <s v="X"/>
    <s v="X"/>
  </r>
  <r>
    <d v="2020-09-16T00:00:00"/>
    <x v="0"/>
    <n v="-22.99"/>
    <s v="X"/>
    <s v="X"/>
  </r>
  <r>
    <d v="2020-09-16T00:00:00"/>
    <x v="0"/>
    <n v="-442.04"/>
    <s v="X"/>
    <s v="X"/>
  </r>
  <r>
    <d v="2020-09-21T00:00:00"/>
    <x v="0"/>
    <n v="-14.16"/>
    <s v="X"/>
    <s v="X"/>
  </r>
  <r>
    <d v="2020-09-21T00:00:00"/>
    <x v="0"/>
    <n v="-7.9"/>
    <s v="X"/>
    <s v="X"/>
  </r>
  <r>
    <d v="2020-09-21T00:00:00"/>
    <x v="0"/>
    <n v="-9.01"/>
    <s v="X"/>
    <s v="X"/>
  </r>
  <r>
    <d v="2020-09-21T00:00:00"/>
    <x v="0"/>
    <n v="-9.8000000000000007"/>
    <s v="X"/>
    <s v="X"/>
  </r>
  <r>
    <d v="2020-09-21T00:00:00"/>
    <x v="0"/>
    <n v="-13.85"/>
    <s v="X"/>
    <s v="X"/>
  </r>
  <r>
    <d v="2020-09-22T00:00:00"/>
    <x v="0"/>
    <n v="-5.63"/>
    <s v="X"/>
    <s v="X"/>
  </r>
  <r>
    <d v="2020-09-22T00:00:00"/>
    <x v="0"/>
    <n v="-20"/>
    <s v="X"/>
    <s v="X"/>
  </r>
  <r>
    <d v="2020-09-23T00:00:00"/>
    <x v="0"/>
    <n v="-1.2"/>
    <s v="X"/>
    <s v="X"/>
  </r>
  <r>
    <d v="2020-09-24T00:00:00"/>
    <x v="0"/>
    <n v="-3.6"/>
    <s v="X"/>
    <s v="X"/>
  </r>
  <r>
    <d v="2020-09-25T00:00:00"/>
    <x v="0"/>
    <n v="-10.8"/>
    <s v="X"/>
    <s v="X"/>
  </r>
  <r>
    <d v="2020-09-28T00:00:00"/>
    <x v="0"/>
    <n v="-2.46"/>
    <s v="X"/>
    <s v="X"/>
  </r>
  <r>
    <d v="2020-09-28T00:00:00"/>
    <x v="0"/>
    <n v="-1.8"/>
    <s v="X"/>
    <s v="X"/>
  </r>
  <r>
    <d v="2020-09-28T00:00:00"/>
    <x v="0"/>
    <n v="-2.39"/>
    <s v="X"/>
    <s v="X"/>
  </r>
  <r>
    <d v="2020-09-28T00:00:00"/>
    <x v="0"/>
    <n v="-4.95"/>
    <s v="X"/>
    <s v="X"/>
  </r>
  <r>
    <d v="2020-09-28T00:00:00"/>
    <x v="0"/>
    <n v="-9.8000000000000007"/>
    <s v="X"/>
    <s v="X"/>
  </r>
  <r>
    <d v="2020-09-28T00:00:00"/>
    <x v="0"/>
    <n v="-15.03"/>
    <s v="X"/>
    <s v="X"/>
  </r>
  <r>
    <d v="2020-09-28T00:00:00"/>
    <x v="0"/>
    <n v="-25"/>
    <s v="X"/>
    <s v="X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d v="2020-09-01T00:00:00"/>
    <x v="0"/>
    <n v="100"/>
    <s v="X"/>
    <s v="X"/>
    <s v="X"/>
    <x v="0"/>
    <s v="X"/>
  </r>
  <r>
    <d v="2020-09-02T00:00:00"/>
    <x v="0"/>
    <n v="-25.42"/>
    <s v="X"/>
    <s v="X"/>
    <s v="X"/>
    <x v="0"/>
    <s v="X"/>
  </r>
  <r>
    <d v="2020-09-02T00:00:00"/>
    <x v="0"/>
    <n v="-25.42"/>
    <s v="X"/>
    <s v="X"/>
    <s v="X"/>
    <x v="0"/>
    <s v="X"/>
  </r>
  <r>
    <d v="2020-09-02T00:00:00"/>
    <x v="0"/>
    <n v="62.12"/>
    <s v="X"/>
    <s v="X"/>
    <s v="X"/>
    <x v="0"/>
    <s v="X"/>
  </r>
  <r>
    <d v="2020-09-03T00:00:00"/>
    <x v="0"/>
    <n v="-57.71"/>
    <s v="X"/>
    <s v="X"/>
    <s v="X"/>
    <x v="0"/>
    <s v="X"/>
  </r>
  <r>
    <d v="2020-09-04T00:00:00"/>
    <x v="0"/>
    <n v="-5.46"/>
    <s v="X"/>
    <s v="X"/>
    <s v="X"/>
    <x v="0"/>
    <s v="X"/>
  </r>
  <r>
    <d v="2020-09-04T00:00:00"/>
    <x v="0"/>
    <n v="-5.51"/>
    <s v="X"/>
    <s v="X"/>
    <s v="X"/>
    <x v="0"/>
    <s v="X"/>
  </r>
  <r>
    <d v="2020-09-04T00:00:00"/>
    <x v="0"/>
    <n v="-9.09"/>
    <s v="X"/>
    <s v="X"/>
    <s v="X"/>
    <x v="0"/>
    <s v="X"/>
  </r>
  <r>
    <d v="2020-09-04T00:00:00"/>
    <x v="0"/>
    <n v="-12.92"/>
    <s v="X"/>
    <s v="X"/>
    <s v="X"/>
    <x v="0"/>
    <s v="X"/>
  </r>
  <r>
    <d v="2020-09-07T00:00:00"/>
    <x v="0"/>
    <n v="-17.48"/>
    <s v="X"/>
    <s v="X"/>
    <s v="X"/>
    <x v="0"/>
    <s v="X"/>
  </r>
  <r>
    <d v="2020-09-07T00:00:00"/>
    <x v="0"/>
    <n v="-5.45"/>
    <s v="X"/>
    <s v="X"/>
    <s v="X"/>
    <x v="0"/>
    <s v="X"/>
  </r>
  <r>
    <d v="2020-09-07T00:00:00"/>
    <x v="0"/>
    <n v="-12.4"/>
    <s v="X"/>
    <s v="X"/>
    <s v="X"/>
    <x v="0"/>
    <s v="X"/>
  </r>
  <r>
    <d v="2020-09-08T00:00:00"/>
    <x v="0"/>
    <n v="-5.29"/>
    <s v="X"/>
    <s v="X"/>
    <s v="X"/>
    <x v="0"/>
    <s v="X"/>
  </r>
  <r>
    <d v="2020-09-10T00:00:00"/>
    <x v="0"/>
    <n v="-10.53"/>
    <s v="X"/>
    <s v="X"/>
    <s v="X"/>
    <x v="0"/>
    <s v="X"/>
  </r>
  <r>
    <d v="2020-09-10T00:00:00"/>
    <x v="0"/>
    <n v="79.92"/>
    <s v="X"/>
    <s v="X"/>
    <s v="X"/>
    <x v="0"/>
    <s v="X"/>
  </r>
  <r>
    <d v="2020-09-11T00:00:00"/>
    <x v="0"/>
    <n v="15.43"/>
    <s v="X"/>
    <s v="X"/>
    <s v="X"/>
    <x v="0"/>
    <s v="X"/>
  </r>
  <r>
    <d v="2020-09-14T00:00:00"/>
    <x v="0"/>
    <n v="-6.23"/>
    <s v="X"/>
    <s v="X"/>
    <s v="X"/>
    <x v="0"/>
    <s v="X"/>
  </r>
  <r>
    <d v="2020-09-14T00:00:00"/>
    <x v="0"/>
    <n v="-30.5"/>
    <s v="X"/>
    <s v="X"/>
    <s v="X"/>
    <x v="0"/>
    <s v="X"/>
  </r>
  <r>
    <d v="2020-09-14T00:00:00"/>
    <x v="0"/>
    <n v="-6.23"/>
    <s v="X"/>
    <s v="X"/>
    <s v="X"/>
    <x v="0"/>
    <s v="X"/>
  </r>
  <r>
    <d v="2020-09-14T00:00:00"/>
    <x v="0"/>
    <n v="15.43"/>
    <s v="X"/>
    <s v="X"/>
    <s v="X"/>
    <x v="0"/>
    <s v="X"/>
  </r>
  <r>
    <d v="2020-09-14T00:00:00"/>
    <x v="0"/>
    <n v="33.909999999999997"/>
    <s v="X"/>
    <s v="X"/>
    <s v="X"/>
    <x v="0"/>
    <s v="X"/>
  </r>
  <r>
    <d v="2020-09-16T00:00:00"/>
    <x v="0"/>
    <n v="-7.62"/>
    <s v="X"/>
    <s v="X"/>
    <s v="X"/>
    <x v="0"/>
    <s v="X"/>
  </r>
  <r>
    <d v="2020-09-15T00:00:00"/>
    <x v="0"/>
    <n v="37.020000000000003"/>
    <s v="X"/>
    <s v="X"/>
    <s v="X"/>
    <x v="0"/>
    <s v="X"/>
  </r>
  <r>
    <d v="2020-09-17T00:00:00"/>
    <x v="0"/>
    <n v="-7.05"/>
    <s v="X"/>
    <s v="X"/>
    <s v="X"/>
    <x v="0"/>
    <s v="X"/>
  </r>
  <r>
    <d v="2020-09-21T00:00:00"/>
    <x v="0"/>
    <n v="-6.27"/>
    <s v="X"/>
    <s v="X"/>
    <s v="X"/>
    <x v="0"/>
    <s v="X"/>
  </r>
  <r>
    <d v="2020-09-21T00:00:00"/>
    <x v="0"/>
    <n v="-7.82"/>
    <s v="X"/>
    <s v="X"/>
    <s v="X"/>
    <x v="0"/>
    <s v="X"/>
  </r>
  <r>
    <d v="2020-09-18T00:00:00"/>
    <x v="0"/>
    <n v="64.45"/>
    <s v="X"/>
    <s v="X"/>
    <s v="X"/>
    <x v="0"/>
    <s v="X"/>
  </r>
  <r>
    <d v="2020-09-21T00:00:00"/>
    <x v="0"/>
    <n v="-6.65"/>
    <s v="X"/>
    <s v="X"/>
    <s v="X"/>
    <x v="0"/>
    <s v="X"/>
  </r>
  <r>
    <d v="2020-09-21T00:00:00"/>
    <x v="0"/>
    <n v="-5.28"/>
    <s v="X"/>
    <s v="X"/>
    <s v="X"/>
    <x v="0"/>
    <s v="X"/>
  </r>
  <r>
    <d v="2020-09-21T00:00:00"/>
    <x v="0"/>
    <n v="15.43"/>
    <s v="X"/>
    <s v="X"/>
    <s v="X"/>
    <x v="0"/>
    <s v="X"/>
  </r>
  <r>
    <d v="2020-09-21T00:00:00"/>
    <x v="0"/>
    <n v="19.37"/>
    <s v="X"/>
    <s v="X"/>
    <s v="X"/>
    <x v="0"/>
    <s v="X"/>
  </r>
  <r>
    <d v="2020-09-22T00:00:00"/>
    <x v="0"/>
    <n v="24.3"/>
    <s v="X"/>
    <s v="X"/>
    <s v="X"/>
    <x v="0"/>
    <s v="X"/>
  </r>
  <r>
    <d v="2020-09-25T00:00:00"/>
    <x v="0"/>
    <n v="-6.24"/>
    <s v="X"/>
    <s v="X"/>
    <s v="X"/>
    <x v="0"/>
    <s v="X"/>
  </r>
  <r>
    <d v="2020-09-23T00:00:00"/>
    <x v="0"/>
    <n v="19.37"/>
    <s v="X"/>
    <s v="X"/>
    <s v="X"/>
    <x v="0"/>
    <s v="X"/>
  </r>
  <r>
    <d v="2020-09-28T00:00:00"/>
    <x v="0"/>
    <n v="-6.27"/>
    <s v="X"/>
    <s v="X"/>
    <s v="X"/>
    <x v="0"/>
    <s v="X"/>
  </r>
  <r>
    <d v="2020-09-28T00:00:00"/>
    <x v="0"/>
    <n v="-6.27"/>
    <s v="X"/>
    <s v="X"/>
    <s v="X"/>
    <x v="0"/>
    <s v="X"/>
  </r>
  <r>
    <d v="2020-09-24T00:00:00"/>
    <x v="0"/>
    <n v="19.37"/>
    <s v="X"/>
    <s v="X"/>
    <s v="X"/>
    <x v="0"/>
    <s v="X"/>
  </r>
  <r>
    <d v="2020-09-25T00:00:00"/>
    <x v="0"/>
    <n v="15.43"/>
    <s v="X"/>
    <s v="X"/>
    <s v="X"/>
    <x v="0"/>
    <s v="X"/>
  </r>
  <r>
    <d v="2020-09-28T00:00:00"/>
    <x v="0"/>
    <n v="-5.81"/>
    <s v="X"/>
    <s v="X"/>
    <s v="X"/>
    <x v="0"/>
    <s v="X"/>
  </r>
  <r>
    <d v="2020-09-30T00:00:00"/>
    <x v="0"/>
    <n v="-6.28"/>
    <s v="X"/>
    <s v="X"/>
    <s v="X"/>
    <x v="0"/>
    <s v="X"/>
  </r>
  <r>
    <d v="2020-09-30T00:00:00"/>
    <x v="0"/>
    <n v="-6.32"/>
    <s v="X"/>
    <s v="X"/>
    <s v="X"/>
    <x v="0"/>
    <s v="X"/>
  </r>
  <r>
    <d v="2020-09-30T00:00:00"/>
    <x v="0"/>
    <n v="-6.32"/>
    <s v="X"/>
    <s v="X"/>
    <s v="X"/>
    <x v="0"/>
    <s v="X"/>
  </r>
  <r>
    <d v="2020-09-30T00:00:00"/>
    <x v="0"/>
    <n v="-6.32"/>
    <s v="X"/>
    <s v="X"/>
    <s v="X"/>
    <x v="0"/>
    <s v="X"/>
  </r>
  <r>
    <d v="2020-09-29T00:00:00"/>
    <x v="0"/>
    <n v="15.43"/>
    <s v="X"/>
    <s v="X"/>
    <s v="X"/>
    <x v="0"/>
    <s v="X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d v="2020-10-01T00:00:00"/>
    <x v="0"/>
    <n v="-14"/>
    <s v="X"/>
    <s v="X"/>
    <s v="X"/>
    <s v="X"/>
    <s v="X"/>
  </r>
  <r>
    <d v="2020-10-02T00:00:00"/>
    <x v="0"/>
    <n v="4"/>
    <s v="X"/>
    <s v="X"/>
    <s v="X"/>
    <s v="X"/>
    <s v="X"/>
  </r>
  <r>
    <d v="2020-10-02T00:00:00"/>
    <x v="0"/>
    <n v="13"/>
    <s v="X"/>
    <s v="X"/>
    <s v="X"/>
    <s v="X"/>
    <s v="X"/>
  </r>
  <r>
    <d v="2020-10-02T00:00:00"/>
    <x v="0"/>
    <n v="8"/>
    <s v="X"/>
    <s v="X"/>
    <s v="X"/>
    <s v="X"/>
    <s v="X"/>
  </r>
  <r>
    <d v="2020-10-03T00:00:00"/>
    <x v="0"/>
    <n v="27"/>
    <s v="X"/>
    <s v="X"/>
    <s v="X"/>
    <s v="X"/>
    <s v="X"/>
  </r>
  <r>
    <d v="2020-10-04T00:00:00"/>
    <x v="0"/>
    <n v="32"/>
    <s v="X"/>
    <s v="X"/>
    <s v="X"/>
    <s v="X"/>
    <s v="X"/>
  </r>
  <r>
    <d v="2020-10-04T00:00:00"/>
    <x v="0"/>
    <n v="48"/>
    <s v="X"/>
    <s v="X"/>
    <s v="X"/>
    <s v="X"/>
    <s v="X"/>
  </r>
  <r>
    <d v="2020-10-04T00:00:00"/>
    <x v="0"/>
    <n v="-4"/>
    <s v="X"/>
    <s v="X"/>
    <s v="X"/>
    <s v="X"/>
    <s v="X"/>
  </r>
  <r>
    <d v="2020-10-04T00:00:00"/>
    <x v="0"/>
    <n v="26"/>
    <s v="X"/>
    <s v="X"/>
    <s v="X"/>
    <s v="X"/>
    <s v="X"/>
  </r>
  <r>
    <d v="2020-10-07T00:00:00"/>
    <x v="0"/>
    <n v="3"/>
    <s v="X"/>
    <s v="X"/>
    <s v="X"/>
    <s v="X"/>
    <s v="X"/>
  </r>
  <r>
    <d v="2020-10-07T00:00:00"/>
    <x v="0"/>
    <n v="-5"/>
    <s v="X"/>
    <s v="X"/>
    <s v="X"/>
    <s v="X"/>
    <s v="X"/>
  </r>
  <r>
    <d v="2020-10-07T00:00:00"/>
    <x v="0"/>
    <n v="-18"/>
    <s v="X"/>
    <s v="X"/>
    <s v="X"/>
    <s v="X"/>
    <s v="X"/>
  </r>
  <r>
    <d v="2020-10-08T00:00:00"/>
    <x v="0"/>
    <n v="-24"/>
    <s v="X"/>
    <s v="X"/>
    <s v="X"/>
    <s v="X"/>
    <s v="X"/>
  </r>
  <r>
    <d v="2020-10-10T00:00:00"/>
    <x v="0"/>
    <n v="35"/>
    <s v="X"/>
    <s v="X"/>
    <s v="X"/>
    <s v="X"/>
    <s v="X"/>
  </r>
  <r>
    <d v="2020-10-10T00:00:00"/>
    <x v="0"/>
    <n v="-11"/>
    <s v="X"/>
    <s v="X"/>
    <s v="X"/>
    <s v="X"/>
    <s v="X"/>
  </r>
  <r>
    <d v="2020-10-11T00:00:00"/>
    <x v="0"/>
    <n v="30"/>
    <s v="X"/>
    <s v="X"/>
    <s v="X"/>
    <s v="X"/>
    <s v="X"/>
  </r>
  <r>
    <d v="2020-10-14T00:00:00"/>
    <x v="0"/>
    <n v="14"/>
    <s v="X"/>
    <s v="X"/>
    <s v="X"/>
    <s v="X"/>
    <s v="X"/>
  </r>
  <r>
    <d v="2020-10-14T00:00:00"/>
    <x v="0"/>
    <n v="-25"/>
    <s v="X"/>
    <s v="X"/>
    <s v="X"/>
    <s v="X"/>
    <s v="X"/>
  </r>
  <r>
    <d v="2020-10-14T00:00:00"/>
    <x v="0"/>
    <n v="20"/>
    <s v="X"/>
    <s v="X"/>
    <s v="X"/>
    <s v="X"/>
    <s v="X"/>
  </r>
  <r>
    <d v="2020-10-14T00:00:00"/>
    <x v="0"/>
    <n v="38"/>
    <s v="X"/>
    <s v="X"/>
    <s v="X"/>
    <s v="X"/>
    <s v="X"/>
  </r>
  <r>
    <d v="2020-10-14T00:00:00"/>
    <x v="0"/>
    <n v="-6"/>
    <s v="X"/>
    <s v="X"/>
    <s v="X"/>
    <s v="X"/>
    <s v="X"/>
  </r>
  <r>
    <d v="2020-10-16T00:00:00"/>
    <x v="0"/>
    <n v="2"/>
    <s v="X"/>
    <s v="X"/>
    <s v="X"/>
    <s v="X"/>
    <s v="X"/>
  </r>
  <r>
    <d v="2020-10-15T00:00:00"/>
    <x v="0"/>
    <n v="-2"/>
    <s v="X"/>
    <s v="X"/>
    <s v="X"/>
    <s v="X"/>
    <s v="X"/>
  </r>
  <r>
    <d v="2020-10-17T00:00:00"/>
    <x v="0"/>
    <n v="40"/>
    <s v="X"/>
    <s v="X"/>
    <s v="X"/>
    <s v="X"/>
    <s v="X"/>
  </r>
  <r>
    <d v="2020-10-21T00:00:00"/>
    <x v="0"/>
    <n v="28"/>
    <s v="X"/>
    <s v="X"/>
    <s v="X"/>
    <s v="X"/>
    <s v="X"/>
  </r>
  <r>
    <d v="2020-10-21T00:00:00"/>
    <x v="0"/>
    <n v="-8"/>
    <s v="X"/>
    <s v="X"/>
    <s v="X"/>
    <s v="X"/>
    <s v="X"/>
  </r>
  <r>
    <d v="2020-10-18T00:00:00"/>
    <x v="0"/>
    <n v="-21"/>
    <s v="X"/>
    <s v="X"/>
    <s v="X"/>
    <s v="X"/>
    <s v="X"/>
  </r>
  <r>
    <d v="2020-10-21T00:00:00"/>
    <x v="0"/>
    <n v="12"/>
    <s v="X"/>
    <s v="X"/>
    <s v="X"/>
    <s v="X"/>
    <s v="X"/>
  </r>
  <r>
    <d v="2020-10-21T00:00:00"/>
    <x v="0"/>
    <n v="37"/>
    <s v="X"/>
    <s v="X"/>
    <s v="X"/>
    <s v="X"/>
    <s v="X"/>
  </r>
  <r>
    <d v="2020-10-21T00:00:00"/>
    <x v="0"/>
    <n v="-23"/>
    <s v="X"/>
    <s v="X"/>
    <s v="X"/>
    <s v="X"/>
    <s v="X"/>
  </r>
  <r>
    <d v="2020-10-21T00:00:00"/>
    <x v="0"/>
    <n v="-11"/>
    <s v="X"/>
    <s v="X"/>
    <s v="X"/>
    <s v="X"/>
    <s v="X"/>
  </r>
  <r>
    <d v="2020-10-22T00:00:00"/>
    <x v="0"/>
    <n v="-20"/>
    <s v="X"/>
    <s v="X"/>
    <s v="X"/>
    <s v="X"/>
    <s v="X"/>
  </r>
  <r>
    <d v="2020-10-25T00:00:00"/>
    <x v="0"/>
    <n v="36"/>
    <s v="X"/>
    <s v="X"/>
    <s v="X"/>
    <s v="X"/>
    <s v="X"/>
  </r>
  <r>
    <d v="2020-10-23T00:00:00"/>
    <x v="0"/>
    <n v="-10"/>
    <s v="X"/>
    <s v="X"/>
    <s v="X"/>
    <s v="X"/>
    <s v="X"/>
  </r>
  <r>
    <d v="2020-10-28T00:00:00"/>
    <x v="0"/>
    <n v="42"/>
    <s v="X"/>
    <s v="X"/>
    <s v="X"/>
    <s v="X"/>
    <s v="X"/>
  </r>
  <r>
    <d v="2020-10-28T00:00:00"/>
    <x v="0"/>
    <n v="12"/>
    <s v="X"/>
    <s v="X"/>
    <s v="X"/>
    <s v="X"/>
    <s v="X"/>
  </r>
  <r>
    <d v="2020-10-24T00:00:00"/>
    <x v="0"/>
    <n v="4"/>
    <s v="X"/>
    <s v="X"/>
    <s v="X"/>
    <s v="X"/>
    <s v="X"/>
  </r>
  <r>
    <d v="2020-10-25T00:00:00"/>
    <x v="0"/>
    <n v="-11"/>
    <s v="X"/>
    <s v="X"/>
    <s v="X"/>
    <s v="X"/>
    <s v="X"/>
  </r>
  <r>
    <d v="2020-10-28T00:00:00"/>
    <x v="0"/>
    <n v="-7"/>
    <s v="X"/>
    <s v="X"/>
    <s v="X"/>
    <s v="X"/>
    <s v="X"/>
  </r>
  <r>
    <d v="2020-10-30T00:00:00"/>
    <x v="0"/>
    <n v="-3"/>
    <s v="X"/>
    <s v="X"/>
    <s v="X"/>
    <s v="X"/>
    <s v="X"/>
  </r>
  <r>
    <d v="2020-10-30T00:00:00"/>
    <x v="0"/>
    <n v="33"/>
    <s v="X"/>
    <s v="X"/>
    <s v="X"/>
    <s v="X"/>
    <s v="X"/>
  </r>
  <r>
    <d v="2020-10-30T00:00:00"/>
    <x v="0"/>
    <n v="44"/>
    <s v="X"/>
    <s v="X"/>
    <s v="X"/>
    <s v="X"/>
    <s v="X"/>
  </r>
  <r>
    <d v="2020-10-30T00:00:00"/>
    <x v="0"/>
    <n v="-20"/>
    <s v="X"/>
    <s v="X"/>
    <s v="X"/>
    <s v="X"/>
    <s v="X"/>
  </r>
  <r>
    <d v="2020-10-29T00:00:00"/>
    <x v="0"/>
    <n v="5"/>
    <s v="X"/>
    <s v="X"/>
    <s v="X"/>
    <s v="X"/>
    <s v="X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738E02-16CF-4636-B66D-796A7C779AA8}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2:C34" firstHeaderRow="1" firstDataRow="1" firstDataCol="1"/>
  <pivotFields count="8">
    <pivotField numFmtId="164" showAll="0"/>
    <pivotField axis="axisRow" showAll="0">
      <items count="3">
        <item x="0"/>
        <item m="1" x="1"/>
        <item t="default"/>
      </items>
    </pivotField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B776B0-142E-404E-883A-1ABDCF539550}" name="PersoSortiesSeptembre202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S13:T14" firstHeaderRow="1" firstDataRow="1" firstDataCol="1"/>
  <pivotFields count="5">
    <pivotField numFmtId="164" showAll="0"/>
    <pivotField axis="axisRow" showAll="0" measureFilter="1">
      <items count="12">
        <item x="0"/>
        <item m="1" x="3"/>
        <item m="1" x="4"/>
        <item m="1" x="9"/>
        <item m="1" x="6"/>
        <item m="1" x="5"/>
        <item m="1" x="2"/>
        <item m="1" x="10"/>
        <item m="1" x="1"/>
        <item m="1" x="8"/>
        <item m="1" x="7"/>
        <item t="default"/>
      </items>
    </pivotField>
    <pivotField dataField="1"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orties Perso" fld="2" baseField="1" baseItem="0"/>
  </dataFields>
  <formats count="6">
    <format dxfId="63">
      <pivotArea type="all" dataOnly="0" outline="0" fieldPosition="0"/>
    </format>
    <format dxfId="62">
      <pivotArea outline="0" collapsedLevelsAreSubtotals="1" fieldPosition="0"/>
    </format>
    <format dxfId="61">
      <pivotArea field="1" type="button" dataOnly="0" labelOnly="1" outline="0" axis="axisRow" fieldPosition="0"/>
    </format>
    <format dxfId="60">
      <pivotArea dataOnly="0" labelOnly="1" fieldPosition="0">
        <references count="1">
          <reference field="1" count="6">
            <x v="0"/>
            <x v="2"/>
            <x v="4"/>
            <x v="5"/>
            <x v="6"/>
            <x v="7"/>
          </reference>
        </references>
      </pivotArea>
    </format>
    <format dxfId="59">
      <pivotArea dataOnly="0" labelOnly="1" grandRow="1" outline="0" fieldPosition="0"/>
    </format>
    <format dxfId="58">
      <pivotArea dataOnly="0" labelOnly="1" outline="0" axis="axisValues" fieldPosition="0"/>
    </format>
  </formats>
  <chartFormats count="1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2" format="8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9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2" format="10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LessThan" evalOrder="-1" id="1" iMeasureFld="0">
      <autoFilter ref="A1">
        <filterColumn colId="0">
          <customFilters>
            <customFilter operator="less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95345-B615-491D-B690-3F452BE9A48E}" name="PersoRentréesSeptembre202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V13:W15" firstHeaderRow="1" firstDataRow="1" firstDataCol="1"/>
  <pivotFields count="5">
    <pivotField numFmtId="164" showAll="0"/>
    <pivotField axis="axisRow" showAll="0" measureFilter="1">
      <items count="12">
        <item x="0"/>
        <item m="1" x="3"/>
        <item m="1" x="4"/>
        <item m="1" x="9"/>
        <item m="1" x="6"/>
        <item m="1" x="5"/>
        <item m="1" x="2"/>
        <item m="1" x="10"/>
        <item m="1" x="1"/>
        <item m="1" x="8"/>
        <item m="1" x="7"/>
        <item t="default"/>
      </items>
    </pivotField>
    <pivotField dataField="1"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Rentrées Perso" fld="2" baseField="1" baseItem="1"/>
  </dataFields>
  <formats count="6">
    <format dxfId="69">
      <pivotArea type="all" dataOnly="0" outline="0" fieldPosition="0"/>
    </format>
    <format dxfId="68">
      <pivotArea outline="0" collapsedLevelsAreSubtotals="1" fieldPosition="0"/>
    </format>
    <format dxfId="67">
      <pivotArea field="1" type="button" dataOnly="0" labelOnly="1" outline="0" axis="axisRow" fieldPosition="0"/>
    </format>
    <format dxfId="66">
      <pivotArea dataOnly="0" labelOnly="1" fieldPosition="0">
        <references count="1">
          <reference field="1" count="2">
            <x v="1"/>
            <x v="3"/>
          </reference>
        </references>
      </pivotArea>
    </format>
    <format dxfId="65">
      <pivotArea dataOnly="0" labelOnly="1" grandRow="1" outline="0" fieldPosition="0"/>
    </format>
    <format dxfId="64">
      <pivotArea dataOnly="0" labelOnly="1" outline="0" axis="axisValues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OrEqual" evalOrder="-1" id="1" iMeasureFld="0">
      <autoFilter ref="A1">
        <filterColumn colId="0">
          <customFilters>
            <customFilter operator="greater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7BCB79-7AA7-460E-AA14-0CDF54382251}" name="ProRentréesSeptembre2020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V4:W6" firstHeaderRow="1" firstDataRow="1" firstDataCol="1"/>
  <pivotFields count="8">
    <pivotField numFmtId="164" showAll="0"/>
    <pivotField axis="axisRow" showAll="0" measureFilter="1">
      <items count="9">
        <item m="1" x="1"/>
        <item m="1" x="5"/>
        <item m="1" x="3"/>
        <item m="1" x="2"/>
        <item m="1" x="4"/>
        <item m="1" x="7"/>
        <item m="1" x="6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2">
    <i>
      <x v="7"/>
    </i>
    <i t="grand">
      <x/>
    </i>
  </rowItems>
  <colItems count="1">
    <i/>
  </colItems>
  <dataFields count="1">
    <dataField name="Rentrées Pro" fld="2" baseField="1" baseItem="4"/>
  </dataFields>
  <formats count="6">
    <format dxfId="75">
      <pivotArea type="all" dataOnly="0" outline="0" fieldPosition="0"/>
    </format>
    <format dxfId="74">
      <pivotArea outline="0" collapsedLevelsAreSubtotals="1" fieldPosition="0"/>
    </format>
    <format dxfId="73">
      <pivotArea field="1" type="button" dataOnly="0" labelOnly="1" outline="0" axis="axisRow" fieldPosition="0"/>
    </format>
    <format dxfId="72">
      <pivotArea dataOnly="0" labelOnly="1" fieldPosition="0">
        <references count="1">
          <reference field="1" count="2">
            <x v="4"/>
            <x v="5"/>
          </reference>
        </references>
      </pivotArea>
    </format>
    <format dxfId="71">
      <pivotArea dataOnly="0" labelOnly="1" grandRow="1" outline="0" fieldPosition="0"/>
    </format>
    <format dxfId="70">
      <pivotArea dataOnly="0" labelOnly="1" outline="0" axis="axisValues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OrEqual" evalOrder="-1" id="1" iMeasureFld="0">
      <autoFilter ref="A1">
        <filterColumn colId="0">
          <customFilters>
            <customFilter operator="greater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24AC47-0C22-414A-BADF-66F7268EE1C1}" name="ProSortiesSeptembre2020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S4:T5" firstHeaderRow="1" firstDataRow="1" firstDataCol="1"/>
  <pivotFields count="8">
    <pivotField numFmtId="164" showAll="0"/>
    <pivotField axis="axisRow" showAll="0" measureFilter="1">
      <items count="9">
        <item m="1" x="1"/>
        <item m="1" x="5"/>
        <item m="1" x="3"/>
        <item m="1" x="2"/>
        <item m="1" x="4"/>
        <item m="1" x="7"/>
        <item m="1" x="6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orties Pro" fld="2" baseField="1" baseItem="0"/>
  </dataFields>
  <formats count="6">
    <format dxfId="81">
      <pivotArea type="all" dataOnly="0" outline="0" fieldPosition="0"/>
    </format>
    <format dxfId="80">
      <pivotArea outline="0" collapsedLevelsAreSubtotals="1" fieldPosition="0"/>
    </format>
    <format dxfId="79">
      <pivotArea field="1" type="button" dataOnly="0" labelOnly="1" outline="0" axis="axisRow" fieldPosition="0"/>
    </format>
    <format dxfId="78">
      <pivotArea dataOnly="0" labelOnly="1" fieldPosition="0">
        <references count="1">
          <reference field="1" count="4">
            <x v="0"/>
            <x v="1"/>
            <x v="2"/>
            <x v="3"/>
          </reference>
        </references>
      </pivotArea>
    </format>
    <format dxfId="77">
      <pivotArea dataOnly="0" labelOnly="1" grandRow="1" outline="0" fieldPosition="0"/>
    </format>
    <format dxfId="76">
      <pivotArea dataOnly="0" labelOnly="1" outline="0" axis="axisValues" fieldPosition="0"/>
    </format>
  </format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5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LessThan" evalOrder="-1" id="1" iMeasureFld="0">
      <autoFilter ref="A1">
        <filterColumn colId="0">
          <customFilters>
            <customFilter operator="less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1470C5-42BF-494A-B027-051BD562A3DB}" name="ProSortiesSeptembre2020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S4:T5" firstHeaderRow="1" firstDataRow="1" firstDataCol="1"/>
  <pivotFields count="8">
    <pivotField numFmtId="164" showAll="0"/>
    <pivotField axis="axisRow" showAll="0" measureFilter="1">
      <items count="9">
        <item m="1" x="1"/>
        <item m="1" x="5"/>
        <item m="1" x="3"/>
        <item m="1" x="2"/>
        <item m="1" x="4"/>
        <item m="1" x="7"/>
        <item m="1" x="6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orties Pro" fld="2" baseField="1" baseItem="0"/>
  </dataFields>
  <formats count="6">
    <format dxfId="17">
      <pivotArea type="all" dataOnly="0" outline="0" fieldPosition="0"/>
    </format>
    <format dxfId="18">
      <pivotArea outline="0" collapsedLevelsAreSubtotals="1" fieldPosition="0"/>
    </format>
    <format dxfId="19">
      <pivotArea field="1" type="button" dataOnly="0" labelOnly="1" outline="0" axis="axisRow" fieldPosition="0"/>
    </format>
    <format dxfId="20">
      <pivotArea dataOnly="0" labelOnly="1" fieldPosition="0">
        <references count="1">
          <reference field="1" count="4">
            <x v="0"/>
            <x v="1"/>
            <x v="2"/>
            <x v="3"/>
          </reference>
        </references>
      </pivotArea>
    </format>
    <format dxfId="21">
      <pivotArea dataOnly="0" labelOnly="1" grandRow="1" outline="0" fieldPosition="0"/>
    </format>
    <format dxfId="22">
      <pivotArea dataOnly="0" labelOnly="1" outline="0" axis="axisValues" fieldPosition="0"/>
    </format>
  </formats>
  <chartFormats count="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5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LessThan" evalOrder="-1" id="1" iMeasureFld="0">
      <autoFilter ref="A1">
        <filterColumn colId="0">
          <customFilters>
            <customFilter operator="less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F79944-E875-44E7-995F-04DA9FC78004}" name="ProRentréesSeptembre2020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V4:W6" firstHeaderRow="1" firstDataRow="1" firstDataCol="1"/>
  <pivotFields count="8">
    <pivotField numFmtId="164" showAll="0"/>
    <pivotField axis="axisRow" showAll="0" measureFilter="1">
      <items count="9">
        <item m="1" x="1"/>
        <item m="1" x="5"/>
        <item m="1" x="3"/>
        <item m="1" x="2"/>
        <item m="1" x="4"/>
        <item m="1" x="7"/>
        <item m="1" x="6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2">
    <i>
      <x v="7"/>
    </i>
    <i t="grand">
      <x/>
    </i>
  </rowItems>
  <colItems count="1">
    <i/>
  </colItems>
  <dataFields count="1">
    <dataField name="Rentrées Pro" fld="2" baseField="1" baseItem="4"/>
  </dataFields>
  <formats count="6">
    <format dxfId="23">
      <pivotArea type="all" dataOnly="0" outline="0" fieldPosition="0"/>
    </format>
    <format dxfId="24">
      <pivotArea outline="0" collapsedLevelsAreSubtotals="1" fieldPosition="0"/>
    </format>
    <format dxfId="25">
      <pivotArea field="1" type="button" dataOnly="0" labelOnly="1" outline="0" axis="axisRow" fieldPosition="0"/>
    </format>
    <format dxfId="26">
      <pivotArea dataOnly="0" labelOnly="1" fieldPosition="0">
        <references count="1">
          <reference field="1" count="2">
            <x v="4"/>
            <x v="5"/>
          </reference>
        </references>
      </pivotArea>
    </format>
    <format dxfId="27">
      <pivotArea dataOnly="0" labelOnly="1" grandRow="1" outline="0" fieldPosition="0"/>
    </format>
    <format dxfId="28">
      <pivotArea dataOnly="0" labelOnly="1" outline="0" axis="axisValues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OrEqual" evalOrder="-1" id="1" iMeasureFld="0">
      <autoFilter ref="A1">
        <filterColumn colId="0">
          <customFilters>
            <customFilter operator="greater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669C722-1B03-4A4F-AC37-3E9B8E29EB01}" name="PersoRentréesSeptembre202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V13:W15" firstHeaderRow="1" firstDataRow="1" firstDataCol="1"/>
  <pivotFields count="5">
    <pivotField numFmtId="164" showAll="0"/>
    <pivotField axis="axisRow" showAll="0" measureFilter="1">
      <items count="12">
        <item x="0"/>
        <item m="1" x="3"/>
        <item m="1" x="4"/>
        <item m="1" x="9"/>
        <item m="1" x="6"/>
        <item m="1" x="5"/>
        <item m="1" x="2"/>
        <item m="1" x="10"/>
        <item m="1" x="1"/>
        <item m="1" x="8"/>
        <item m="1" x="7"/>
        <item t="default"/>
      </items>
    </pivotField>
    <pivotField dataField="1"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Rentrées Perso" fld="2" baseField="1" baseItem="1"/>
  </dataFields>
  <formats count="6">
    <format dxfId="29">
      <pivotArea type="all" dataOnly="0" outline="0" fieldPosition="0"/>
    </format>
    <format dxfId="30">
      <pivotArea outline="0" collapsedLevelsAreSubtotals="1" fieldPosition="0"/>
    </format>
    <format dxfId="31">
      <pivotArea field="1" type="button" dataOnly="0" labelOnly="1" outline="0" axis="axisRow" fieldPosition="0"/>
    </format>
    <format dxfId="32">
      <pivotArea dataOnly="0" labelOnly="1" fieldPosition="0">
        <references count="1">
          <reference field="1" count="2">
            <x v="1"/>
            <x v="3"/>
          </reference>
        </references>
      </pivotArea>
    </format>
    <format dxfId="33">
      <pivotArea dataOnly="0" labelOnly="1" grandRow="1" outline="0" fieldPosition="0"/>
    </format>
    <format dxfId="34">
      <pivotArea dataOnly="0" labelOnly="1" outline="0" axis="axisValues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OrEqual" evalOrder="-1" id="1" iMeasureFld="0">
      <autoFilter ref="A1">
        <filterColumn colId="0">
          <customFilters>
            <customFilter operator="greater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2EED10-DCA7-4DFC-9890-3522C888CD7F}" name="PersoSortiesSeptembre202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S13:T14" firstHeaderRow="1" firstDataRow="1" firstDataCol="1"/>
  <pivotFields count="5">
    <pivotField numFmtId="164" showAll="0"/>
    <pivotField axis="axisRow" showAll="0" measureFilter="1">
      <items count="12">
        <item x="0"/>
        <item m="1" x="3"/>
        <item m="1" x="4"/>
        <item m="1" x="9"/>
        <item m="1" x="6"/>
        <item m="1" x="5"/>
        <item m="1" x="2"/>
        <item m="1" x="10"/>
        <item m="1" x="1"/>
        <item m="1" x="8"/>
        <item m="1" x="7"/>
        <item t="default"/>
      </items>
    </pivotField>
    <pivotField dataField="1"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orties Perso" fld="2" baseField="1" baseItem="0"/>
  </dataFields>
  <formats count="6">
    <format dxfId="35">
      <pivotArea type="all" dataOnly="0" outline="0" fieldPosition="0"/>
    </format>
    <format dxfId="36">
      <pivotArea outline="0" collapsedLevelsAreSubtotals="1" fieldPosition="0"/>
    </format>
    <format dxfId="37">
      <pivotArea field="1" type="button" dataOnly="0" labelOnly="1" outline="0" axis="axisRow" fieldPosition="0"/>
    </format>
    <format dxfId="38">
      <pivotArea dataOnly="0" labelOnly="1" fieldPosition="0">
        <references count="1">
          <reference field="1" count="6">
            <x v="0"/>
            <x v="2"/>
            <x v="4"/>
            <x v="5"/>
            <x v="6"/>
            <x v="7"/>
          </reference>
        </references>
      </pivotArea>
    </format>
    <format dxfId="39">
      <pivotArea dataOnly="0" labelOnly="1" grandRow="1" outline="0" fieldPosition="0"/>
    </format>
    <format dxfId="40">
      <pivotArea dataOnly="0" labelOnly="1" outline="0" axis="axisValues" fieldPosition="0"/>
    </format>
  </formats>
  <chartFormats count="1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2" format="8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9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2" format="10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LessThan" evalOrder="-1" id="1" iMeasureFld="0">
      <autoFilter ref="A1">
        <filterColumn colId="0">
          <customFilters>
            <customFilter operator="less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D20B221-E41F-450C-B284-EAAD0ECE33BC}" name="TableauSource" displayName="TableauSource" ref="B2:B26" totalsRowShown="0" headerRowDxfId="124" dataDxfId="123">
  <autoFilter ref="B2:B26" xr:uid="{D3D42E3D-D2EE-4C23-8835-D415FE535340}"/>
  <tableColumns count="1">
    <tableColumn id="1" xr3:uid="{11944D2C-DC8F-4543-A09A-E958AFE7E2FF}" name="Tableau source" dataDxfId="1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38BF138-71DC-4792-9166-56ACE11EFE39}" name="Année" displayName="Année" ref="C2:C3" totalsRowShown="0" headerRowDxfId="121" dataDxfId="120">
  <autoFilter ref="C2:C3" xr:uid="{25DEFDBB-4075-4482-81F2-F56FB9B0ADCA}"/>
  <tableColumns count="1">
    <tableColumn id="1" xr3:uid="{A33C13F8-3008-4A8F-9419-2E85113ADC48}" name="Année" dataDxfId="1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A9620E1-7B03-45BE-9CF3-0901329C0EF8}" name="CatégoriesPro" displayName="CatégoriesPro" ref="H2:I11" totalsRowShown="0" headerRowDxfId="118" dataDxfId="117" tableBorderDxfId="116">
  <autoFilter ref="H2:I11" xr:uid="{E7C314A6-51A7-469E-96D1-06F793CBBBB2}"/>
  <tableColumns count="2">
    <tableColumn id="1" xr3:uid="{ADC81D95-BD7B-4F3A-BF21-DF696CF0B833}" name="Pro" dataDxfId="115"/>
    <tableColumn id="2" xr3:uid="{51F3EC61-AEF2-4A92-AFDB-70365162D4DE}" name="Types Pro" dataDxfId="1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F631CE5-4A5E-4738-95D0-5171D4B10467}" name="CatégoriesPerso" displayName="CatégoriesPerso" ref="E2:F20" totalsRowShown="0" headerRowDxfId="113" dataDxfId="112" tableBorderDxfId="111">
  <autoFilter ref="E2:F20" xr:uid="{B15F020C-5226-44B3-AE58-F7E0ADBB915C}"/>
  <tableColumns count="2">
    <tableColumn id="1" xr3:uid="{63851403-662E-4A19-A9C2-D74AF7A4620E}" name="Perso" dataDxfId="110"/>
    <tableColumn id="2" xr3:uid="{9311B3CF-99F3-41FA-8957-4A58324EC96A}" name="Types Perso" dataDxfId="10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5CF1568-9729-4840-8932-BAC573AD2D1A}" name="lalala" displayName="lalala" ref="E28:L36" totalsRowShown="0" headerRowDxfId="108" dataDxfId="106" headerRowBorderDxfId="107" tableBorderDxfId="105" totalsRowBorderDxfId="104">
  <autoFilter ref="E28:L36" xr:uid="{067E117D-E39E-4FAA-AEA6-4AC9128D7B4B}"/>
  <tableColumns count="8">
    <tableColumn id="1" xr3:uid="{8CDE0B00-C3B3-4B15-9FDB-9EAB753135ED}" name="Date de la banque" dataDxfId="103"/>
    <tableColumn id="2" xr3:uid="{B0A7CDC3-8428-4A35-9B4A-F4FAC91398C6}" name="Type" dataDxfId="102"/>
    <tableColumn id="3" xr3:uid="{E8F6604A-B6B5-49A4-8A88-61B6918C145D}" name="Montant" dataDxfId="101"/>
    <tableColumn id="4" xr3:uid="{82778A12-A783-4F17-B5E3-80828FDEF0DF}" name="Source" dataDxfId="100"/>
    <tableColumn id="5" xr3:uid="{DDC821E9-ED98-489F-AEA9-BC7FC16D216D}" name="Raison" dataDxfId="99"/>
    <tableColumn id="6" xr3:uid="{754EB541-E16A-4578-B083-3FA99CF22ABC}" name="N° de commande" dataDxfId="98"/>
    <tableColumn id="7" xr3:uid="{B971BE9A-C287-477A-8C17-9629D32E89B7}" name="Client" dataDxfId="97"/>
    <tableColumn id="8" xr3:uid="{6605E986-722D-43B0-9077-5FD053DF6C98}" name="Boutique" dataDxfId="9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D0630718-6E0C-4F46-9B28-C1C9EDB11B10}" name="lololo" displayName="lololo" ref="E40:I49" totalsRowShown="0" headerRowDxfId="95" dataDxfId="93" headerRowBorderDxfId="94" tableBorderDxfId="92" totalsRowBorderDxfId="91">
  <autoFilter ref="E40:I49" xr:uid="{FDA3A2F3-5780-4C6D-A4D5-E937A3ABEFCA}"/>
  <tableColumns count="5">
    <tableColumn id="1" xr3:uid="{B53EB5A0-84C5-49C3-A95D-D3F40C1189A8}" name="Date de la banque" dataDxfId="90"/>
    <tableColumn id="2" xr3:uid="{0BBDEA43-7DDD-4886-9CE9-64DE41D17F7A}" name="Type" dataDxfId="89"/>
    <tableColumn id="3" xr3:uid="{69D8C23B-0FC0-4AF5-A519-D1F9E4B61576}" name="Montant" dataDxfId="88"/>
    <tableColumn id="4" xr3:uid="{B3A2419A-C637-4F29-A94C-2D9B66C699EF}" name="Source" dataDxfId="87"/>
    <tableColumn id="5" xr3:uid="{26A7E8E5-64C9-4E51-8A94-C96FA9F4A575}" name="Détail" dataDxfId="8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41AFDA-969E-4F0A-8335-975A96AA6B85}" name="T_Choix" displayName="T_Choix" ref="B29:B30" totalsRowShown="0" headerRowDxfId="85" dataDxfId="84" tableBorderDxfId="83">
  <autoFilter ref="B29:B30" xr:uid="{696F1682-F7B1-43FA-B796-0D84404EA5CC}"/>
  <tableColumns count="1">
    <tableColumn id="1" xr3:uid="{F4B6A0EA-CC88-4A1E-AAAD-B76F9D511FFF}" name="Choisir mon tableau source" dataDxfId="8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653172C-531C-42B5-B8DA-B630650DBD36}" name="ProSeptembre2020" displayName="ProSeptembre2020" ref="B4:I48" totalsRowShown="0" headerRowDxfId="57" dataDxfId="56">
  <autoFilter ref="B4:I48" xr:uid="{D85D1E2A-C223-4B9D-9D24-3B0B7B0544C8}"/>
  <tableColumns count="8">
    <tableColumn id="1" xr3:uid="{53373FE5-0A5C-46DA-BDA7-62D9194AF40E}" name="Date de la banque" dataDxfId="55"/>
    <tableColumn id="2" xr3:uid="{A7CC4CEC-7E66-454D-83A8-75B9CF36E8CA}" name="Type" dataDxfId="54"/>
    <tableColumn id="4" xr3:uid="{B43FD7D9-E19D-4A8F-9E95-5F2C7D878972}" name="Montant" dataDxfId="53"/>
    <tableColumn id="5" xr3:uid="{6AD91039-C4CF-48F0-8B5D-861C2E6CA23A}" name="Source" dataDxfId="52"/>
    <tableColumn id="6" xr3:uid="{F8AB38D2-4177-4E8D-8D52-1426C4E6370A}" name="Raison" dataDxfId="51"/>
    <tableColumn id="7" xr3:uid="{E935FC06-F53B-4DC4-932E-77AE575A3BFD}" name="N° de commande" dataDxfId="50"/>
    <tableColumn id="8" xr3:uid="{0BB8F874-000A-4C50-B10A-4D61C9CFBB65}" name="Client" dataDxfId="49"/>
    <tableColumn id="9" xr3:uid="{D8FD2809-8040-40D7-8D31-F653AE95C745}" name="Boutique" dataDxfId="4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8E483BF-F8BC-4C53-AEA1-F3078228372A}" name="PersoSeptembre2020" displayName="PersoSeptembre2020" ref="L4:P37" totalsRowShown="0" headerRowDxfId="47" dataDxfId="46">
  <autoFilter ref="L4:P37" xr:uid="{F9546325-A42F-4717-AF3B-E4586A0517F1}"/>
  <tableColumns count="5">
    <tableColumn id="1" xr3:uid="{2F32BEF3-61A2-4130-9FD0-BFF68F0F9F97}" name="Date de la banque" dataDxfId="45"/>
    <tableColumn id="2" xr3:uid="{BF515C3E-00FF-4B1B-A79D-19A0EEBA8559}" name="Type" dataDxfId="44"/>
    <tableColumn id="4" xr3:uid="{B5A09D56-E2B9-4E86-BE78-35E9D80E0193}" name="Montant" dataDxfId="43"/>
    <tableColumn id="5" xr3:uid="{64DACB0E-91F7-4ACF-8ACB-9EB8BF4B17A2}" name="Source" dataDxfId="42"/>
    <tableColumn id="6" xr3:uid="{677A02E6-E0E0-4B01-9056-196A068B1A12}" name="Détail" dataDxfId="4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278187-9087-4F8F-A84A-61150458C7AF}" name="ProOctobre2020" displayName="ProOctobre2020" ref="B4:I48" totalsRowShown="0" headerRowDxfId="16" dataDxfId="15">
  <autoFilter ref="B4:I48" xr:uid="{D85D1E2A-C223-4B9D-9D24-3B0B7B0544C8}"/>
  <tableColumns count="8">
    <tableColumn id="1" xr3:uid="{DAF80A5D-F628-4346-A048-33B9321632A8}" name="Date de la banque" dataDxfId="14"/>
    <tableColumn id="2" xr3:uid="{8039C1BC-2515-4766-B743-410A019133BB}" name="Type" dataDxfId="13"/>
    <tableColumn id="4" xr3:uid="{9D301E40-A7C5-476A-86F5-4E178529CAE9}" name="Montant" dataDxfId="12">
      <calculatedColumnFormula>RANDBETWEEN(-25,50)</calculatedColumnFormula>
    </tableColumn>
    <tableColumn id="5" xr3:uid="{2B4E15AA-D322-4320-81A6-ED2474689C91}" name="Source" dataDxfId="11"/>
    <tableColumn id="6" xr3:uid="{F8DF1102-05B0-4C40-8DCE-87F46F92165F}" name="Raison" dataDxfId="10"/>
    <tableColumn id="7" xr3:uid="{B29FF7C9-1D59-4482-AD10-81E9E5F44D59}" name="N° de commande" dataDxfId="9"/>
    <tableColumn id="8" xr3:uid="{B2346E6E-D455-4674-9727-9314A039F21C}" name="Client" dataDxfId="8"/>
    <tableColumn id="9" xr3:uid="{F63AE07B-46C5-47A0-B77F-88874E70B472}" name="Boutique" dataDxfId="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ED1DA3-23EA-4C63-820F-CAE6D641EFAD}" name="PersoOctobre2020" displayName="PersoOctobre2020" ref="L4:P37" totalsRowShown="0" headerRowDxfId="6" dataDxfId="5">
  <autoFilter ref="L4:P37" xr:uid="{F9546325-A42F-4717-AF3B-E4586A0517F1}"/>
  <tableColumns count="5">
    <tableColumn id="1" xr3:uid="{B016111F-4258-436E-B43B-0278F227BF23}" name="Date de la banque" dataDxfId="4"/>
    <tableColumn id="2" xr3:uid="{261E5DF3-91C6-414C-9B0D-79E95EFF9FFF}" name="Type" dataDxfId="3"/>
    <tableColumn id="4" xr3:uid="{8CA62082-2C62-4E2D-A9E5-B4EB345A2907}" name="Montant" dataDxfId="2"/>
    <tableColumn id="5" xr3:uid="{836F6BDC-7757-4E63-AF18-CB785DC18463}" name="Source" dataDxfId="1"/>
    <tableColumn id="6" xr3:uid="{424813B7-E9BF-4FC7-9EDC-62A87827CA81}" name="Dét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pivotTable" Target="../pivotTables/pivotTable4.xml"/><Relationship Id="rId7" Type="http://schemas.openxmlformats.org/officeDocument/2006/relationships/table" Target="../tables/table8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pivotTable" Target="../pivotTables/pivotTable8.xml"/><Relationship Id="rId7" Type="http://schemas.openxmlformats.org/officeDocument/2006/relationships/table" Target="../tables/table10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49"/>
  <sheetViews>
    <sheetView tabSelected="1" topLeftCell="A16" workbookViewId="0">
      <selection activeCell="C37" sqref="C37"/>
    </sheetView>
  </sheetViews>
  <sheetFormatPr baseColWidth="10" defaultRowHeight="14.25"/>
  <cols>
    <col min="1" max="1" width="10.75" style="12" customWidth="1"/>
    <col min="2" max="2" width="20.75" style="12" bestFit="1" customWidth="1"/>
    <col min="3" max="3" width="18" style="2" bestFit="1" customWidth="1"/>
    <col min="4" max="4" width="19.75" style="2" bestFit="1" customWidth="1"/>
    <col min="5" max="5" width="21.5" style="12" bestFit="1" customWidth="1"/>
    <col min="6" max="6" width="16" style="12" bestFit="1" customWidth="1"/>
    <col min="7" max="8" width="14.625" style="12" bestFit="1" customWidth="1"/>
    <col min="9" max="9" width="13.875" style="12" bestFit="1" customWidth="1"/>
    <col min="10" max="10" width="17.625" style="12" customWidth="1"/>
    <col min="15" max="16384" width="11" style="12"/>
  </cols>
  <sheetData>
    <row r="1" spans="2:10">
      <c r="E1" s="2"/>
      <c r="F1" s="2"/>
      <c r="J1" s="2"/>
    </row>
    <row r="2" spans="2:10" ht="15">
      <c r="B2" s="12" t="s">
        <v>25</v>
      </c>
      <c r="C2" s="12" t="s">
        <v>24</v>
      </c>
      <c r="E2" s="26" t="s">
        <v>20</v>
      </c>
      <c r="F2" s="26" t="s">
        <v>22</v>
      </c>
      <c r="H2" s="26" t="s">
        <v>21</v>
      </c>
      <c r="I2" s="26" t="s">
        <v>23</v>
      </c>
    </row>
    <row r="3" spans="2:10">
      <c r="B3" s="12" t="str">
        <f>"PersoJanvier"&amp;$C$3</f>
        <v>PersoJanvier2020</v>
      </c>
      <c r="C3" s="12">
        <v>2020</v>
      </c>
      <c r="E3" s="22" t="s">
        <v>62</v>
      </c>
      <c r="F3" s="22" t="s">
        <v>46</v>
      </c>
      <c r="H3" s="22" t="s">
        <v>61</v>
      </c>
      <c r="I3" s="22" t="s">
        <v>59</v>
      </c>
    </row>
    <row r="4" spans="2:10">
      <c r="B4" s="12" t="str">
        <f>"ProJanvier"&amp;$C$3</f>
        <v>ProJanvier2020</v>
      </c>
      <c r="E4" s="23" t="s">
        <v>27</v>
      </c>
      <c r="F4" s="23" t="s">
        <v>47</v>
      </c>
      <c r="H4" s="24" t="s">
        <v>49</v>
      </c>
      <c r="I4" s="24" t="s">
        <v>59</v>
      </c>
    </row>
    <row r="5" spans="2:10">
      <c r="B5" s="12" t="str">
        <f>"PersoFévrier"&amp;$C$3</f>
        <v>PersoFévrier2020</v>
      </c>
      <c r="E5" s="22" t="s">
        <v>28</v>
      </c>
      <c r="F5" s="22" t="s">
        <v>46</v>
      </c>
      <c r="H5" s="25" t="s">
        <v>60</v>
      </c>
      <c r="I5" s="25" t="s">
        <v>58</v>
      </c>
    </row>
    <row r="6" spans="2:10">
      <c r="B6" s="12" t="str">
        <f>"ProFévrier"&amp;$C$3</f>
        <v>ProFévrier2020</v>
      </c>
      <c r="E6" s="23" t="s">
        <v>29</v>
      </c>
      <c r="F6" s="23" t="s">
        <v>45</v>
      </c>
      <c r="H6" s="24" t="s">
        <v>50</v>
      </c>
      <c r="I6" s="24" t="s">
        <v>57</v>
      </c>
    </row>
    <row r="7" spans="2:10">
      <c r="B7" s="12" t="str">
        <f>"PersoMars"&amp;$C$3</f>
        <v>PersoMars2020</v>
      </c>
      <c r="E7" s="22" t="s">
        <v>30</v>
      </c>
      <c r="F7" s="22" t="s">
        <v>44</v>
      </c>
      <c r="H7" s="22" t="s">
        <v>51</v>
      </c>
      <c r="I7" s="22" t="s">
        <v>55</v>
      </c>
    </row>
    <row r="8" spans="2:10">
      <c r="B8" s="12" t="str">
        <f>"ProMars"&amp;$C$3</f>
        <v>ProMars2020</v>
      </c>
      <c r="E8" s="23" t="s">
        <v>31</v>
      </c>
      <c r="F8" s="23" t="s">
        <v>43</v>
      </c>
      <c r="H8" s="23" t="s">
        <v>52</v>
      </c>
      <c r="I8" s="23" t="s">
        <v>57</v>
      </c>
    </row>
    <row r="9" spans="2:10">
      <c r="B9" s="12" t="str">
        <f>"PersoAvril"&amp;$C$3</f>
        <v>PersoAvril2020</v>
      </c>
      <c r="E9" s="22" t="s">
        <v>32</v>
      </c>
      <c r="F9" s="22" t="s">
        <v>43</v>
      </c>
      <c r="H9" s="22" t="s">
        <v>54</v>
      </c>
      <c r="I9" s="22" t="s">
        <v>56</v>
      </c>
    </row>
    <row r="10" spans="2:10">
      <c r="B10" s="12" t="str">
        <f>"ProAvril"&amp;$C$3</f>
        <v>ProAvril2020</v>
      </c>
      <c r="E10" s="23" t="s">
        <v>31</v>
      </c>
      <c r="F10" s="23" t="s">
        <v>48</v>
      </c>
      <c r="H10" s="23" t="s">
        <v>53</v>
      </c>
      <c r="I10" s="23" t="s">
        <v>59</v>
      </c>
    </row>
    <row r="11" spans="2:10">
      <c r="B11" s="12" t="str">
        <f>"PersoMai"&amp;$C$3</f>
        <v>PersoMai2020</v>
      </c>
      <c r="E11" s="22" t="s">
        <v>28</v>
      </c>
      <c r="F11" s="22" t="s">
        <v>48</v>
      </c>
      <c r="H11" s="22" t="s">
        <v>52</v>
      </c>
      <c r="I11" s="22" t="s">
        <v>54</v>
      </c>
    </row>
    <row r="12" spans="2:10">
      <c r="B12" s="12" t="str">
        <f>"ProMai"&amp;$C$3</f>
        <v>ProMai2020</v>
      </c>
      <c r="E12" s="23" t="s">
        <v>35</v>
      </c>
      <c r="F12" s="23"/>
    </row>
    <row r="13" spans="2:10">
      <c r="B13" s="12" t="str">
        <f>"PersoJuin"&amp;$C$3</f>
        <v>PersoJuin2020</v>
      </c>
      <c r="E13" s="22" t="s">
        <v>34</v>
      </c>
      <c r="F13" s="22"/>
    </row>
    <row r="14" spans="2:10">
      <c r="B14" s="12" t="str">
        <f>"ProJuin"&amp;$C$3</f>
        <v>ProJuin2020</v>
      </c>
      <c r="E14" s="23" t="s">
        <v>33</v>
      </c>
      <c r="F14" s="23"/>
    </row>
    <row r="15" spans="2:10">
      <c r="B15" s="12" t="str">
        <f>"PersoJuillet"&amp;$C$3</f>
        <v>PersoJuillet2020</v>
      </c>
      <c r="E15" s="22" t="s">
        <v>36</v>
      </c>
      <c r="F15" s="22"/>
    </row>
    <row r="16" spans="2:10">
      <c r="B16" s="12" t="str">
        <f>"ProJuillet"&amp;$C$3</f>
        <v>ProJuillet2020</v>
      </c>
      <c r="E16" s="23" t="s">
        <v>38</v>
      </c>
      <c r="F16" s="23"/>
    </row>
    <row r="17" spans="2:12">
      <c r="B17" s="12" t="str">
        <f>"PersoAoût"&amp;$C$3</f>
        <v>PersoAoût2020</v>
      </c>
      <c r="E17" s="22" t="s">
        <v>37</v>
      </c>
      <c r="F17" s="22" t="s">
        <v>42</v>
      </c>
    </row>
    <row r="18" spans="2:12">
      <c r="B18" s="12" t="str">
        <f>"ProAoût"&amp;$C$3</f>
        <v>ProAoût2020</v>
      </c>
      <c r="E18" s="23" t="s">
        <v>40</v>
      </c>
      <c r="F18" s="23" t="s">
        <v>42</v>
      </c>
    </row>
    <row r="19" spans="2:12">
      <c r="B19" s="12" t="str">
        <f>"PersoSeptembre"&amp;$C$3</f>
        <v>PersoSeptembre2020</v>
      </c>
      <c r="E19" s="22" t="s">
        <v>39</v>
      </c>
      <c r="F19" s="22" t="s">
        <v>42</v>
      </c>
    </row>
    <row r="20" spans="2:12">
      <c r="B20" s="12" t="str">
        <f>"ProSeptembre"&amp;$C$3</f>
        <v>ProSeptembre2020</v>
      </c>
      <c r="E20" s="23" t="s">
        <v>41</v>
      </c>
      <c r="F20" s="23"/>
    </row>
    <row r="21" spans="2:12">
      <c r="B21" s="12" t="str">
        <f>"PersoOctobre"&amp;$C$3</f>
        <v>PersoOctobre2020</v>
      </c>
      <c r="E21" s="2"/>
      <c r="F21" s="2"/>
    </row>
    <row r="22" spans="2:12">
      <c r="B22" s="12" t="str">
        <f>"ProOctobre"&amp;$C$3</f>
        <v>ProOctobre2020</v>
      </c>
      <c r="E22" s="2"/>
      <c r="F22" s="2"/>
      <c r="J22" s="2"/>
    </row>
    <row r="23" spans="2:12">
      <c r="B23" s="34" t="str">
        <f>"PersoNovembre"&amp;$C$3</f>
        <v>PersoNovembre2020</v>
      </c>
      <c r="E23" s="2"/>
      <c r="F23" s="2"/>
      <c r="J23" s="2"/>
    </row>
    <row r="24" spans="2:12">
      <c r="B24" s="12" t="str">
        <f>"ProNovembre"&amp;$C$3</f>
        <v>ProNovembre2020</v>
      </c>
      <c r="H24"/>
      <c r="I24"/>
    </row>
    <row r="25" spans="2:12">
      <c r="B25" s="12" t="str">
        <f>"PersoDécembre"&amp;$C$3</f>
        <v>PersoDécembre2020</v>
      </c>
      <c r="H25"/>
      <c r="I25"/>
    </row>
    <row r="26" spans="2:12">
      <c r="B26" s="12" t="str">
        <f>"ProDécembre"&amp;$C$3</f>
        <v>ProDécembre2020</v>
      </c>
      <c r="H26"/>
      <c r="I26"/>
    </row>
    <row r="28" spans="2:12" ht="15">
      <c r="E28" s="31" t="s">
        <v>1</v>
      </c>
      <c r="F28" s="31" t="s">
        <v>2</v>
      </c>
      <c r="G28" s="31" t="s">
        <v>3</v>
      </c>
      <c r="H28" s="31" t="s">
        <v>4</v>
      </c>
      <c r="I28" s="31" t="s">
        <v>9</v>
      </c>
      <c r="J28" s="31" t="s">
        <v>10</v>
      </c>
      <c r="K28" s="31" t="s">
        <v>11</v>
      </c>
      <c r="L28" s="31" t="s">
        <v>12</v>
      </c>
    </row>
    <row r="29" spans="2:12" ht="15">
      <c r="B29" s="26" t="s">
        <v>26</v>
      </c>
      <c r="E29" s="29">
        <v>44075</v>
      </c>
      <c r="F29" s="27" t="s">
        <v>61</v>
      </c>
      <c r="G29" s="27">
        <v>100</v>
      </c>
      <c r="H29" s="27" t="s">
        <v>13</v>
      </c>
      <c r="I29" s="27" t="s">
        <v>13</v>
      </c>
      <c r="J29" s="27" t="s">
        <v>13</v>
      </c>
      <c r="K29" s="27" t="s">
        <v>13</v>
      </c>
      <c r="L29" s="27" t="s">
        <v>13</v>
      </c>
    </row>
    <row r="30" spans="2:12">
      <c r="B30" s="25" t="s">
        <v>63</v>
      </c>
      <c r="E30" s="30">
        <v>44076</v>
      </c>
      <c r="F30" s="27" t="s">
        <v>61</v>
      </c>
      <c r="G30" s="28">
        <v>-25.42</v>
      </c>
      <c r="H30" s="27" t="s">
        <v>13</v>
      </c>
      <c r="I30" s="27" t="s">
        <v>13</v>
      </c>
      <c r="J30" s="27" t="s">
        <v>13</v>
      </c>
      <c r="K30" s="27" t="s">
        <v>13</v>
      </c>
      <c r="L30" s="27" t="s">
        <v>13</v>
      </c>
    </row>
    <row r="31" spans="2:12">
      <c r="B31"/>
      <c r="C31"/>
      <c r="D31"/>
      <c r="E31" s="29">
        <v>44076</v>
      </c>
      <c r="F31" s="27" t="s">
        <v>61</v>
      </c>
      <c r="G31" s="27">
        <v>-25.42</v>
      </c>
      <c r="H31" s="27" t="s">
        <v>13</v>
      </c>
      <c r="I31" s="27" t="s">
        <v>13</v>
      </c>
      <c r="J31" s="27" t="s">
        <v>13</v>
      </c>
      <c r="K31" s="27" t="s">
        <v>13</v>
      </c>
      <c r="L31" s="27" t="s">
        <v>13</v>
      </c>
    </row>
    <row r="32" spans="2:12">
      <c r="B32" s="14" t="s">
        <v>6</v>
      </c>
      <c r="C32" t="s">
        <v>14</v>
      </c>
      <c r="D32"/>
      <c r="E32" s="30">
        <v>44076</v>
      </c>
      <c r="F32" s="27" t="s">
        <v>61</v>
      </c>
      <c r="G32" s="28">
        <v>62.12</v>
      </c>
      <c r="H32" s="27" t="s">
        <v>13</v>
      </c>
      <c r="I32" s="27" t="s">
        <v>13</v>
      </c>
      <c r="J32" s="27" t="s">
        <v>13</v>
      </c>
      <c r="K32" s="27" t="s">
        <v>13</v>
      </c>
      <c r="L32" s="27" t="s">
        <v>13</v>
      </c>
    </row>
    <row r="33" spans="2:12">
      <c r="B33" s="15" t="s">
        <v>61</v>
      </c>
      <c r="C33" s="16">
        <v>350</v>
      </c>
      <c r="D33"/>
      <c r="E33" s="29">
        <v>44077</v>
      </c>
      <c r="F33" s="27" t="s">
        <v>61</v>
      </c>
      <c r="G33" s="27">
        <v>-57.71</v>
      </c>
      <c r="H33" s="27" t="s">
        <v>13</v>
      </c>
      <c r="I33" s="27" t="s">
        <v>13</v>
      </c>
      <c r="J33" s="27" t="s">
        <v>13</v>
      </c>
      <c r="K33" s="27" t="s">
        <v>13</v>
      </c>
      <c r="L33" s="27" t="s">
        <v>13</v>
      </c>
    </row>
    <row r="34" spans="2:12">
      <c r="B34" s="15" t="s">
        <v>7</v>
      </c>
      <c r="C34" s="16">
        <v>350</v>
      </c>
      <c r="D34"/>
      <c r="E34" s="30">
        <v>44078</v>
      </c>
      <c r="F34" s="27" t="s">
        <v>61</v>
      </c>
      <c r="G34" s="28">
        <v>-5.46</v>
      </c>
      <c r="H34" s="27" t="s">
        <v>13</v>
      </c>
      <c r="I34" s="27" t="s">
        <v>13</v>
      </c>
      <c r="J34" s="27" t="s">
        <v>13</v>
      </c>
      <c r="K34" s="27" t="s">
        <v>13</v>
      </c>
      <c r="L34" s="27" t="s">
        <v>13</v>
      </c>
    </row>
    <row r="35" spans="2:12">
      <c r="B35"/>
      <c r="C35"/>
      <c r="D35"/>
      <c r="E35" s="29">
        <v>44078</v>
      </c>
      <c r="F35" s="27" t="s">
        <v>61</v>
      </c>
      <c r="G35" s="27">
        <v>-5.51</v>
      </c>
      <c r="H35" s="27" t="s">
        <v>13</v>
      </c>
      <c r="I35" s="27" t="s">
        <v>13</v>
      </c>
      <c r="J35" s="27" t="s">
        <v>13</v>
      </c>
      <c r="K35" s="27" t="s">
        <v>13</v>
      </c>
      <c r="L35" s="27" t="s">
        <v>13</v>
      </c>
    </row>
    <row r="36" spans="2:12">
      <c r="B36"/>
      <c r="C36"/>
      <c r="D36"/>
      <c r="E36" s="32">
        <v>44078</v>
      </c>
      <c r="F36" s="27" t="s">
        <v>61</v>
      </c>
      <c r="G36" s="24">
        <v>-9.09</v>
      </c>
      <c r="H36" s="27" t="s">
        <v>13</v>
      </c>
      <c r="I36" s="27" t="s">
        <v>13</v>
      </c>
      <c r="J36" s="27" t="s">
        <v>13</v>
      </c>
      <c r="K36" s="27" t="s">
        <v>13</v>
      </c>
      <c r="L36" s="27" t="s">
        <v>13</v>
      </c>
    </row>
    <row r="37" spans="2:12">
      <c r="B37"/>
      <c r="C37"/>
      <c r="D37"/>
    </row>
    <row r="38" spans="2:12">
      <c r="B38"/>
      <c r="C38"/>
      <c r="D38"/>
    </row>
    <row r="39" spans="2:12">
      <c r="B39"/>
      <c r="C39"/>
      <c r="D39"/>
    </row>
    <row r="40" spans="2:12" ht="15">
      <c r="B40"/>
      <c r="C40"/>
      <c r="D40"/>
      <c r="E40" s="31" t="s">
        <v>1</v>
      </c>
      <c r="F40" s="31" t="s">
        <v>2</v>
      </c>
      <c r="G40" s="31" t="s">
        <v>3</v>
      </c>
      <c r="H40" s="31" t="s">
        <v>4</v>
      </c>
      <c r="I40" s="31" t="s">
        <v>5</v>
      </c>
    </row>
    <row r="41" spans="2:12">
      <c r="B41"/>
      <c r="C41"/>
      <c r="D41"/>
      <c r="E41" s="29">
        <v>44075</v>
      </c>
      <c r="F41" s="27" t="s">
        <v>62</v>
      </c>
      <c r="G41" s="27">
        <v>-100</v>
      </c>
      <c r="H41" s="27" t="s">
        <v>13</v>
      </c>
      <c r="I41" s="27" t="s">
        <v>13</v>
      </c>
    </row>
    <row r="42" spans="2:12">
      <c r="B42"/>
      <c r="C42"/>
      <c r="D42"/>
      <c r="E42" s="30">
        <v>44075</v>
      </c>
      <c r="F42" s="27" t="s">
        <v>62</v>
      </c>
      <c r="G42" s="28">
        <v>700</v>
      </c>
      <c r="H42" s="27" t="s">
        <v>13</v>
      </c>
      <c r="I42" s="27" t="s">
        <v>13</v>
      </c>
    </row>
    <row r="43" spans="2:12">
      <c r="B43"/>
      <c r="C43"/>
      <c r="D43"/>
      <c r="E43" s="29">
        <v>44076</v>
      </c>
      <c r="F43" s="27" t="s">
        <v>62</v>
      </c>
      <c r="G43" s="27">
        <v>-40</v>
      </c>
      <c r="H43" s="27" t="s">
        <v>13</v>
      </c>
      <c r="I43" s="27" t="s">
        <v>13</v>
      </c>
    </row>
    <row r="44" spans="2:12">
      <c r="B44"/>
      <c r="C44"/>
      <c r="D44"/>
      <c r="E44" s="30">
        <v>44076</v>
      </c>
      <c r="F44" s="27" t="s">
        <v>62</v>
      </c>
      <c r="G44" s="28">
        <v>247.38</v>
      </c>
      <c r="H44" s="27" t="s">
        <v>13</v>
      </c>
      <c r="I44" s="27" t="s">
        <v>13</v>
      </c>
    </row>
    <row r="45" spans="2:12">
      <c r="B45"/>
      <c r="C45"/>
      <c r="D45"/>
      <c r="E45" s="29">
        <v>44078</v>
      </c>
      <c r="F45" s="27" t="s">
        <v>62</v>
      </c>
      <c r="G45" s="27">
        <v>173</v>
      </c>
      <c r="H45" s="27" t="s">
        <v>13</v>
      </c>
      <c r="I45" s="27" t="s">
        <v>13</v>
      </c>
    </row>
    <row r="46" spans="2:12">
      <c r="B46"/>
      <c r="C46"/>
      <c r="D46"/>
      <c r="E46" s="30">
        <v>44078</v>
      </c>
      <c r="F46" s="27" t="s">
        <v>62</v>
      </c>
      <c r="G46" s="28">
        <v>-498.37</v>
      </c>
      <c r="H46" s="27" t="s">
        <v>13</v>
      </c>
      <c r="I46" s="27" t="s">
        <v>13</v>
      </c>
    </row>
    <row r="47" spans="2:12">
      <c r="B47"/>
      <c r="C47"/>
      <c r="D47"/>
      <c r="E47" s="29">
        <v>44081</v>
      </c>
      <c r="F47" s="27" t="s">
        <v>62</v>
      </c>
      <c r="G47" s="27">
        <v>-44.29</v>
      </c>
      <c r="H47" s="27" t="s">
        <v>13</v>
      </c>
      <c r="I47" s="27" t="s">
        <v>13</v>
      </c>
    </row>
    <row r="48" spans="2:12">
      <c r="B48"/>
      <c r="C48"/>
      <c r="D48"/>
      <c r="E48" s="30">
        <v>44081</v>
      </c>
      <c r="F48" s="27" t="s">
        <v>62</v>
      </c>
      <c r="G48" s="28">
        <v>-11.3</v>
      </c>
      <c r="H48" s="27" t="s">
        <v>13</v>
      </c>
      <c r="I48" s="27" t="s">
        <v>13</v>
      </c>
    </row>
    <row r="49" spans="2:9">
      <c r="B49"/>
      <c r="C49"/>
      <c r="D49"/>
      <c r="E49" s="33">
        <v>44083</v>
      </c>
      <c r="F49" s="27" t="s">
        <v>62</v>
      </c>
      <c r="G49" s="25">
        <v>-6</v>
      </c>
      <c r="H49" s="27" t="s">
        <v>13</v>
      </c>
      <c r="I49" s="27" t="s">
        <v>13</v>
      </c>
    </row>
  </sheetData>
  <phoneticPr fontId="8" type="noConversion"/>
  <dataValidations count="3">
    <dataValidation type="list" allowBlank="1" showInputMessage="1" showErrorMessage="1" sqref="B30" xr:uid="{91C61CDF-7797-4097-A327-3A747F367B09}">
      <formula1>L_Sources</formula1>
    </dataValidation>
    <dataValidation type="list" allowBlank="1" showInputMessage="1" showErrorMessage="1" sqref="F29:F36" xr:uid="{F008F97A-C74C-4DE0-81B8-F8FB82B2EA4F}">
      <formula1>INDIRECT("CatégoriesPro[Pro]")</formula1>
    </dataValidation>
    <dataValidation type="list" allowBlank="1" showInputMessage="1" showErrorMessage="1" sqref="F41:F49" xr:uid="{53C387BE-094F-496E-93B8-4EDCD0F2549A}">
      <formula1>INDIRECT("CatégoriesPerso[Perso]")</formula1>
    </dataValidation>
  </dataValidations>
  <pageMargins left="0" right="0" top="0.39409448818897608" bottom="0.39409448818897608" header="0" footer="0"/>
  <pageSetup paperSize="9" fitToWidth="0" fitToHeight="0" orientation="portrait" r:id="rId2"/>
  <headerFooter>
    <oddHeader>&amp;C&amp;A</oddHeader>
    <oddFooter>&amp;CPage &amp;P</oddFooter>
  </headerFooter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16"/>
  <sheetViews>
    <sheetView zoomScaleNormal="100" workbookViewId="0">
      <selection activeCell="F13" sqref="F13"/>
    </sheetView>
  </sheetViews>
  <sheetFormatPr baseColWidth="10" defaultRowHeight="14.25"/>
  <cols>
    <col min="1" max="1" width="11.25" style="1" bestFit="1" customWidth="1"/>
    <col min="2" max="2" width="21" style="3" bestFit="1" customWidth="1"/>
    <col min="3" max="3" width="16.125" style="3" bestFit="1" customWidth="1"/>
    <col min="4" max="4" width="12.125" style="3" bestFit="1" customWidth="1"/>
    <col min="5" max="5" width="12.5" style="4" bestFit="1" customWidth="1"/>
    <col min="6" max="6" width="20.875" style="4" bestFit="1" customWidth="1"/>
    <col min="7" max="7" width="19.75" style="4" bestFit="1" customWidth="1"/>
    <col min="8" max="8" width="10.125" style="4" bestFit="1" customWidth="1"/>
    <col min="9" max="9" width="13" style="13" bestFit="1" customWidth="1"/>
    <col min="10" max="10" width="10.125" style="4" bestFit="1" customWidth="1"/>
    <col min="11" max="11" width="13" style="4" bestFit="1" customWidth="1"/>
    <col min="12" max="12" width="21" style="4" bestFit="1" customWidth="1"/>
    <col min="13" max="13" width="21.5" style="4" bestFit="1" customWidth="1"/>
    <col min="14" max="14" width="12.125" style="4" bestFit="1" customWidth="1"/>
    <col min="15" max="15" width="21.875" style="4" bestFit="1" customWidth="1"/>
    <col min="16" max="16" width="40.875" style="4" bestFit="1" customWidth="1"/>
    <col min="17" max="17" width="11" style="4" bestFit="1" customWidth="1"/>
    <col min="18" max="18" width="45.5" style="4" bestFit="1" customWidth="1"/>
    <col min="19" max="19" width="22.75" style="4" bestFit="1" customWidth="1"/>
    <col min="20" max="20" width="10.875" style="4" bestFit="1" customWidth="1"/>
    <col min="21" max="22" width="22.75" style="4" bestFit="1" customWidth="1"/>
    <col min="23" max="23" width="12.75" style="4" bestFit="1" customWidth="1"/>
    <col min="24" max="24" width="22.75" style="4" bestFit="1" customWidth="1"/>
    <col min="25" max="25" width="14.875" style="4" bestFit="1" customWidth="1"/>
    <col min="26" max="28" width="10.75" style="4" customWidth="1"/>
    <col min="29" max="16384" width="11" style="2"/>
  </cols>
  <sheetData>
    <row r="1" spans="1:28" ht="15">
      <c r="A1" s="19" t="s">
        <v>8</v>
      </c>
      <c r="B1" s="5"/>
      <c r="C1" s="5"/>
      <c r="D1" s="5"/>
      <c r="E1" s="6"/>
      <c r="F1" s="6"/>
      <c r="G1" s="6"/>
      <c r="H1" s="6"/>
      <c r="I1" s="10"/>
      <c r="J1" s="6"/>
      <c r="K1" s="6"/>
      <c r="L1" s="19" t="s">
        <v>0</v>
      </c>
      <c r="M1" s="5"/>
      <c r="N1" s="5"/>
      <c r="O1" s="5"/>
      <c r="P1" s="6"/>
      <c r="Q1" s="6"/>
      <c r="R1" s="6"/>
    </row>
    <row r="2" spans="1:28">
      <c r="B2" s="4"/>
      <c r="C2" s="4"/>
      <c r="D2" s="4"/>
      <c r="I2" s="10"/>
      <c r="J2" s="6"/>
      <c r="K2" s="7"/>
      <c r="L2" s="1"/>
      <c r="X2" s="2"/>
      <c r="Y2" s="2"/>
      <c r="Z2" s="2"/>
      <c r="AA2" s="2"/>
      <c r="AB2" s="2"/>
    </row>
    <row r="3" spans="1:28">
      <c r="B3" s="8"/>
      <c r="C3" s="8"/>
      <c r="D3" s="8"/>
      <c r="E3" s="7"/>
      <c r="F3" s="7"/>
      <c r="G3" s="7"/>
      <c r="H3" s="7"/>
      <c r="I3" s="11"/>
      <c r="J3" s="7"/>
      <c r="K3" s="7"/>
      <c r="L3" s="1"/>
      <c r="M3" s="8"/>
      <c r="N3" s="8"/>
      <c r="O3" s="8"/>
      <c r="P3" s="7"/>
      <c r="Q3" s="7"/>
      <c r="R3" s="7"/>
    </row>
    <row r="4" spans="1:28">
      <c r="B4" s="2" t="s">
        <v>1</v>
      </c>
      <c r="C4" s="2" t="s">
        <v>2</v>
      </c>
      <c r="D4" s="2" t="s">
        <v>3</v>
      </c>
      <c r="E4" s="2" t="s">
        <v>4</v>
      </c>
      <c r="F4" s="2" t="s">
        <v>9</v>
      </c>
      <c r="G4" s="2" t="s">
        <v>10</v>
      </c>
      <c r="H4" s="2" t="s">
        <v>11</v>
      </c>
      <c r="I4" s="2" t="s">
        <v>12</v>
      </c>
      <c r="J4" s="6"/>
      <c r="K4" s="1"/>
      <c r="L4" s="2" t="s">
        <v>1</v>
      </c>
      <c r="M4" s="2" t="s">
        <v>2</v>
      </c>
      <c r="N4" s="2" t="s">
        <v>3</v>
      </c>
      <c r="O4" s="2" t="s">
        <v>4</v>
      </c>
      <c r="P4" s="2" t="s">
        <v>5</v>
      </c>
      <c r="R4" s="2"/>
      <c r="S4" s="20" t="s">
        <v>6</v>
      </c>
      <c r="T4" s="2" t="s">
        <v>16</v>
      </c>
      <c r="U4" s="2"/>
      <c r="V4" s="20" t="s">
        <v>6</v>
      </c>
      <c r="W4" s="2" t="s">
        <v>17</v>
      </c>
      <c r="Z4" s="2"/>
      <c r="AA4" s="2"/>
      <c r="AB4" s="2"/>
    </row>
    <row r="5" spans="1:28">
      <c r="B5" s="3">
        <v>44075</v>
      </c>
      <c r="C5" s="2" t="s">
        <v>61</v>
      </c>
      <c r="D5" s="2">
        <v>100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13</v>
      </c>
      <c r="J5" s="6"/>
      <c r="K5" s="1"/>
      <c r="L5" s="17">
        <v>44075</v>
      </c>
      <c r="M5" s="2" t="s">
        <v>62</v>
      </c>
      <c r="N5" s="2">
        <v>-100</v>
      </c>
      <c r="O5" s="2" t="s">
        <v>13</v>
      </c>
      <c r="P5" s="2" t="s">
        <v>13</v>
      </c>
      <c r="R5" s="2"/>
      <c r="S5" s="2" t="s">
        <v>7</v>
      </c>
      <c r="T5" s="21"/>
      <c r="U5" s="2"/>
      <c r="V5" s="2" t="s">
        <v>61</v>
      </c>
      <c r="W5" s="21">
        <v>210.82000000000002</v>
      </c>
      <c r="Z5" s="2"/>
      <c r="AA5" s="2"/>
      <c r="AB5" s="2"/>
    </row>
    <row r="6" spans="1:28">
      <c r="B6" s="3">
        <v>44076</v>
      </c>
      <c r="C6" s="2" t="s">
        <v>61</v>
      </c>
      <c r="D6" s="2">
        <v>-25.42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6"/>
      <c r="K6" s="1"/>
      <c r="L6" s="18">
        <v>44075</v>
      </c>
      <c r="M6" s="2" t="s">
        <v>62</v>
      </c>
      <c r="N6" s="2">
        <v>700</v>
      </c>
      <c r="O6" s="2" t="s">
        <v>13</v>
      </c>
      <c r="P6" s="2" t="s">
        <v>13</v>
      </c>
      <c r="R6" s="2"/>
      <c r="S6"/>
      <c r="T6"/>
      <c r="U6" s="2"/>
      <c r="V6" s="2" t="s">
        <v>7</v>
      </c>
      <c r="W6" s="21">
        <v>210.82000000000002</v>
      </c>
      <c r="Z6" s="2"/>
      <c r="AA6" s="2"/>
      <c r="AB6" s="2"/>
    </row>
    <row r="7" spans="1:28">
      <c r="B7" s="3">
        <v>44076</v>
      </c>
      <c r="C7" s="2" t="s">
        <v>61</v>
      </c>
      <c r="D7" s="2">
        <v>-25.42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6"/>
      <c r="K7" s="1"/>
      <c r="L7" s="17">
        <v>44076</v>
      </c>
      <c r="M7" s="2" t="s">
        <v>62</v>
      </c>
      <c r="N7" s="2">
        <v>-40</v>
      </c>
      <c r="O7" s="2" t="s">
        <v>13</v>
      </c>
      <c r="P7" s="2" t="s">
        <v>13</v>
      </c>
      <c r="R7" s="2"/>
      <c r="S7"/>
      <c r="T7"/>
      <c r="U7" s="2"/>
      <c r="V7"/>
      <c r="W7"/>
      <c r="Z7" s="2"/>
      <c r="AA7" s="2"/>
      <c r="AB7" s="2"/>
    </row>
    <row r="8" spans="1:28">
      <c r="B8" s="3">
        <v>44076</v>
      </c>
      <c r="C8" s="2" t="s">
        <v>61</v>
      </c>
      <c r="D8" s="2">
        <v>62.12</v>
      </c>
      <c r="E8" s="2" t="s">
        <v>13</v>
      </c>
      <c r="F8" s="2" t="s">
        <v>13</v>
      </c>
      <c r="G8" s="2" t="s">
        <v>13</v>
      </c>
      <c r="H8" s="2" t="s">
        <v>13</v>
      </c>
      <c r="I8" s="2" t="s">
        <v>13</v>
      </c>
      <c r="J8" s="6"/>
      <c r="K8" s="1"/>
      <c r="L8" s="18">
        <v>44076</v>
      </c>
      <c r="M8" s="2" t="s">
        <v>62</v>
      </c>
      <c r="N8" s="2">
        <v>247.38</v>
      </c>
      <c r="O8" s="2" t="s">
        <v>13</v>
      </c>
      <c r="P8" s="2" t="s">
        <v>13</v>
      </c>
      <c r="Q8" s="2"/>
      <c r="R8" s="2"/>
      <c r="S8"/>
      <c r="T8"/>
      <c r="U8" s="2"/>
      <c r="Z8" s="2"/>
      <c r="AA8" s="2"/>
      <c r="AB8" s="2"/>
    </row>
    <row r="9" spans="1:28">
      <c r="B9" s="3">
        <v>44077</v>
      </c>
      <c r="C9" s="2" t="s">
        <v>61</v>
      </c>
      <c r="D9" s="2">
        <v>-57.71</v>
      </c>
      <c r="E9" s="2" t="s">
        <v>13</v>
      </c>
      <c r="F9" s="2" t="s">
        <v>13</v>
      </c>
      <c r="G9" s="2" t="s">
        <v>13</v>
      </c>
      <c r="H9" s="2" t="s">
        <v>13</v>
      </c>
      <c r="I9" s="2" t="s">
        <v>13</v>
      </c>
      <c r="J9" s="6"/>
      <c r="K9" s="1"/>
      <c r="L9" s="17">
        <v>44078</v>
      </c>
      <c r="M9" s="2" t="s">
        <v>62</v>
      </c>
      <c r="N9" s="2">
        <v>173</v>
      </c>
      <c r="O9" s="2" t="s">
        <v>13</v>
      </c>
      <c r="P9" s="2" t="s">
        <v>13</v>
      </c>
      <c r="Q9" s="2"/>
      <c r="R9" s="2"/>
      <c r="S9"/>
      <c r="T9"/>
      <c r="U9" s="2"/>
      <c r="Z9" s="2"/>
      <c r="AA9" s="2"/>
      <c r="AB9" s="2"/>
    </row>
    <row r="10" spans="1:28">
      <c r="B10" s="3">
        <v>44078</v>
      </c>
      <c r="C10" s="2" t="s">
        <v>61</v>
      </c>
      <c r="D10" s="2">
        <v>-5.46</v>
      </c>
      <c r="E10" s="2" t="s">
        <v>13</v>
      </c>
      <c r="F10" s="2" t="s">
        <v>13</v>
      </c>
      <c r="G10" s="2" t="s">
        <v>13</v>
      </c>
      <c r="H10" s="2" t="s">
        <v>13</v>
      </c>
      <c r="I10" s="2" t="s">
        <v>13</v>
      </c>
      <c r="J10" s="2"/>
      <c r="K10" s="1"/>
      <c r="L10" s="18">
        <v>44078</v>
      </c>
      <c r="M10" s="2" t="s">
        <v>62</v>
      </c>
      <c r="N10" s="2">
        <v>-498.37</v>
      </c>
      <c r="O10" s="2" t="s">
        <v>13</v>
      </c>
      <c r="P10" s="2" t="s">
        <v>13</v>
      </c>
      <c r="Q10" s="2"/>
      <c r="R10" s="2"/>
      <c r="S10" s="3"/>
      <c r="T10" s="3"/>
      <c r="Z10" s="2"/>
      <c r="AA10" s="2"/>
      <c r="AB10" s="2"/>
    </row>
    <row r="11" spans="1:28">
      <c r="B11" s="3">
        <v>44078</v>
      </c>
      <c r="C11" s="2" t="s">
        <v>61</v>
      </c>
      <c r="D11" s="2">
        <v>-5.51</v>
      </c>
      <c r="E11" s="2" t="s">
        <v>13</v>
      </c>
      <c r="F11" s="2" t="s">
        <v>13</v>
      </c>
      <c r="G11" s="2" t="s">
        <v>13</v>
      </c>
      <c r="H11" s="2" t="s">
        <v>13</v>
      </c>
      <c r="I11" s="2" t="s">
        <v>13</v>
      </c>
      <c r="J11" s="2"/>
      <c r="K11" s="1"/>
      <c r="L11" s="17">
        <v>44081</v>
      </c>
      <c r="M11" s="2" t="s">
        <v>62</v>
      </c>
      <c r="N11" s="2">
        <v>-44.29</v>
      </c>
      <c r="O11" s="2" t="s">
        <v>13</v>
      </c>
      <c r="P11" s="2" t="s">
        <v>13</v>
      </c>
      <c r="Q11" s="2"/>
      <c r="R11" s="2"/>
      <c r="S11" s="3"/>
      <c r="T11" s="3"/>
      <c r="Z11" s="2"/>
      <c r="AA11" s="2"/>
      <c r="AB11" s="2"/>
    </row>
    <row r="12" spans="1:28">
      <c r="B12" s="3">
        <v>44078</v>
      </c>
      <c r="C12" s="2" t="s">
        <v>61</v>
      </c>
      <c r="D12" s="2">
        <v>-9.09</v>
      </c>
      <c r="E12" s="2" t="s">
        <v>13</v>
      </c>
      <c r="F12" s="2" t="s">
        <v>13</v>
      </c>
      <c r="G12" s="2" t="s">
        <v>13</v>
      </c>
      <c r="H12" s="2" t="s">
        <v>13</v>
      </c>
      <c r="I12" s="2" t="s">
        <v>13</v>
      </c>
      <c r="J12" s="2"/>
      <c r="K12" s="1"/>
      <c r="L12" s="18">
        <v>44081</v>
      </c>
      <c r="M12" s="2" t="s">
        <v>62</v>
      </c>
      <c r="N12" s="2">
        <v>-11.3</v>
      </c>
      <c r="O12" s="2" t="s">
        <v>13</v>
      </c>
      <c r="P12" s="2" t="s">
        <v>13</v>
      </c>
      <c r="Q12" s="2"/>
      <c r="R12" s="2"/>
      <c r="S12" s="3"/>
      <c r="T12" s="3"/>
      <c r="Z12" s="2"/>
      <c r="AA12" s="2"/>
      <c r="AB12" s="2"/>
    </row>
    <row r="13" spans="1:28">
      <c r="B13" s="3">
        <v>44078</v>
      </c>
      <c r="C13" s="2" t="s">
        <v>61</v>
      </c>
      <c r="D13" s="2">
        <v>-12.92</v>
      </c>
      <c r="E13" s="2" t="s">
        <v>13</v>
      </c>
      <c r="F13" s="2" t="s">
        <v>13</v>
      </c>
      <c r="G13" s="2" t="s">
        <v>13</v>
      </c>
      <c r="H13" s="2" t="s">
        <v>13</v>
      </c>
      <c r="I13" s="2" t="s">
        <v>13</v>
      </c>
      <c r="J13" s="2"/>
      <c r="K13" s="1"/>
      <c r="L13" s="17">
        <v>44083</v>
      </c>
      <c r="M13" s="2" t="s">
        <v>62</v>
      </c>
      <c r="N13" s="2">
        <v>-6</v>
      </c>
      <c r="O13" s="2" t="s">
        <v>13</v>
      </c>
      <c r="P13" s="2" t="s">
        <v>13</v>
      </c>
      <c r="Q13" s="2"/>
      <c r="R13" s="2"/>
      <c r="S13" s="20" t="s">
        <v>6</v>
      </c>
      <c r="T13" s="2" t="s">
        <v>18</v>
      </c>
      <c r="U13" s="2"/>
      <c r="V13" s="20" t="s">
        <v>6</v>
      </c>
      <c r="W13" s="2" t="s">
        <v>19</v>
      </c>
      <c r="Z13" s="2"/>
      <c r="AA13" s="2"/>
      <c r="AB13" s="2"/>
    </row>
    <row r="14" spans="1:28">
      <c r="B14" s="3">
        <v>44081</v>
      </c>
      <c r="C14" s="2" t="s">
        <v>61</v>
      </c>
      <c r="D14" s="2">
        <v>-17.48</v>
      </c>
      <c r="E14" s="2" t="s">
        <v>13</v>
      </c>
      <c r="F14" s="2" t="s">
        <v>13</v>
      </c>
      <c r="G14" s="2" t="s">
        <v>13</v>
      </c>
      <c r="H14" s="2" t="s">
        <v>13</v>
      </c>
      <c r="I14" s="2" t="s">
        <v>13</v>
      </c>
      <c r="J14" s="2"/>
      <c r="K14" s="1"/>
      <c r="L14" s="18">
        <v>44084</v>
      </c>
      <c r="M14" s="2" t="s">
        <v>62</v>
      </c>
      <c r="N14" s="2">
        <v>377.89</v>
      </c>
      <c r="O14" s="2" t="s">
        <v>13</v>
      </c>
      <c r="P14" s="2" t="s">
        <v>13</v>
      </c>
      <c r="Q14" s="2"/>
      <c r="R14" s="2"/>
      <c r="S14" s="2" t="s">
        <v>7</v>
      </c>
      <c r="T14" s="21"/>
      <c r="U14" s="2"/>
      <c r="V14" s="2" t="s">
        <v>15</v>
      </c>
      <c r="W14" s="21">
        <v>65.429999999999922</v>
      </c>
      <c r="Z14" s="2"/>
      <c r="AA14" s="2"/>
      <c r="AB14" s="2"/>
    </row>
    <row r="15" spans="1:28">
      <c r="B15" s="3">
        <v>44081</v>
      </c>
      <c r="C15" s="2" t="s">
        <v>61</v>
      </c>
      <c r="D15" s="2">
        <v>-5.45</v>
      </c>
      <c r="E15" s="2" t="s">
        <v>13</v>
      </c>
      <c r="F15" s="2" t="s">
        <v>13</v>
      </c>
      <c r="G15" s="2" t="s">
        <v>13</v>
      </c>
      <c r="H15" s="2" t="s">
        <v>13</v>
      </c>
      <c r="I15" s="2" t="s">
        <v>13</v>
      </c>
      <c r="J15" s="2"/>
      <c r="K15" s="1"/>
      <c r="L15" s="17">
        <v>44085</v>
      </c>
      <c r="M15" s="2" t="s">
        <v>62</v>
      </c>
      <c r="N15" s="2">
        <v>-4.9000000000000004</v>
      </c>
      <c r="O15" s="2" t="s">
        <v>13</v>
      </c>
      <c r="P15" s="2" t="s">
        <v>13</v>
      </c>
      <c r="Q15" s="2"/>
      <c r="R15" s="2"/>
      <c r="S15"/>
      <c r="T15"/>
      <c r="U15" s="2"/>
      <c r="V15" s="2" t="s">
        <v>7</v>
      </c>
      <c r="W15" s="21">
        <v>65.429999999999922</v>
      </c>
      <c r="Z15" s="2"/>
      <c r="AA15" s="2"/>
      <c r="AB15" s="2"/>
    </row>
    <row r="16" spans="1:28">
      <c r="B16" s="3">
        <v>44081</v>
      </c>
      <c r="C16" s="2" t="s">
        <v>61</v>
      </c>
      <c r="D16" s="2">
        <v>-12.4</v>
      </c>
      <c r="E16" s="2" t="s">
        <v>13</v>
      </c>
      <c r="F16" s="2" t="s">
        <v>13</v>
      </c>
      <c r="G16" s="2" t="s">
        <v>13</v>
      </c>
      <c r="H16" s="2" t="s">
        <v>13</v>
      </c>
      <c r="I16" s="2" t="s">
        <v>13</v>
      </c>
      <c r="J16" s="2"/>
      <c r="K16" s="1"/>
      <c r="L16" s="18">
        <v>44088</v>
      </c>
      <c r="M16" s="2" t="s">
        <v>62</v>
      </c>
      <c r="N16" s="2">
        <v>-10.08</v>
      </c>
      <c r="O16" s="2" t="s">
        <v>13</v>
      </c>
      <c r="P16" s="2" t="s">
        <v>13</v>
      </c>
      <c r="Q16" s="2"/>
      <c r="R16" s="2"/>
      <c r="S16"/>
      <c r="T16"/>
      <c r="U16" s="2"/>
      <c r="V16"/>
      <c r="W16"/>
      <c r="Z16" s="2"/>
      <c r="AA16" s="2"/>
      <c r="AB16" s="2"/>
    </row>
    <row r="17" spans="1:28">
      <c r="B17" s="3">
        <v>44082</v>
      </c>
      <c r="C17" s="2" t="s">
        <v>61</v>
      </c>
      <c r="D17" s="2">
        <v>-5.29</v>
      </c>
      <c r="E17" s="2" t="s">
        <v>13</v>
      </c>
      <c r="F17" s="2" t="s">
        <v>13</v>
      </c>
      <c r="G17" s="2" t="s">
        <v>13</v>
      </c>
      <c r="H17" s="2" t="s">
        <v>13</v>
      </c>
      <c r="I17" s="2" t="s">
        <v>13</v>
      </c>
      <c r="J17" s="2"/>
      <c r="K17" s="1"/>
      <c r="L17" s="17">
        <v>44090</v>
      </c>
      <c r="M17" s="2" t="s">
        <v>62</v>
      </c>
      <c r="N17" s="2">
        <v>-3.49</v>
      </c>
      <c r="O17" s="2" t="s">
        <v>13</v>
      </c>
      <c r="P17" s="2" t="s">
        <v>13</v>
      </c>
      <c r="Q17" s="2"/>
      <c r="R17" s="2"/>
      <c r="S17"/>
      <c r="T17"/>
      <c r="U17" s="2"/>
      <c r="Z17" s="2"/>
      <c r="AA17" s="2"/>
      <c r="AB17" s="2"/>
    </row>
    <row r="18" spans="1:28">
      <c r="B18" s="3">
        <v>44084</v>
      </c>
      <c r="C18" s="2" t="s">
        <v>61</v>
      </c>
      <c r="D18" s="2">
        <v>-10.53</v>
      </c>
      <c r="E18" s="2" t="s">
        <v>13</v>
      </c>
      <c r="F18" s="2" t="s">
        <v>13</v>
      </c>
      <c r="G18" s="2" t="s">
        <v>13</v>
      </c>
      <c r="H18" s="2" t="s">
        <v>13</v>
      </c>
      <c r="I18" s="2" t="s">
        <v>13</v>
      </c>
      <c r="K18" s="1"/>
      <c r="L18" s="18">
        <v>44090</v>
      </c>
      <c r="M18" s="2" t="s">
        <v>62</v>
      </c>
      <c r="N18" s="2">
        <v>-92</v>
      </c>
      <c r="O18" s="2" t="s">
        <v>13</v>
      </c>
      <c r="P18" s="2" t="s">
        <v>13</v>
      </c>
      <c r="Q18" s="2"/>
      <c r="R18" s="2"/>
      <c r="S18"/>
      <c r="T18"/>
      <c r="U18" s="2"/>
      <c r="Z18" s="2"/>
      <c r="AA18" s="2"/>
      <c r="AB18" s="2"/>
    </row>
    <row r="19" spans="1:28">
      <c r="B19" s="3">
        <v>44084</v>
      </c>
      <c r="C19" s="2" t="s">
        <v>61</v>
      </c>
      <c r="D19" s="2">
        <v>79.92</v>
      </c>
      <c r="E19" s="2" t="s">
        <v>13</v>
      </c>
      <c r="F19" s="2" t="s">
        <v>13</v>
      </c>
      <c r="G19" s="2" t="s">
        <v>13</v>
      </c>
      <c r="H19" s="2" t="s">
        <v>13</v>
      </c>
      <c r="I19" s="2" t="s">
        <v>13</v>
      </c>
      <c r="K19" s="1"/>
      <c r="L19" s="17">
        <v>44090</v>
      </c>
      <c r="M19" s="2" t="s">
        <v>62</v>
      </c>
      <c r="N19" s="2">
        <v>-22.99</v>
      </c>
      <c r="O19" s="2" t="s">
        <v>13</v>
      </c>
      <c r="P19" s="2" t="s">
        <v>13</v>
      </c>
      <c r="Q19" s="2"/>
      <c r="R19" s="2"/>
      <c r="S19"/>
      <c r="T19"/>
      <c r="U19" s="2"/>
      <c r="Z19" s="2"/>
      <c r="AA19" s="2"/>
      <c r="AB19" s="2"/>
    </row>
    <row r="20" spans="1:28">
      <c r="B20" s="3">
        <v>44085</v>
      </c>
      <c r="C20" s="2" t="s">
        <v>61</v>
      </c>
      <c r="D20" s="2">
        <v>15.43</v>
      </c>
      <c r="E20" s="2" t="s">
        <v>13</v>
      </c>
      <c r="F20" s="2" t="s">
        <v>13</v>
      </c>
      <c r="G20" s="2" t="s">
        <v>13</v>
      </c>
      <c r="H20" s="2" t="s">
        <v>13</v>
      </c>
      <c r="I20" s="2" t="s">
        <v>13</v>
      </c>
      <c r="K20" s="1"/>
      <c r="L20" s="18">
        <v>44090</v>
      </c>
      <c r="M20" s="2" t="s">
        <v>62</v>
      </c>
      <c r="N20" s="2">
        <v>-442.04</v>
      </c>
      <c r="O20" s="2" t="s">
        <v>13</v>
      </c>
      <c r="P20" s="2" t="s">
        <v>13</v>
      </c>
      <c r="Q20" s="2"/>
      <c r="R20" s="2"/>
      <c r="S20"/>
      <c r="T20"/>
      <c r="U20" s="2"/>
      <c r="Z20" s="2"/>
      <c r="AA20" s="2"/>
      <c r="AB20" s="2"/>
    </row>
    <row r="21" spans="1:28">
      <c r="B21" s="3">
        <v>44088</v>
      </c>
      <c r="C21" s="2" t="s">
        <v>61</v>
      </c>
      <c r="D21" s="2">
        <v>-6.23</v>
      </c>
      <c r="E21" s="2" t="s">
        <v>13</v>
      </c>
      <c r="F21" s="2" t="s">
        <v>13</v>
      </c>
      <c r="G21" s="2" t="s">
        <v>13</v>
      </c>
      <c r="H21" s="2" t="s">
        <v>13</v>
      </c>
      <c r="I21" s="2" t="s">
        <v>13</v>
      </c>
      <c r="K21" s="1"/>
      <c r="L21" s="17">
        <v>44095</v>
      </c>
      <c r="M21" s="2" t="s">
        <v>62</v>
      </c>
      <c r="N21" s="2">
        <v>-14.16</v>
      </c>
      <c r="O21" s="2" t="s">
        <v>13</v>
      </c>
      <c r="P21" s="2" t="s">
        <v>13</v>
      </c>
      <c r="Q21" s="2"/>
      <c r="R21" s="2"/>
      <c r="S21"/>
      <c r="T21"/>
      <c r="Z21" s="2"/>
      <c r="AA21" s="2"/>
      <c r="AB21" s="2"/>
    </row>
    <row r="22" spans="1:28">
      <c r="B22" s="3">
        <v>44088</v>
      </c>
      <c r="C22" s="2" t="s">
        <v>61</v>
      </c>
      <c r="D22" s="2">
        <v>-30.5</v>
      </c>
      <c r="E22" s="2" t="s">
        <v>13</v>
      </c>
      <c r="F22" s="2" t="s">
        <v>13</v>
      </c>
      <c r="G22" s="2" t="s">
        <v>13</v>
      </c>
      <c r="H22" s="2" t="s">
        <v>13</v>
      </c>
      <c r="I22" s="2" t="s">
        <v>13</v>
      </c>
      <c r="K22" s="1"/>
      <c r="L22" s="18">
        <v>44095</v>
      </c>
      <c r="M22" s="2" t="s">
        <v>62</v>
      </c>
      <c r="N22" s="2">
        <v>-7.9</v>
      </c>
      <c r="O22" s="2" t="s">
        <v>13</v>
      </c>
      <c r="P22" s="2" t="s">
        <v>13</v>
      </c>
      <c r="Q22" s="2"/>
      <c r="R22" s="2"/>
      <c r="S22" s="2"/>
      <c r="Z22" s="2"/>
      <c r="AA22" s="2"/>
      <c r="AB22" s="2"/>
    </row>
    <row r="23" spans="1:28">
      <c r="B23" s="3">
        <v>44088</v>
      </c>
      <c r="C23" s="2" t="s">
        <v>61</v>
      </c>
      <c r="D23" s="2">
        <v>-6.23</v>
      </c>
      <c r="E23" s="2" t="s">
        <v>13</v>
      </c>
      <c r="F23" s="2" t="s">
        <v>13</v>
      </c>
      <c r="G23" s="2" t="s">
        <v>13</v>
      </c>
      <c r="H23" s="2" t="s">
        <v>13</v>
      </c>
      <c r="I23" s="2" t="s">
        <v>13</v>
      </c>
      <c r="K23" s="1"/>
      <c r="L23" s="17">
        <v>44095</v>
      </c>
      <c r="M23" s="2" t="s">
        <v>62</v>
      </c>
      <c r="N23" s="2">
        <v>-9.01</v>
      </c>
      <c r="O23" s="2" t="s">
        <v>13</v>
      </c>
      <c r="P23" s="2" t="s">
        <v>13</v>
      </c>
      <c r="Q23" s="2"/>
      <c r="R23" s="2"/>
      <c r="S23" s="2"/>
      <c r="Z23" s="2"/>
      <c r="AA23" s="2"/>
      <c r="AB23" s="2"/>
    </row>
    <row r="24" spans="1:28">
      <c r="B24" s="3">
        <v>44088</v>
      </c>
      <c r="C24" s="2" t="s">
        <v>61</v>
      </c>
      <c r="D24" s="2">
        <v>15.43</v>
      </c>
      <c r="E24" s="2" t="s">
        <v>13</v>
      </c>
      <c r="F24" s="2" t="s">
        <v>13</v>
      </c>
      <c r="G24" s="2" t="s">
        <v>13</v>
      </c>
      <c r="H24" s="2" t="s">
        <v>13</v>
      </c>
      <c r="I24" s="2" t="s">
        <v>13</v>
      </c>
      <c r="K24" s="1"/>
      <c r="L24" s="18">
        <v>44095</v>
      </c>
      <c r="M24" s="2" t="s">
        <v>62</v>
      </c>
      <c r="N24" s="2">
        <v>-9.8000000000000007</v>
      </c>
      <c r="O24" s="2" t="s">
        <v>13</v>
      </c>
      <c r="P24" s="2" t="s">
        <v>13</v>
      </c>
      <c r="Q24" s="1"/>
      <c r="R24" s="1"/>
      <c r="S24" s="1"/>
      <c r="Z24" s="2"/>
      <c r="AA24" s="2"/>
      <c r="AB24" s="2"/>
    </row>
    <row r="25" spans="1:28">
      <c r="B25" s="3">
        <v>44088</v>
      </c>
      <c r="C25" s="2" t="s">
        <v>61</v>
      </c>
      <c r="D25" s="2">
        <v>33.909999999999997</v>
      </c>
      <c r="E25" s="2" t="s">
        <v>13</v>
      </c>
      <c r="F25" s="2" t="s">
        <v>13</v>
      </c>
      <c r="G25" s="2" t="s">
        <v>13</v>
      </c>
      <c r="H25" s="2" t="s">
        <v>13</v>
      </c>
      <c r="I25" s="2" t="s">
        <v>13</v>
      </c>
      <c r="K25" s="1"/>
      <c r="L25" s="17">
        <v>44095</v>
      </c>
      <c r="M25" s="2" t="s">
        <v>62</v>
      </c>
      <c r="N25" s="2">
        <v>-13.85</v>
      </c>
      <c r="O25" s="2" t="s">
        <v>13</v>
      </c>
      <c r="P25" s="2" t="s">
        <v>13</v>
      </c>
      <c r="Q25" s="1"/>
      <c r="R25" s="1"/>
      <c r="S25" s="1"/>
      <c r="Z25" s="2"/>
      <c r="AA25" s="2"/>
      <c r="AB25" s="2"/>
    </row>
    <row r="26" spans="1:28">
      <c r="A26" s="2"/>
      <c r="B26" s="3">
        <v>44090</v>
      </c>
      <c r="C26" s="2" t="s">
        <v>61</v>
      </c>
      <c r="D26" s="2">
        <v>-7.62</v>
      </c>
      <c r="E26" s="2" t="s">
        <v>13</v>
      </c>
      <c r="F26" s="2" t="s">
        <v>13</v>
      </c>
      <c r="G26" s="2" t="s">
        <v>13</v>
      </c>
      <c r="H26" s="2" t="s">
        <v>13</v>
      </c>
      <c r="I26" s="2" t="s">
        <v>13</v>
      </c>
      <c r="J26" s="2"/>
      <c r="K26" s="1"/>
      <c r="L26" s="18">
        <v>44096</v>
      </c>
      <c r="M26" s="2" t="s">
        <v>62</v>
      </c>
      <c r="N26" s="2">
        <v>-5.63</v>
      </c>
      <c r="O26" s="2" t="s">
        <v>13</v>
      </c>
      <c r="P26" s="2" t="s">
        <v>13</v>
      </c>
      <c r="Q26" s="1"/>
      <c r="R26" s="1"/>
      <c r="S26" s="1"/>
      <c r="Z26" s="2"/>
      <c r="AA26" s="2"/>
      <c r="AB26" s="2"/>
    </row>
    <row r="27" spans="1:28">
      <c r="A27" s="2"/>
      <c r="B27" s="3">
        <v>44089</v>
      </c>
      <c r="C27" s="2" t="s">
        <v>61</v>
      </c>
      <c r="D27" s="2">
        <v>37.020000000000003</v>
      </c>
      <c r="E27" s="2" t="s">
        <v>13</v>
      </c>
      <c r="F27" s="2" t="s">
        <v>13</v>
      </c>
      <c r="G27" s="2" t="s">
        <v>13</v>
      </c>
      <c r="H27" s="2" t="s">
        <v>13</v>
      </c>
      <c r="I27" s="2" t="s">
        <v>13</v>
      </c>
      <c r="J27" s="2"/>
      <c r="K27" s="1"/>
      <c r="L27" s="17">
        <v>44096</v>
      </c>
      <c r="M27" s="2" t="s">
        <v>62</v>
      </c>
      <c r="N27" s="2">
        <v>-20</v>
      </c>
      <c r="O27" s="2" t="s">
        <v>13</v>
      </c>
      <c r="P27" s="2" t="s">
        <v>13</v>
      </c>
      <c r="Q27" s="1"/>
      <c r="R27" s="1"/>
      <c r="S27" s="1"/>
      <c r="Z27" s="2"/>
      <c r="AA27" s="2"/>
      <c r="AB27" s="2"/>
    </row>
    <row r="28" spans="1:28">
      <c r="B28" s="3">
        <v>44091</v>
      </c>
      <c r="C28" s="2" t="s">
        <v>61</v>
      </c>
      <c r="D28" s="2">
        <v>-7.05</v>
      </c>
      <c r="E28" s="2" t="s">
        <v>13</v>
      </c>
      <c r="F28" s="2" t="s">
        <v>13</v>
      </c>
      <c r="G28" s="2" t="s">
        <v>13</v>
      </c>
      <c r="H28" s="2" t="s">
        <v>13</v>
      </c>
      <c r="I28" s="2" t="s">
        <v>13</v>
      </c>
      <c r="J28" s="2"/>
      <c r="K28" s="1"/>
      <c r="L28" s="18">
        <v>44097</v>
      </c>
      <c r="M28" s="2" t="s">
        <v>62</v>
      </c>
      <c r="N28" s="2">
        <v>-1.2</v>
      </c>
      <c r="O28" s="2" t="s">
        <v>13</v>
      </c>
      <c r="P28" s="2" t="s">
        <v>13</v>
      </c>
      <c r="Q28" s="1"/>
      <c r="R28" s="1"/>
      <c r="S28" s="1"/>
      <c r="Z28" s="2"/>
      <c r="AA28" s="2"/>
      <c r="AB28" s="2"/>
    </row>
    <row r="29" spans="1:28">
      <c r="B29" s="3">
        <v>44095</v>
      </c>
      <c r="C29" s="2" t="s">
        <v>61</v>
      </c>
      <c r="D29" s="2">
        <v>-6.27</v>
      </c>
      <c r="E29" s="2" t="s">
        <v>13</v>
      </c>
      <c r="F29" s="2" t="s">
        <v>13</v>
      </c>
      <c r="G29" s="2" t="s">
        <v>13</v>
      </c>
      <c r="H29" s="2" t="s">
        <v>13</v>
      </c>
      <c r="I29" s="2" t="s">
        <v>13</v>
      </c>
      <c r="J29" s="2"/>
      <c r="K29" s="1"/>
      <c r="L29" s="17">
        <v>44098</v>
      </c>
      <c r="M29" s="2" t="s">
        <v>62</v>
      </c>
      <c r="N29" s="2">
        <v>-3.6</v>
      </c>
      <c r="O29" s="2" t="s">
        <v>13</v>
      </c>
      <c r="P29" s="2" t="s">
        <v>13</v>
      </c>
      <c r="Z29" s="2"/>
      <c r="AA29" s="2"/>
      <c r="AB29" s="2"/>
    </row>
    <row r="30" spans="1:28">
      <c r="B30" s="3">
        <v>44095</v>
      </c>
      <c r="C30" s="2" t="s">
        <v>61</v>
      </c>
      <c r="D30" s="2">
        <v>-7.82</v>
      </c>
      <c r="E30" s="2" t="s">
        <v>13</v>
      </c>
      <c r="F30" s="2" t="s">
        <v>13</v>
      </c>
      <c r="G30" s="2" t="s">
        <v>13</v>
      </c>
      <c r="H30" s="2" t="s">
        <v>13</v>
      </c>
      <c r="I30" s="2" t="s">
        <v>13</v>
      </c>
      <c r="J30" s="2"/>
      <c r="K30" s="1"/>
      <c r="L30" s="18">
        <v>44099</v>
      </c>
      <c r="M30" s="2" t="s">
        <v>62</v>
      </c>
      <c r="N30" s="2">
        <v>-10.8</v>
      </c>
      <c r="O30" s="2" t="s">
        <v>13</v>
      </c>
      <c r="P30" s="2" t="s">
        <v>13</v>
      </c>
      <c r="Z30" s="2"/>
      <c r="AA30" s="2"/>
      <c r="AB30" s="2"/>
    </row>
    <row r="31" spans="1:28">
      <c r="B31" s="3">
        <v>44092</v>
      </c>
      <c r="C31" s="2" t="s">
        <v>61</v>
      </c>
      <c r="D31" s="2">
        <v>64.45</v>
      </c>
      <c r="E31" s="2" t="s">
        <v>13</v>
      </c>
      <c r="F31" s="2" t="s">
        <v>13</v>
      </c>
      <c r="G31" s="2" t="s">
        <v>13</v>
      </c>
      <c r="H31" s="2" t="s">
        <v>13</v>
      </c>
      <c r="I31" s="2" t="s">
        <v>13</v>
      </c>
      <c r="J31" s="2"/>
      <c r="K31" s="1"/>
      <c r="L31" s="17">
        <v>44102</v>
      </c>
      <c r="M31" s="2" t="s">
        <v>62</v>
      </c>
      <c r="N31" s="2">
        <v>-2.46</v>
      </c>
      <c r="O31" s="2" t="s">
        <v>13</v>
      </c>
      <c r="P31" s="2" t="s">
        <v>13</v>
      </c>
      <c r="Z31" s="2"/>
      <c r="AA31" s="2"/>
      <c r="AB31" s="2"/>
    </row>
    <row r="32" spans="1:28">
      <c r="B32" s="3">
        <v>44095</v>
      </c>
      <c r="C32" s="2" t="s">
        <v>61</v>
      </c>
      <c r="D32" s="2">
        <v>-6.65</v>
      </c>
      <c r="E32" s="2" t="s">
        <v>13</v>
      </c>
      <c r="F32" s="2" t="s">
        <v>13</v>
      </c>
      <c r="G32" s="2" t="s">
        <v>13</v>
      </c>
      <c r="H32" s="2" t="s">
        <v>13</v>
      </c>
      <c r="I32" s="2" t="s">
        <v>13</v>
      </c>
      <c r="J32" s="2"/>
      <c r="K32" s="1"/>
      <c r="L32" s="18">
        <v>44102</v>
      </c>
      <c r="M32" s="2" t="s">
        <v>62</v>
      </c>
      <c r="N32" s="2">
        <v>-1.8</v>
      </c>
      <c r="O32" s="2" t="s">
        <v>13</v>
      </c>
      <c r="P32" s="2" t="s">
        <v>13</v>
      </c>
      <c r="Z32" s="2"/>
      <c r="AA32" s="2"/>
      <c r="AB32" s="2"/>
    </row>
    <row r="33" spans="2:28">
      <c r="B33" s="3">
        <v>44095</v>
      </c>
      <c r="C33" s="2" t="s">
        <v>61</v>
      </c>
      <c r="D33" s="2">
        <v>-5.28</v>
      </c>
      <c r="E33" s="2" t="s">
        <v>13</v>
      </c>
      <c r="F33" s="2" t="s">
        <v>13</v>
      </c>
      <c r="G33" s="2" t="s">
        <v>13</v>
      </c>
      <c r="H33" s="2" t="s">
        <v>13</v>
      </c>
      <c r="I33" s="2" t="s">
        <v>13</v>
      </c>
      <c r="J33" s="2"/>
      <c r="K33" s="1"/>
      <c r="L33" s="17">
        <v>44102</v>
      </c>
      <c r="M33" s="2" t="s">
        <v>62</v>
      </c>
      <c r="N33" s="2">
        <v>-2.39</v>
      </c>
      <c r="O33" s="2" t="s">
        <v>13</v>
      </c>
      <c r="P33" s="2" t="s">
        <v>13</v>
      </c>
      <c r="Z33" s="2"/>
      <c r="AA33" s="2"/>
      <c r="AB33" s="2"/>
    </row>
    <row r="34" spans="2:28">
      <c r="B34" s="3">
        <v>44095</v>
      </c>
      <c r="C34" s="2" t="s">
        <v>61</v>
      </c>
      <c r="D34" s="2">
        <v>15.43</v>
      </c>
      <c r="E34" s="2" t="s">
        <v>13</v>
      </c>
      <c r="F34" s="2" t="s">
        <v>13</v>
      </c>
      <c r="G34" s="2" t="s">
        <v>13</v>
      </c>
      <c r="H34" s="2" t="s">
        <v>13</v>
      </c>
      <c r="I34" s="2" t="s">
        <v>13</v>
      </c>
      <c r="J34" s="2"/>
      <c r="K34" s="1"/>
      <c r="L34" s="18">
        <v>44102</v>
      </c>
      <c r="M34" s="2" t="s">
        <v>62</v>
      </c>
      <c r="N34" s="2">
        <v>-4.95</v>
      </c>
      <c r="O34" s="2" t="s">
        <v>13</v>
      </c>
      <c r="P34" s="2" t="s">
        <v>13</v>
      </c>
      <c r="Z34" s="2"/>
      <c r="AA34" s="2"/>
      <c r="AB34" s="2"/>
    </row>
    <row r="35" spans="2:28">
      <c r="B35" s="3">
        <v>44095</v>
      </c>
      <c r="C35" s="2" t="s">
        <v>61</v>
      </c>
      <c r="D35" s="2">
        <v>19.37</v>
      </c>
      <c r="E35" s="2" t="s">
        <v>13</v>
      </c>
      <c r="F35" s="2" t="s">
        <v>13</v>
      </c>
      <c r="G35" s="2" t="s">
        <v>13</v>
      </c>
      <c r="H35" s="2" t="s">
        <v>13</v>
      </c>
      <c r="I35" s="2" t="s">
        <v>13</v>
      </c>
      <c r="J35" s="2"/>
      <c r="K35" s="1"/>
      <c r="L35" s="17">
        <v>44102</v>
      </c>
      <c r="M35" s="2" t="s">
        <v>62</v>
      </c>
      <c r="N35" s="2">
        <v>-9.8000000000000007</v>
      </c>
      <c r="O35" s="2" t="s">
        <v>13</v>
      </c>
      <c r="P35" s="2" t="s">
        <v>13</v>
      </c>
      <c r="Z35" s="2"/>
      <c r="AA35" s="2"/>
      <c r="AB35" s="2"/>
    </row>
    <row r="36" spans="2:28">
      <c r="B36" s="3">
        <v>44096</v>
      </c>
      <c r="C36" s="2" t="s">
        <v>61</v>
      </c>
      <c r="D36" s="2">
        <v>24.3</v>
      </c>
      <c r="E36" s="2" t="s">
        <v>13</v>
      </c>
      <c r="F36" s="2" t="s">
        <v>13</v>
      </c>
      <c r="G36" s="2" t="s">
        <v>13</v>
      </c>
      <c r="H36" s="2" t="s">
        <v>13</v>
      </c>
      <c r="I36" s="2" t="s">
        <v>13</v>
      </c>
      <c r="J36" s="2"/>
      <c r="K36" s="1"/>
      <c r="L36" s="18">
        <v>44102</v>
      </c>
      <c r="M36" s="2" t="s">
        <v>62</v>
      </c>
      <c r="N36" s="2">
        <v>-15.03</v>
      </c>
      <c r="O36" s="2" t="s">
        <v>13</v>
      </c>
      <c r="P36" s="2" t="s">
        <v>13</v>
      </c>
      <c r="Z36" s="2"/>
      <c r="AA36" s="2"/>
      <c r="AB36" s="2"/>
    </row>
    <row r="37" spans="2:28">
      <c r="B37" s="3">
        <v>44099</v>
      </c>
      <c r="C37" s="2" t="s">
        <v>61</v>
      </c>
      <c r="D37" s="2">
        <v>-6.24</v>
      </c>
      <c r="E37" s="2" t="s">
        <v>13</v>
      </c>
      <c r="F37" s="2" t="s">
        <v>13</v>
      </c>
      <c r="G37" s="2" t="s">
        <v>13</v>
      </c>
      <c r="H37" s="2" t="s">
        <v>13</v>
      </c>
      <c r="I37" s="2" t="s">
        <v>13</v>
      </c>
      <c r="J37" s="2"/>
      <c r="K37" s="1"/>
      <c r="L37" s="17">
        <v>44102</v>
      </c>
      <c r="M37" s="2" t="s">
        <v>62</v>
      </c>
      <c r="N37" s="2">
        <v>-25</v>
      </c>
      <c r="O37" s="2" t="s">
        <v>13</v>
      </c>
      <c r="P37" s="2" t="s">
        <v>13</v>
      </c>
      <c r="Z37" s="2"/>
      <c r="AA37" s="2"/>
      <c r="AB37" s="2"/>
    </row>
    <row r="38" spans="2:28">
      <c r="B38" s="3">
        <v>44097</v>
      </c>
      <c r="C38" s="2" t="s">
        <v>61</v>
      </c>
      <c r="D38" s="2">
        <v>19.37</v>
      </c>
      <c r="E38" s="2" t="s">
        <v>13</v>
      </c>
      <c r="F38" s="2" t="s">
        <v>13</v>
      </c>
      <c r="G38" s="2" t="s">
        <v>13</v>
      </c>
      <c r="H38" s="2" t="s">
        <v>13</v>
      </c>
      <c r="I38" s="2" t="s">
        <v>13</v>
      </c>
      <c r="J38" s="2"/>
      <c r="AA38" s="2"/>
      <c r="AB38" s="2"/>
    </row>
    <row r="39" spans="2:28">
      <c r="B39" s="3">
        <v>44102</v>
      </c>
      <c r="C39" s="2" t="s">
        <v>61</v>
      </c>
      <c r="D39" s="2">
        <v>-6.27</v>
      </c>
      <c r="E39" s="2" t="s">
        <v>13</v>
      </c>
      <c r="F39" s="2" t="s">
        <v>13</v>
      </c>
      <c r="G39" s="2" t="s">
        <v>13</v>
      </c>
      <c r="H39" s="2" t="s">
        <v>13</v>
      </c>
      <c r="I39" s="2" t="s">
        <v>13</v>
      </c>
      <c r="J39" s="2"/>
      <c r="AA39" s="2"/>
      <c r="AB39" s="2"/>
    </row>
    <row r="40" spans="2:28">
      <c r="B40" s="3">
        <v>44102</v>
      </c>
      <c r="C40" s="2" t="s">
        <v>61</v>
      </c>
      <c r="D40" s="2">
        <v>-6.27</v>
      </c>
      <c r="E40" s="2" t="s">
        <v>13</v>
      </c>
      <c r="F40" s="2" t="s">
        <v>13</v>
      </c>
      <c r="G40" s="2" t="s">
        <v>13</v>
      </c>
      <c r="H40" s="2" t="s">
        <v>13</v>
      </c>
      <c r="I40" s="2" t="s">
        <v>13</v>
      </c>
      <c r="J40" s="2"/>
      <c r="AA40" s="2"/>
      <c r="AB40" s="2"/>
    </row>
    <row r="41" spans="2:28">
      <c r="B41" s="3">
        <v>44098</v>
      </c>
      <c r="C41" s="2" t="s">
        <v>61</v>
      </c>
      <c r="D41" s="2">
        <v>19.37</v>
      </c>
      <c r="E41" s="2" t="s">
        <v>13</v>
      </c>
      <c r="F41" s="2" t="s">
        <v>13</v>
      </c>
      <c r="G41" s="2" t="s">
        <v>13</v>
      </c>
      <c r="H41" s="2" t="s">
        <v>13</v>
      </c>
      <c r="I41" s="2" t="s">
        <v>13</v>
      </c>
      <c r="J41" s="2"/>
      <c r="AA41" s="2"/>
      <c r="AB41" s="2"/>
    </row>
    <row r="42" spans="2:28">
      <c r="B42" s="3">
        <v>44099</v>
      </c>
      <c r="C42" s="2" t="s">
        <v>61</v>
      </c>
      <c r="D42" s="2">
        <v>15.43</v>
      </c>
      <c r="E42" s="2" t="s">
        <v>13</v>
      </c>
      <c r="F42" s="2" t="s">
        <v>13</v>
      </c>
      <c r="G42" s="2" t="s">
        <v>13</v>
      </c>
      <c r="H42" s="2" t="s">
        <v>13</v>
      </c>
      <c r="I42" s="2" t="s">
        <v>13</v>
      </c>
      <c r="J42" s="2"/>
      <c r="AA42" s="2"/>
      <c r="AB42" s="2"/>
    </row>
    <row r="43" spans="2:28">
      <c r="B43" s="3">
        <v>44102</v>
      </c>
      <c r="C43" s="2" t="s">
        <v>61</v>
      </c>
      <c r="D43" s="2">
        <v>-5.81</v>
      </c>
      <c r="E43" s="2" t="s">
        <v>13</v>
      </c>
      <c r="F43" s="2" t="s">
        <v>13</v>
      </c>
      <c r="G43" s="2" t="s">
        <v>13</v>
      </c>
      <c r="H43" s="2" t="s">
        <v>13</v>
      </c>
      <c r="I43" s="2" t="s">
        <v>13</v>
      </c>
      <c r="J43" s="2"/>
      <c r="AA43" s="2"/>
      <c r="AB43" s="2"/>
    </row>
    <row r="44" spans="2:28">
      <c r="B44" s="3">
        <v>44104</v>
      </c>
      <c r="C44" s="2" t="s">
        <v>61</v>
      </c>
      <c r="D44" s="2">
        <v>-6.28</v>
      </c>
      <c r="E44" s="2" t="s">
        <v>13</v>
      </c>
      <c r="F44" s="2" t="s">
        <v>13</v>
      </c>
      <c r="G44" s="2" t="s">
        <v>13</v>
      </c>
      <c r="H44" s="2" t="s">
        <v>13</v>
      </c>
      <c r="I44" s="2" t="s">
        <v>13</v>
      </c>
      <c r="J44" s="2"/>
      <c r="AA44" s="2"/>
      <c r="AB44" s="2"/>
    </row>
    <row r="45" spans="2:28">
      <c r="B45" s="3">
        <v>44104</v>
      </c>
      <c r="C45" s="2" t="s">
        <v>61</v>
      </c>
      <c r="D45" s="2">
        <v>-6.32</v>
      </c>
      <c r="E45" s="2" t="s">
        <v>13</v>
      </c>
      <c r="F45" s="2" t="s">
        <v>13</v>
      </c>
      <c r="G45" s="2" t="s">
        <v>13</v>
      </c>
      <c r="H45" s="2" t="s">
        <v>13</v>
      </c>
      <c r="I45" s="2" t="s">
        <v>13</v>
      </c>
      <c r="J45" s="2"/>
      <c r="AA45" s="2"/>
      <c r="AB45" s="2"/>
    </row>
    <row r="46" spans="2:28">
      <c r="B46" s="3">
        <v>44104</v>
      </c>
      <c r="C46" s="2" t="s">
        <v>61</v>
      </c>
      <c r="D46" s="2">
        <v>-6.32</v>
      </c>
      <c r="E46" s="2" t="s">
        <v>13</v>
      </c>
      <c r="F46" s="2" t="s">
        <v>13</v>
      </c>
      <c r="G46" s="2" t="s">
        <v>13</v>
      </c>
      <c r="H46" s="2" t="s">
        <v>13</v>
      </c>
      <c r="I46" s="2" t="s">
        <v>13</v>
      </c>
      <c r="J46" s="2"/>
      <c r="AA46" s="2"/>
      <c r="AB46" s="2"/>
    </row>
    <row r="47" spans="2:28">
      <c r="B47" s="3">
        <v>44104</v>
      </c>
      <c r="C47" s="2" t="s">
        <v>61</v>
      </c>
      <c r="D47" s="2">
        <v>-6.32</v>
      </c>
      <c r="E47" s="2" t="s">
        <v>13</v>
      </c>
      <c r="F47" s="2" t="s">
        <v>13</v>
      </c>
      <c r="G47" s="2" t="s">
        <v>13</v>
      </c>
      <c r="H47" s="2" t="s">
        <v>13</v>
      </c>
      <c r="I47" s="2" t="s">
        <v>13</v>
      </c>
      <c r="J47" s="2"/>
      <c r="AA47" s="2"/>
      <c r="AB47" s="2"/>
    </row>
    <row r="48" spans="2:28">
      <c r="B48" s="3">
        <v>44103</v>
      </c>
      <c r="C48" s="2" t="s">
        <v>61</v>
      </c>
      <c r="D48" s="2">
        <v>15.43</v>
      </c>
      <c r="E48" s="2" t="s">
        <v>13</v>
      </c>
      <c r="F48" s="2" t="s">
        <v>13</v>
      </c>
      <c r="G48" s="2" t="s">
        <v>13</v>
      </c>
      <c r="H48" s="2" t="s">
        <v>13</v>
      </c>
      <c r="I48" s="2" t="s">
        <v>13</v>
      </c>
      <c r="J48" s="2"/>
      <c r="AA48" s="2"/>
      <c r="AB48" s="2"/>
    </row>
    <row r="49" spans="2:28">
      <c r="B49" s="5"/>
      <c r="C49" s="5"/>
      <c r="D49" s="5"/>
      <c r="E49" s="6"/>
      <c r="F49" s="6"/>
      <c r="G49" s="2"/>
      <c r="H49" s="6"/>
      <c r="I49" s="10"/>
      <c r="J49" s="6"/>
      <c r="K49" s="6"/>
    </row>
    <row r="50" spans="2:28">
      <c r="B50" s="5"/>
      <c r="C50" s="5"/>
      <c r="D50" s="5"/>
      <c r="E50" s="6"/>
      <c r="F50" s="6"/>
      <c r="G50" s="6"/>
      <c r="H50" s="6"/>
      <c r="I50" s="10"/>
      <c r="J50" s="6"/>
      <c r="K50" s="6"/>
    </row>
    <row r="51" spans="2:28">
      <c r="H51" s="6"/>
      <c r="I51" s="7"/>
      <c r="J51" s="7"/>
      <c r="K51" s="7"/>
      <c r="L51" s="7"/>
    </row>
    <row r="52" spans="2:28">
      <c r="H52" s="6"/>
      <c r="I52" s="6"/>
      <c r="J52" s="6"/>
      <c r="K52" s="6"/>
      <c r="L52" s="6"/>
    </row>
    <row r="53" spans="2:28">
      <c r="H53" s="7"/>
    </row>
    <row r="54" spans="2:28">
      <c r="H54" s="11"/>
      <c r="AB54" s="2"/>
    </row>
    <row r="55" spans="2:28">
      <c r="H55" s="10"/>
      <c r="AB55" s="2"/>
    </row>
    <row r="56" spans="2:28">
      <c r="H56" s="10"/>
      <c r="AB56" s="2"/>
    </row>
    <row r="57" spans="2:28">
      <c r="H57" s="10"/>
      <c r="AB57" s="2"/>
    </row>
    <row r="58" spans="2:28">
      <c r="H58" s="10"/>
      <c r="AB58" s="2"/>
    </row>
    <row r="59" spans="2:28">
      <c r="H59" s="10"/>
      <c r="I59" s="2"/>
      <c r="J59" s="2"/>
      <c r="K59" s="2"/>
      <c r="AB59" s="2"/>
    </row>
    <row r="60" spans="2:28">
      <c r="H60" s="10"/>
      <c r="I60" s="2"/>
      <c r="J60" s="2"/>
      <c r="K60" s="2"/>
      <c r="AB60" s="2"/>
    </row>
    <row r="61" spans="2:28">
      <c r="H61" s="10"/>
      <c r="I61" s="3"/>
      <c r="J61" s="6"/>
      <c r="K61" s="6"/>
      <c r="AB61" s="2"/>
    </row>
    <row r="62" spans="2:28">
      <c r="H62" s="10"/>
      <c r="I62" s="3"/>
      <c r="J62" s="6"/>
      <c r="K62" s="6"/>
      <c r="AB62" s="2"/>
    </row>
    <row r="63" spans="2:28">
      <c r="H63" s="10"/>
      <c r="I63" s="4"/>
      <c r="K63" s="6"/>
      <c r="AB63" s="2"/>
    </row>
    <row r="64" spans="2:28">
      <c r="H64" s="10"/>
      <c r="I64" s="4"/>
      <c r="K64" s="6"/>
      <c r="AB64" s="2"/>
    </row>
    <row r="65" spans="8:28">
      <c r="H65" s="10"/>
      <c r="I65" s="4"/>
      <c r="K65" s="6"/>
      <c r="AB65" s="2"/>
    </row>
    <row r="66" spans="8:28">
      <c r="H66" s="10"/>
      <c r="I66" s="4"/>
      <c r="K66" s="6"/>
      <c r="AB66" s="2"/>
    </row>
    <row r="67" spans="8:28">
      <c r="H67" s="10"/>
      <c r="I67" s="4"/>
      <c r="J67" s="2"/>
      <c r="K67" s="6"/>
      <c r="AB67" s="2"/>
    </row>
    <row r="68" spans="8:28">
      <c r="H68" s="10"/>
      <c r="I68" s="4"/>
      <c r="J68" s="2"/>
      <c r="K68" s="6"/>
      <c r="O68" s="2"/>
      <c r="AB68" s="2"/>
    </row>
    <row r="69" spans="8:28">
      <c r="H69" s="10"/>
      <c r="I69" s="4"/>
      <c r="J69" s="2"/>
      <c r="K69" s="2"/>
      <c r="L69" s="2"/>
      <c r="M69" s="2"/>
      <c r="N69" s="2"/>
      <c r="O69" s="2"/>
      <c r="AB69" s="2"/>
    </row>
    <row r="70" spans="8:28">
      <c r="H70" s="10"/>
      <c r="I70" s="4"/>
      <c r="J70" s="2"/>
      <c r="K70" s="2"/>
      <c r="L70" s="2"/>
      <c r="M70" s="2"/>
      <c r="N70" s="2"/>
      <c r="O70" s="2"/>
      <c r="AB70" s="2"/>
    </row>
    <row r="71" spans="8:28">
      <c r="H71" s="10"/>
      <c r="I71" s="4"/>
      <c r="J71" s="2"/>
      <c r="K71" s="2"/>
      <c r="L71" s="2"/>
      <c r="M71" s="2"/>
      <c r="N71" s="2"/>
      <c r="O71" s="2"/>
      <c r="AB71" s="2"/>
    </row>
    <row r="72" spans="8:28">
      <c r="H72" s="10"/>
      <c r="I72" s="4"/>
      <c r="J72" s="2"/>
      <c r="K72" s="2"/>
      <c r="L72" s="2"/>
      <c r="M72" s="2"/>
      <c r="N72" s="2"/>
      <c r="O72" s="6"/>
      <c r="AB72" s="2"/>
    </row>
    <row r="73" spans="8:28">
      <c r="H73" s="10"/>
      <c r="I73" s="4"/>
      <c r="J73" s="2"/>
      <c r="K73" s="2"/>
      <c r="L73" s="2"/>
      <c r="M73" s="2"/>
      <c r="N73" s="2"/>
      <c r="O73" s="6"/>
      <c r="AB73" s="2"/>
    </row>
    <row r="74" spans="8:28">
      <c r="H74" s="10"/>
      <c r="I74" s="4"/>
      <c r="J74" s="2"/>
      <c r="K74" s="2"/>
      <c r="L74" s="2"/>
      <c r="M74" s="2"/>
      <c r="N74" s="2"/>
      <c r="O74" s="6"/>
      <c r="AB74" s="2"/>
    </row>
    <row r="75" spans="8:28">
      <c r="H75" s="10"/>
      <c r="I75" s="2"/>
      <c r="J75" s="2"/>
      <c r="K75" s="2"/>
      <c r="L75" s="2"/>
      <c r="M75" s="2"/>
      <c r="N75" s="2"/>
      <c r="O75" s="6"/>
      <c r="AB75" s="2"/>
    </row>
    <row r="76" spans="8:28">
      <c r="H76" s="10"/>
      <c r="I76" s="2"/>
      <c r="J76" s="2"/>
      <c r="K76" s="2"/>
      <c r="L76" s="2"/>
      <c r="M76" s="2"/>
      <c r="N76" s="2"/>
      <c r="O76" s="6"/>
      <c r="AB76" s="2"/>
    </row>
    <row r="77" spans="8:28">
      <c r="H77" s="10"/>
      <c r="I77" s="2"/>
      <c r="J77" s="2"/>
      <c r="K77" s="2"/>
      <c r="L77" s="2"/>
      <c r="M77" s="2"/>
      <c r="N77" s="2"/>
      <c r="O77" s="6"/>
      <c r="AB77" s="2"/>
    </row>
    <row r="78" spans="8:28">
      <c r="H78" s="10"/>
      <c r="I78" s="2"/>
      <c r="J78" s="2"/>
      <c r="K78" s="6"/>
      <c r="O78" s="6"/>
      <c r="AB78" s="2"/>
    </row>
    <row r="79" spans="8:28">
      <c r="H79" s="10"/>
      <c r="I79" s="2"/>
      <c r="J79" s="2"/>
      <c r="K79" s="6"/>
      <c r="O79" s="6"/>
      <c r="AB79" s="2"/>
    </row>
    <row r="80" spans="8:28">
      <c r="H80" s="10"/>
      <c r="I80" s="2"/>
      <c r="J80" s="2"/>
      <c r="K80" s="6"/>
      <c r="O80" s="6"/>
      <c r="AB80" s="2"/>
    </row>
    <row r="81" spans="5:28">
      <c r="H81" s="10"/>
      <c r="I81" s="2"/>
      <c r="J81" s="2"/>
      <c r="K81" s="6"/>
      <c r="O81" s="6"/>
      <c r="AB81" s="2"/>
    </row>
    <row r="82" spans="5:28">
      <c r="H82" s="10"/>
      <c r="I82" s="2"/>
      <c r="J82" s="2"/>
      <c r="K82" s="6"/>
      <c r="O82" s="6"/>
      <c r="AB82" s="2"/>
    </row>
    <row r="83" spans="5:28">
      <c r="H83" s="10"/>
      <c r="I83" s="2"/>
      <c r="J83" s="2"/>
      <c r="K83" s="6"/>
      <c r="O83" s="6"/>
      <c r="AB83" s="2"/>
    </row>
    <row r="84" spans="5:28">
      <c r="H84" s="10"/>
      <c r="I84" s="2"/>
      <c r="J84" s="2"/>
      <c r="K84" s="6"/>
      <c r="O84" s="6"/>
      <c r="AB84" s="2"/>
    </row>
    <row r="85" spans="5:28">
      <c r="H85" s="10"/>
      <c r="I85" s="3"/>
      <c r="J85" s="6"/>
      <c r="K85" s="6"/>
      <c r="O85" s="6"/>
      <c r="AB85" s="2"/>
    </row>
    <row r="86" spans="5:28">
      <c r="H86" s="13"/>
      <c r="I86" s="3"/>
      <c r="J86" s="6"/>
      <c r="K86" s="6"/>
      <c r="AB86" s="2"/>
    </row>
    <row r="87" spans="5:28">
      <c r="H87" s="13"/>
      <c r="I87" s="3"/>
      <c r="J87" s="6"/>
      <c r="K87" s="6"/>
      <c r="AB87" s="2"/>
    </row>
    <row r="88" spans="5:28">
      <c r="E88" s="6"/>
      <c r="F88" s="6"/>
      <c r="G88" s="6"/>
      <c r="H88" s="6"/>
      <c r="I88" s="3"/>
      <c r="J88" s="6"/>
      <c r="K88" s="6"/>
    </row>
    <row r="89" spans="5:28">
      <c r="E89" s="2"/>
      <c r="F89" s="2"/>
      <c r="G89" s="6"/>
      <c r="H89" s="6"/>
      <c r="I89" s="3"/>
      <c r="J89" s="6"/>
      <c r="K89" s="6"/>
    </row>
    <row r="90" spans="5:28">
      <c r="E90" s="2"/>
      <c r="F90" s="2"/>
      <c r="G90" s="6"/>
      <c r="H90" s="6"/>
      <c r="I90" s="3"/>
      <c r="J90" s="6"/>
      <c r="K90" s="6"/>
    </row>
    <row r="91" spans="5:28">
      <c r="E91" s="2"/>
      <c r="F91" s="2"/>
      <c r="G91" s="6"/>
      <c r="H91" s="6"/>
      <c r="I91" s="3"/>
      <c r="J91" s="6"/>
      <c r="K91" s="6"/>
    </row>
    <row r="92" spans="5:28">
      <c r="E92" s="2"/>
      <c r="F92" s="2"/>
      <c r="G92" s="9"/>
      <c r="H92" s="6"/>
      <c r="I92" s="3"/>
      <c r="J92" s="6"/>
      <c r="K92" s="6"/>
    </row>
    <row r="93" spans="5:28">
      <c r="E93" s="2"/>
      <c r="F93" s="2"/>
      <c r="G93" s="9"/>
      <c r="H93" s="6"/>
      <c r="I93" s="3"/>
      <c r="J93" s="6"/>
      <c r="K93" s="6"/>
    </row>
    <row r="94" spans="5:28">
      <c r="E94" s="2"/>
      <c r="F94" s="2"/>
      <c r="G94" s="9"/>
      <c r="H94" s="6"/>
      <c r="I94" s="3"/>
      <c r="J94" s="6"/>
      <c r="K94" s="6"/>
    </row>
    <row r="95" spans="5:28">
      <c r="E95" s="2"/>
      <c r="F95" s="2"/>
      <c r="G95" s="9"/>
      <c r="H95" s="6"/>
      <c r="I95" s="3"/>
      <c r="J95" s="6"/>
      <c r="K95" s="6"/>
    </row>
    <row r="96" spans="5:28">
      <c r="E96" s="2"/>
      <c r="F96" s="2"/>
      <c r="G96" s="9"/>
      <c r="H96" s="6"/>
      <c r="I96" s="3"/>
      <c r="J96" s="6"/>
      <c r="K96" s="6"/>
    </row>
    <row r="97" spans="5:12">
      <c r="E97" s="2"/>
      <c r="F97" s="2"/>
      <c r="G97" s="9"/>
      <c r="H97" s="6"/>
      <c r="I97" s="3"/>
      <c r="J97" s="6"/>
      <c r="K97" s="6"/>
    </row>
    <row r="98" spans="5:12">
      <c r="E98" s="2"/>
      <c r="F98" s="2"/>
      <c r="G98" s="9"/>
      <c r="H98" s="6"/>
      <c r="I98" s="6"/>
      <c r="J98" s="6"/>
      <c r="K98" s="6"/>
      <c r="L98" s="6"/>
    </row>
    <row r="99" spans="5:12">
      <c r="E99" s="2"/>
      <c r="F99" s="2"/>
      <c r="G99" s="9"/>
      <c r="H99" s="6"/>
      <c r="I99" s="6"/>
      <c r="J99" s="6"/>
      <c r="K99" s="6"/>
      <c r="L99" s="6"/>
    </row>
    <row r="100" spans="5:12">
      <c r="E100" s="2"/>
      <c r="F100" s="2"/>
      <c r="G100" s="9"/>
      <c r="H100" s="6"/>
      <c r="I100" s="6"/>
      <c r="J100" s="6"/>
      <c r="K100" s="6"/>
      <c r="L100" s="6"/>
    </row>
    <row r="101" spans="5:12">
      <c r="E101" s="2"/>
      <c r="F101" s="2"/>
      <c r="G101" s="9"/>
      <c r="H101" s="6"/>
      <c r="I101" s="6"/>
      <c r="J101" s="6"/>
      <c r="K101" s="6"/>
      <c r="L101" s="6"/>
    </row>
    <row r="102" spans="5:12">
      <c r="E102" s="2"/>
      <c r="F102" s="2"/>
      <c r="G102" s="6"/>
      <c r="H102" s="6"/>
      <c r="I102" s="6"/>
      <c r="J102" s="6"/>
      <c r="K102" s="6"/>
      <c r="L102" s="6"/>
    </row>
    <row r="103" spans="5:12">
      <c r="E103" s="6"/>
      <c r="F103" s="6"/>
      <c r="G103" s="6"/>
      <c r="H103" s="6"/>
    </row>
    <row r="104" spans="5:12">
      <c r="E104" s="6"/>
      <c r="F104" s="6"/>
      <c r="G104" s="6"/>
      <c r="H104" s="6"/>
    </row>
    <row r="105" spans="5:12">
      <c r="E105" s="6"/>
      <c r="F105" s="6"/>
      <c r="G105" s="6"/>
      <c r="H105" s="6"/>
    </row>
    <row r="106" spans="5:12">
      <c r="E106" s="6"/>
      <c r="F106" s="6"/>
      <c r="G106" s="6"/>
      <c r="H106" s="6"/>
    </row>
    <row r="107" spans="5:12">
      <c r="E107" s="6"/>
      <c r="F107" s="6"/>
      <c r="G107" s="6"/>
      <c r="H107" s="6"/>
    </row>
    <row r="108" spans="5:12">
      <c r="E108" s="6"/>
      <c r="F108" s="6"/>
      <c r="G108" s="6"/>
      <c r="H108" s="6"/>
    </row>
    <row r="111" spans="5:12">
      <c r="I111" s="2"/>
      <c r="J111" s="2"/>
      <c r="K111" s="2"/>
    </row>
    <row r="112" spans="5:12">
      <c r="I112" s="2"/>
      <c r="J112" s="2"/>
      <c r="K112" s="2"/>
    </row>
    <row r="113" spans="9:11">
      <c r="I113" s="2"/>
      <c r="J113" s="2"/>
      <c r="K113" s="2"/>
    </row>
    <row r="114" spans="9:11">
      <c r="I114" s="2"/>
      <c r="J114" s="2"/>
      <c r="K114" s="2"/>
    </row>
    <row r="115" spans="9:11">
      <c r="I115" s="2"/>
      <c r="J115" s="2"/>
      <c r="K115" s="2"/>
    </row>
    <row r="116" spans="9:11">
      <c r="I116" s="2"/>
      <c r="J116" s="2"/>
      <c r="K116" s="2"/>
    </row>
  </sheetData>
  <dataValidations count="3">
    <dataValidation type="list" allowBlank="1" showInputMessage="1" showErrorMessage="1" sqref="D49:D118" xr:uid="{FE224CC4-B7FA-478B-B69A-2F59771BF588}">
      <formula1>INDIRECT("CatégoriesPro[Catégories Pro]")</formula1>
    </dataValidation>
    <dataValidation type="list" allowBlank="1" showInputMessage="1" showErrorMessage="1" sqref="M5:M37" xr:uid="{438B87A8-3F62-49A3-B4CA-4016529D7505}">
      <formula1>INDIRECT("CatégoriesPerso[Perso]")</formula1>
    </dataValidation>
    <dataValidation type="list" allowBlank="1" showInputMessage="1" showErrorMessage="1" sqref="C5:C48" xr:uid="{AF9F2A76-248F-4B18-AE94-AC037C68C95C}">
      <formula1>INDIRECT("CatégoriesPro[Pro]")</formula1>
    </dataValidation>
  </dataValidations>
  <pageMargins left="0" right="0" top="0.39409448818897608" bottom="0.39409448818897608" header="0" footer="0"/>
  <pageSetup paperSize="9" orientation="portrait" r:id="rId5"/>
  <headerFooter>
    <oddHeader>&amp;C&amp;A</oddHeader>
    <oddFooter>&amp;CPage &amp;P</oddFooter>
  </headerFooter>
  <drawing r:id="rId6"/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D0D02-AA6C-4B96-8B99-6128BA61E984}">
  <dimension ref="A1:AB116"/>
  <sheetViews>
    <sheetView zoomScaleNormal="100" workbookViewId="0">
      <selection activeCell="K22" sqref="K22"/>
    </sheetView>
  </sheetViews>
  <sheetFormatPr baseColWidth="10" defaultRowHeight="14.25"/>
  <cols>
    <col min="1" max="1" width="11.25" style="1" bestFit="1" customWidth="1"/>
    <col min="2" max="2" width="21" style="3" bestFit="1" customWidth="1"/>
    <col min="3" max="3" width="16.125" style="3" bestFit="1" customWidth="1"/>
    <col min="4" max="4" width="12.125" style="3" bestFit="1" customWidth="1"/>
    <col min="5" max="5" width="12.5" style="4" bestFit="1" customWidth="1"/>
    <col min="6" max="6" width="20.875" style="4" bestFit="1" customWidth="1"/>
    <col min="7" max="7" width="19.75" style="4" bestFit="1" customWidth="1"/>
    <col min="8" max="8" width="10.125" style="4" bestFit="1" customWidth="1"/>
    <col min="9" max="9" width="13" style="13" bestFit="1" customWidth="1"/>
    <col min="10" max="10" width="10.125" style="4" bestFit="1" customWidth="1"/>
    <col min="11" max="11" width="13" style="4" bestFit="1" customWidth="1"/>
    <col min="12" max="12" width="21" style="4" bestFit="1" customWidth="1"/>
    <col min="13" max="13" width="21.5" style="4" bestFit="1" customWidth="1"/>
    <col min="14" max="14" width="12.125" style="4" bestFit="1" customWidth="1"/>
    <col min="15" max="15" width="21.875" style="4" bestFit="1" customWidth="1"/>
    <col min="16" max="16" width="40.875" style="4" bestFit="1" customWidth="1"/>
    <col min="17" max="17" width="11" style="4" bestFit="1" customWidth="1"/>
    <col min="18" max="18" width="45.5" style="4" bestFit="1" customWidth="1"/>
    <col min="19" max="19" width="22.75" style="4" bestFit="1" customWidth="1"/>
    <col min="20" max="20" width="10.875" style="4" bestFit="1" customWidth="1"/>
    <col min="21" max="22" width="22.75" style="4" bestFit="1" customWidth="1"/>
    <col min="23" max="23" width="12.75" style="4" bestFit="1" customWidth="1"/>
    <col min="24" max="24" width="22.75" style="4" bestFit="1" customWidth="1"/>
    <col min="25" max="25" width="14.875" style="4" bestFit="1" customWidth="1"/>
    <col min="26" max="28" width="10.75" style="4" customWidth="1"/>
    <col min="29" max="16384" width="11" style="2"/>
  </cols>
  <sheetData>
    <row r="1" spans="1:28" ht="15">
      <c r="A1" s="19" t="s">
        <v>8</v>
      </c>
      <c r="B1" s="5"/>
      <c r="C1" s="5"/>
      <c r="D1" s="5"/>
      <c r="E1" s="6"/>
      <c r="F1" s="6"/>
      <c r="G1" s="6"/>
      <c r="H1" s="6"/>
      <c r="I1" s="10"/>
      <c r="J1" s="6"/>
      <c r="K1" s="6"/>
      <c r="L1" s="19" t="s">
        <v>0</v>
      </c>
      <c r="M1" s="5"/>
      <c r="N1" s="5"/>
      <c r="O1" s="5"/>
      <c r="P1" s="6"/>
      <c r="Q1" s="6"/>
      <c r="R1" s="6"/>
    </row>
    <row r="2" spans="1:28">
      <c r="B2" s="4"/>
      <c r="C2" s="4"/>
      <c r="D2" s="4"/>
      <c r="I2" s="10"/>
      <c r="J2" s="6"/>
      <c r="K2" s="7"/>
      <c r="L2" s="1"/>
      <c r="X2" s="2"/>
      <c r="Y2" s="2"/>
      <c r="Z2" s="2"/>
      <c r="AA2" s="2"/>
      <c r="AB2" s="2"/>
    </row>
    <row r="3" spans="1:28">
      <c r="B3" s="8"/>
      <c r="C3" s="8"/>
      <c r="D3" s="8"/>
      <c r="E3" s="7"/>
      <c r="F3" s="7"/>
      <c r="G3" s="7"/>
      <c r="H3" s="7"/>
      <c r="I3" s="11"/>
      <c r="J3" s="7"/>
      <c r="K3" s="7"/>
      <c r="L3" s="1"/>
      <c r="M3" s="8"/>
      <c r="N3" s="8"/>
      <c r="O3" s="8"/>
      <c r="P3" s="7"/>
      <c r="Q3" s="7"/>
      <c r="R3" s="7"/>
    </row>
    <row r="4" spans="1:28">
      <c r="B4" s="2" t="s">
        <v>1</v>
      </c>
      <c r="C4" s="2" t="s">
        <v>2</v>
      </c>
      <c r="D4" s="2" t="s">
        <v>3</v>
      </c>
      <c r="E4" s="2" t="s">
        <v>4</v>
      </c>
      <c r="F4" s="2" t="s">
        <v>9</v>
      </c>
      <c r="G4" s="2" t="s">
        <v>10</v>
      </c>
      <c r="H4" s="2" t="s">
        <v>11</v>
      </c>
      <c r="I4" s="2" t="s">
        <v>12</v>
      </c>
      <c r="J4" s="6"/>
      <c r="K4" s="1"/>
      <c r="L4" s="2" t="s">
        <v>1</v>
      </c>
      <c r="M4" s="2" t="s">
        <v>2</v>
      </c>
      <c r="N4" s="2" t="s">
        <v>3</v>
      </c>
      <c r="O4" s="2" t="s">
        <v>4</v>
      </c>
      <c r="P4" s="2" t="s">
        <v>5</v>
      </c>
      <c r="R4" s="2"/>
      <c r="S4" s="20" t="s">
        <v>6</v>
      </c>
      <c r="T4" s="2" t="s">
        <v>16</v>
      </c>
      <c r="U4" s="2"/>
      <c r="V4" s="20" t="s">
        <v>6</v>
      </c>
      <c r="W4" s="2" t="s">
        <v>17</v>
      </c>
      <c r="Z4" s="2"/>
      <c r="AA4" s="2"/>
      <c r="AB4" s="2"/>
    </row>
    <row r="5" spans="1:28">
      <c r="B5" s="3">
        <v>44105</v>
      </c>
      <c r="C5" s="2" t="s">
        <v>61</v>
      </c>
      <c r="D5" s="2">
        <f ca="1">RANDBETWEEN(-25,50)</f>
        <v>9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13</v>
      </c>
      <c r="J5" s="6"/>
      <c r="K5" s="1"/>
      <c r="L5" s="17">
        <v>44105</v>
      </c>
      <c r="M5" s="2" t="s">
        <v>62</v>
      </c>
      <c r="N5" s="2">
        <v>-100</v>
      </c>
      <c r="O5" s="2" t="s">
        <v>13</v>
      </c>
      <c r="P5" s="2" t="s">
        <v>13</v>
      </c>
      <c r="R5" s="2"/>
      <c r="S5" s="2" t="s">
        <v>7</v>
      </c>
      <c r="T5" s="21"/>
      <c r="U5" s="2"/>
      <c r="V5" s="2" t="s">
        <v>61</v>
      </c>
      <c r="W5" s="21">
        <v>210.82000000000002</v>
      </c>
      <c r="Z5" s="2"/>
      <c r="AA5" s="2"/>
      <c r="AB5" s="2"/>
    </row>
    <row r="6" spans="1:28">
      <c r="B6" s="3">
        <v>44106</v>
      </c>
      <c r="C6" s="2" t="s">
        <v>61</v>
      </c>
      <c r="D6" s="2">
        <f t="shared" ref="D6:D48" ca="1" si="0">RANDBETWEEN(-25,50)</f>
        <v>13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6"/>
      <c r="K6" s="1"/>
      <c r="L6" s="18">
        <v>44105</v>
      </c>
      <c r="M6" s="2" t="s">
        <v>62</v>
      </c>
      <c r="N6" s="2">
        <v>700</v>
      </c>
      <c r="O6" s="2" t="s">
        <v>13</v>
      </c>
      <c r="P6" s="2" t="s">
        <v>13</v>
      </c>
      <c r="R6" s="2"/>
      <c r="S6"/>
      <c r="T6"/>
      <c r="U6" s="2"/>
      <c r="V6" s="2" t="s">
        <v>7</v>
      </c>
      <c r="W6" s="21">
        <v>210.82000000000002</v>
      </c>
      <c r="Z6" s="2"/>
      <c r="AA6" s="2"/>
      <c r="AB6" s="2"/>
    </row>
    <row r="7" spans="1:28">
      <c r="B7" s="3">
        <v>44106</v>
      </c>
      <c r="C7" s="2" t="s">
        <v>61</v>
      </c>
      <c r="D7" s="2">
        <f t="shared" ca="1" si="0"/>
        <v>29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6"/>
      <c r="K7" s="1"/>
      <c r="L7" s="17">
        <v>44106</v>
      </c>
      <c r="M7" s="2" t="s">
        <v>62</v>
      </c>
      <c r="N7" s="2">
        <v>-40</v>
      </c>
      <c r="O7" s="2" t="s">
        <v>13</v>
      </c>
      <c r="P7" s="2" t="s">
        <v>13</v>
      </c>
      <c r="R7" s="2"/>
      <c r="S7"/>
      <c r="T7"/>
      <c r="U7" s="2"/>
      <c r="V7"/>
      <c r="W7"/>
      <c r="Z7" s="2"/>
      <c r="AA7" s="2"/>
      <c r="AB7" s="2"/>
    </row>
    <row r="8" spans="1:28">
      <c r="B8" s="3">
        <v>44106</v>
      </c>
      <c r="C8" s="2" t="s">
        <v>61</v>
      </c>
      <c r="D8" s="2">
        <f t="shared" ca="1" si="0"/>
        <v>20</v>
      </c>
      <c r="E8" s="2" t="s">
        <v>13</v>
      </c>
      <c r="F8" s="2" t="s">
        <v>13</v>
      </c>
      <c r="G8" s="2" t="s">
        <v>13</v>
      </c>
      <c r="H8" s="2" t="s">
        <v>13</v>
      </c>
      <c r="I8" s="2" t="s">
        <v>13</v>
      </c>
      <c r="J8" s="6"/>
      <c r="K8" s="1"/>
      <c r="L8" s="18">
        <v>44106</v>
      </c>
      <c r="M8" s="2" t="s">
        <v>62</v>
      </c>
      <c r="N8" s="2">
        <v>247.38</v>
      </c>
      <c r="O8" s="2" t="s">
        <v>13</v>
      </c>
      <c r="P8" s="2" t="s">
        <v>13</v>
      </c>
      <c r="Q8" s="2"/>
      <c r="R8" s="2"/>
      <c r="S8"/>
      <c r="T8"/>
      <c r="U8" s="2"/>
      <c r="Z8" s="2"/>
      <c r="AA8" s="2"/>
      <c r="AB8" s="2"/>
    </row>
    <row r="9" spans="1:28">
      <c r="B9" s="3">
        <v>44107</v>
      </c>
      <c r="C9" s="2" t="s">
        <v>61</v>
      </c>
      <c r="D9" s="2">
        <f t="shared" ca="1" si="0"/>
        <v>-20</v>
      </c>
      <c r="E9" s="2" t="s">
        <v>13</v>
      </c>
      <c r="F9" s="2" t="s">
        <v>13</v>
      </c>
      <c r="G9" s="2" t="s">
        <v>13</v>
      </c>
      <c r="H9" s="2" t="s">
        <v>13</v>
      </c>
      <c r="I9" s="2" t="s">
        <v>13</v>
      </c>
      <c r="J9" s="6"/>
      <c r="K9" s="1"/>
      <c r="L9" s="17">
        <v>44108</v>
      </c>
      <c r="M9" s="2" t="s">
        <v>62</v>
      </c>
      <c r="N9" s="2">
        <v>173</v>
      </c>
      <c r="O9" s="2" t="s">
        <v>13</v>
      </c>
      <c r="P9" s="2" t="s">
        <v>13</v>
      </c>
      <c r="Q9" s="2"/>
      <c r="R9" s="2"/>
      <c r="S9"/>
      <c r="T9"/>
      <c r="U9" s="2"/>
      <c r="Z9" s="2"/>
      <c r="AA9" s="2"/>
      <c r="AB9" s="2"/>
    </row>
    <row r="10" spans="1:28">
      <c r="B10" s="3">
        <v>44108</v>
      </c>
      <c r="C10" s="2" t="s">
        <v>61</v>
      </c>
      <c r="D10" s="2">
        <f t="shared" ca="1" si="0"/>
        <v>-6</v>
      </c>
      <c r="E10" s="2" t="s">
        <v>13</v>
      </c>
      <c r="F10" s="2" t="s">
        <v>13</v>
      </c>
      <c r="G10" s="2" t="s">
        <v>13</v>
      </c>
      <c r="H10" s="2" t="s">
        <v>13</v>
      </c>
      <c r="I10" s="2" t="s">
        <v>13</v>
      </c>
      <c r="J10" s="2"/>
      <c r="K10" s="1"/>
      <c r="L10" s="18">
        <v>44108</v>
      </c>
      <c r="M10" s="2" t="s">
        <v>62</v>
      </c>
      <c r="N10" s="2">
        <v>-498.37</v>
      </c>
      <c r="O10" s="2" t="s">
        <v>13</v>
      </c>
      <c r="P10" s="2" t="s">
        <v>13</v>
      </c>
      <c r="Q10" s="2"/>
      <c r="R10" s="2"/>
      <c r="S10" s="3"/>
      <c r="T10" s="3"/>
      <c r="Z10" s="2"/>
      <c r="AA10" s="2"/>
      <c r="AB10" s="2"/>
    </row>
    <row r="11" spans="1:28">
      <c r="B11" s="3">
        <v>44108</v>
      </c>
      <c r="C11" s="2" t="s">
        <v>61</v>
      </c>
      <c r="D11" s="2">
        <f t="shared" ca="1" si="0"/>
        <v>-9</v>
      </c>
      <c r="E11" s="2" t="s">
        <v>13</v>
      </c>
      <c r="F11" s="2" t="s">
        <v>13</v>
      </c>
      <c r="G11" s="2" t="s">
        <v>13</v>
      </c>
      <c r="H11" s="2" t="s">
        <v>13</v>
      </c>
      <c r="I11" s="2" t="s">
        <v>13</v>
      </c>
      <c r="J11" s="2"/>
      <c r="K11" s="1"/>
      <c r="L11" s="17">
        <v>44111</v>
      </c>
      <c r="M11" s="2" t="s">
        <v>62</v>
      </c>
      <c r="N11" s="2">
        <v>-44.29</v>
      </c>
      <c r="O11" s="2" t="s">
        <v>13</v>
      </c>
      <c r="P11" s="2" t="s">
        <v>13</v>
      </c>
      <c r="Q11" s="2"/>
      <c r="R11" s="2"/>
      <c r="S11" s="3"/>
      <c r="T11" s="3"/>
      <c r="Z11" s="2"/>
      <c r="AA11" s="2"/>
      <c r="AB11" s="2"/>
    </row>
    <row r="12" spans="1:28">
      <c r="B12" s="3">
        <v>44108</v>
      </c>
      <c r="C12" s="2" t="s">
        <v>61</v>
      </c>
      <c r="D12" s="2">
        <f t="shared" ca="1" si="0"/>
        <v>49</v>
      </c>
      <c r="E12" s="2" t="s">
        <v>13</v>
      </c>
      <c r="F12" s="2" t="s">
        <v>13</v>
      </c>
      <c r="G12" s="2" t="s">
        <v>13</v>
      </c>
      <c r="H12" s="2" t="s">
        <v>13</v>
      </c>
      <c r="I12" s="2" t="s">
        <v>13</v>
      </c>
      <c r="J12" s="2"/>
      <c r="K12" s="1"/>
      <c r="L12" s="18">
        <v>44111</v>
      </c>
      <c r="M12" s="2" t="s">
        <v>62</v>
      </c>
      <c r="N12" s="2">
        <v>-11.3</v>
      </c>
      <c r="O12" s="2" t="s">
        <v>13</v>
      </c>
      <c r="P12" s="2" t="s">
        <v>13</v>
      </c>
      <c r="Q12" s="2"/>
      <c r="R12" s="2"/>
      <c r="S12" s="3"/>
      <c r="T12" s="3"/>
      <c r="Z12" s="2"/>
      <c r="AA12" s="2"/>
      <c r="AB12" s="2"/>
    </row>
    <row r="13" spans="1:28">
      <c r="B13" s="3">
        <v>44108</v>
      </c>
      <c r="C13" s="2" t="s">
        <v>61</v>
      </c>
      <c r="D13" s="2">
        <f t="shared" ca="1" si="0"/>
        <v>38</v>
      </c>
      <c r="E13" s="2" t="s">
        <v>13</v>
      </c>
      <c r="F13" s="2" t="s">
        <v>13</v>
      </c>
      <c r="G13" s="2" t="s">
        <v>13</v>
      </c>
      <c r="H13" s="2" t="s">
        <v>13</v>
      </c>
      <c r="I13" s="2" t="s">
        <v>13</v>
      </c>
      <c r="J13" s="2"/>
      <c r="K13" s="1"/>
      <c r="L13" s="17">
        <v>44113</v>
      </c>
      <c r="M13" s="2" t="s">
        <v>62</v>
      </c>
      <c r="N13" s="2">
        <v>-6</v>
      </c>
      <c r="O13" s="2" t="s">
        <v>13</v>
      </c>
      <c r="P13" s="2" t="s">
        <v>13</v>
      </c>
      <c r="Q13" s="2"/>
      <c r="R13" s="2"/>
      <c r="S13" s="2" t="s">
        <v>6</v>
      </c>
      <c r="T13" s="2" t="s">
        <v>18</v>
      </c>
      <c r="U13" s="2"/>
      <c r="V13" s="2" t="s">
        <v>6</v>
      </c>
      <c r="W13" s="2" t="s">
        <v>19</v>
      </c>
      <c r="Z13" s="2"/>
      <c r="AA13" s="2"/>
      <c r="AB13" s="2"/>
    </row>
    <row r="14" spans="1:28">
      <c r="B14" s="3">
        <v>44111</v>
      </c>
      <c r="C14" s="2" t="s">
        <v>61</v>
      </c>
      <c r="D14" s="2">
        <f t="shared" ca="1" si="0"/>
        <v>18</v>
      </c>
      <c r="E14" s="2" t="s">
        <v>13</v>
      </c>
      <c r="F14" s="2" t="s">
        <v>13</v>
      </c>
      <c r="G14" s="2" t="s">
        <v>13</v>
      </c>
      <c r="H14" s="2" t="s">
        <v>13</v>
      </c>
      <c r="I14" s="2" t="s">
        <v>13</v>
      </c>
      <c r="J14" s="2"/>
      <c r="K14" s="1"/>
      <c r="L14" s="18">
        <v>44114</v>
      </c>
      <c r="M14" s="2" t="s">
        <v>62</v>
      </c>
      <c r="N14" s="2">
        <v>377.89</v>
      </c>
      <c r="O14" s="2" t="s">
        <v>13</v>
      </c>
      <c r="P14" s="2" t="s">
        <v>13</v>
      </c>
      <c r="Q14" s="2"/>
      <c r="R14" s="2"/>
      <c r="S14" s="2" t="s">
        <v>7</v>
      </c>
      <c r="T14" s="21"/>
      <c r="U14" s="2"/>
      <c r="V14" s="2" t="s">
        <v>15</v>
      </c>
      <c r="W14" s="21">
        <v>65.429999999999922</v>
      </c>
      <c r="Z14" s="2"/>
      <c r="AA14" s="2"/>
      <c r="AB14" s="2"/>
    </row>
    <row r="15" spans="1:28">
      <c r="B15" s="3">
        <v>44111</v>
      </c>
      <c r="C15" s="2" t="s">
        <v>61</v>
      </c>
      <c r="D15" s="2">
        <f t="shared" ca="1" si="0"/>
        <v>28</v>
      </c>
      <c r="E15" s="2" t="s">
        <v>13</v>
      </c>
      <c r="F15" s="2" t="s">
        <v>13</v>
      </c>
      <c r="G15" s="2" t="s">
        <v>13</v>
      </c>
      <c r="H15" s="2" t="s">
        <v>13</v>
      </c>
      <c r="I15" s="2" t="s">
        <v>13</v>
      </c>
      <c r="J15" s="2"/>
      <c r="K15" s="1"/>
      <c r="L15" s="17">
        <v>44115</v>
      </c>
      <c r="M15" s="2" t="s">
        <v>62</v>
      </c>
      <c r="N15" s="2">
        <v>-4.9000000000000004</v>
      </c>
      <c r="O15" s="2" t="s">
        <v>13</v>
      </c>
      <c r="P15" s="2" t="s">
        <v>13</v>
      </c>
      <c r="Q15" s="2"/>
      <c r="R15" s="2"/>
      <c r="S15"/>
      <c r="T15"/>
      <c r="U15" s="2"/>
      <c r="V15" s="2" t="s">
        <v>7</v>
      </c>
      <c r="W15" s="21">
        <v>65.429999999999922</v>
      </c>
      <c r="Z15" s="2"/>
      <c r="AA15" s="2"/>
      <c r="AB15" s="2"/>
    </row>
    <row r="16" spans="1:28">
      <c r="B16" s="3">
        <v>44111</v>
      </c>
      <c r="C16" s="2" t="s">
        <v>61</v>
      </c>
      <c r="D16" s="2">
        <f t="shared" ca="1" si="0"/>
        <v>5</v>
      </c>
      <c r="E16" s="2" t="s">
        <v>13</v>
      </c>
      <c r="F16" s="2" t="s">
        <v>13</v>
      </c>
      <c r="G16" s="2" t="s">
        <v>13</v>
      </c>
      <c r="H16" s="2" t="s">
        <v>13</v>
      </c>
      <c r="I16" s="2" t="s">
        <v>13</v>
      </c>
      <c r="J16" s="2"/>
      <c r="K16" s="1"/>
      <c r="L16" s="18">
        <v>44118</v>
      </c>
      <c r="M16" s="2" t="s">
        <v>62</v>
      </c>
      <c r="N16" s="2">
        <v>-10.08</v>
      </c>
      <c r="O16" s="2" t="s">
        <v>13</v>
      </c>
      <c r="P16" s="2" t="s">
        <v>13</v>
      </c>
      <c r="Q16" s="2"/>
      <c r="R16" s="2"/>
      <c r="S16"/>
      <c r="T16"/>
      <c r="U16" s="2"/>
      <c r="V16"/>
      <c r="W16"/>
      <c r="Z16" s="2"/>
      <c r="AA16" s="2"/>
      <c r="AB16" s="2"/>
    </row>
    <row r="17" spans="1:28">
      <c r="B17" s="3">
        <v>44112</v>
      </c>
      <c r="C17" s="2" t="s">
        <v>61</v>
      </c>
      <c r="D17" s="2">
        <f t="shared" ca="1" si="0"/>
        <v>31</v>
      </c>
      <c r="E17" s="2" t="s">
        <v>13</v>
      </c>
      <c r="F17" s="2" t="s">
        <v>13</v>
      </c>
      <c r="G17" s="2" t="s">
        <v>13</v>
      </c>
      <c r="H17" s="2" t="s">
        <v>13</v>
      </c>
      <c r="I17" s="2" t="s">
        <v>13</v>
      </c>
      <c r="J17" s="2"/>
      <c r="K17" s="1"/>
      <c r="L17" s="17">
        <v>44120</v>
      </c>
      <c r="M17" s="2" t="s">
        <v>62</v>
      </c>
      <c r="N17" s="2">
        <v>-3.49</v>
      </c>
      <c r="O17" s="2" t="s">
        <v>13</v>
      </c>
      <c r="P17" s="2" t="s">
        <v>13</v>
      </c>
      <c r="Q17" s="2"/>
      <c r="R17" s="2"/>
      <c r="S17"/>
      <c r="T17"/>
      <c r="U17" s="2"/>
      <c r="Z17" s="2"/>
      <c r="AA17" s="2"/>
      <c r="AB17" s="2"/>
    </row>
    <row r="18" spans="1:28">
      <c r="B18" s="3">
        <v>44114</v>
      </c>
      <c r="C18" s="2" t="s">
        <v>61</v>
      </c>
      <c r="D18" s="2">
        <f t="shared" ca="1" si="0"/>
        <v>-9</v>
      </c>
      <c r="E18" s="2" t="s">
        <v>13</v>
      </c>
      <c r="F18" s="2" t="s">
        <v>13</v>
      </c>
      <c r="G18" s="2" t="s">
        <v>13</v>
      </c>
      <c r="H18" s="2" t="s">
        <v>13</v>
      </c>
      <c r="I18" s="2" t="s">
        <v>13</v>
      </c>
      <c r="K18" s="1"/>
      <c r="L18" s="18">
        <v>44120</v>
      </c>
      <c r="M18" s="2" t="s">
        <v>62</v>
      </c>
      <c r="N18" s="2">
        <v>-92</v>
      </c>
      <c r="O18" s="2" t="s">
        <v>13</v>
      </c>
      <c r="P18" s="2" t="s">
        <v>13</v>
      </c>
      <c r="Q18" s="2"/>
      <c r="R18" s="2"/>
      <c r="S18"/>
      <c r="T18"/>
      <c r="U18" s="2"/>
      <c r="Z18" s="2"/>
      <c r="AA18" s="2"/>
      <c r="AB18" s="2"/>
    </row>
    <row r="19" spans="1:28">
      <c r="B19" s="3">
        <v>44114</v>
      </c>
      <c r="C19" s="2" t="s">
        <v>61</v>
      </c>
      <c r="D19" s="2">
        <f t="shared" ca="1" si="0"/>
        <v>-7</v>
      </c>
      <c r="E19" s="2" t="s">
        <v>13</v>
      </c>
      <c r="F19" s="2" t="s">
        <v>13</v>
      </c>
      <c r="G19" s="2" t="s">
        <v>13</v>
      </c>
      <c r="H19" s="2" t="s">
        <v>13</v>
      </c>
      <c r="I19" s="2" t="s">
        <v>13</v>
      </c>
      <c r="K19" s="1"/>
      <c r="L19" s="17">
        <v>44120</v>
      </c>
      <c r="M19" s="2" t="s">
        <v>62</v>
      </c>
      <c r="N19" s="2">
        <v>-22.99</v>
      </c>
      <c r="O19" s="2" t="s">
        <v>13</v>
      </c>
      <c r="P19" s="2" t="s">
        <v>13</v>
      </c>
      <c r="Q19" s="2"/>
      <c r="R19" s="2"/>
      <c r="S19"/>
      <c r="T19"/>
      <c r="U19" s="2"/>
      <c r="Z19" s="2"/>
      <c r="AA19" s="2"/>
      <c r="AB19" s="2"/>
    </row>
    <row r="20" spans="1:28">
      <c r="B20" s="3">
        <v>44115</v>
      </c>
      <c r="C20" s="2" t="s">
        <v>61</v>
      </c>
      <c r="D20" s="2">
        <f t="shared" ca="1" si="0"/>
        <v>25</v>
      </c>
      <c r="E20" s="2" t="s">
        <v>13</v>
      </c>
      <c r="F20" s="2" t="s">
        <v>13</v>
      </c>
      <c r="G20" s="2" t="s">
        <v>13</v>
      </c>
      <c r="H20" s="2" t="s">
        <v>13</v>
      </c>
      <c r="I20" s="2" t="s">
        <v>13</v>
      </c>
      <c r="K20" s="1"/>
      <c r="L20" s="18">
        <v>44120</v>
      </c>
      <c r="M20" s="2" t="s">
        <v>62</v>
      </c>
      <c r="N20" s="2">
        <v>-442.04</v>
      </c>
      <c r="O20" s="2" t="s">
        <v>13</v>
      </c>
      <c r="P20" s="2" t="s">
        <v>13</v>
      </c>
      <c r="Q20" s="2"/>
      <c r="R20" s="2"/>
      <c r="S20"/>
      <c r="T20"/>
      <c r="U20" s="2"/>
      <c r="Z20" s="2"/>
      <c r="AA20" s="2"/>
      <c r="AB20" s="2"/>
    </row>
    <row r="21" spans="1:28">
      <c r="B21" s="3">
        <v>44118</v>
      </c>
      <c r="C21" s="2" t="s">
        <v>61</v>
      </c>
      <c r="D21" s="2">
        <f t="shared" ca="1" si="0"/>
        <v>11</v>
      </c>
      <c r="E21" s="2" t="s">
        <v>13</v>
      </c>
      <c r="F21" s="2" t="s">
        <v>13</v>
      </c>
      <c r="G21" s="2" t="s">
        <v>13</v>
      </c>
      <c r="H21" s="2" t="s">
        <v>13</v>
      </c>
      <c r="I21" s="2" t="s">
        <v>13</v>
      </c>
      <c r="K21" s="1"/>
      <c r="L21" s="17">
        <v>44125</v>
      </c>
      <c r="M21" s="2" t="s">
        <v>62</v>
      </c>
      <c r="N21" s="2">
        <v>-14.16</v>
      </c>
      <c r="O21" s="2" t="s">
        <v>13</v>
      </c>
      <c r="P21" s="2" t="s">
        <v>13</v>
      </c>
      <c r="Q21" s="2"/>
      <c r="R21" s="2"/>
      <c r="S21"/>
      <c r="T21"/>
      <c r="Z21" s="2"/>
      <c r="AA21" s="2"/>
      <c r="AB21" s="2"/>
    </row>
    <row r="22" spans="1:28">
      <c r="B22" s="3">
        <v>44118</v>
      </c>
      <c r="C22" s="2" t="s">
        <v>61</v>
      </c>
      <c r="D22" s="2">
        <f t="shared" ca="1" si="0"/>
        <v>-2</v>
      </c>
      <c r="E22" s="2" t="s">
        <v>13</v>
      </c>
      <c r="F22" s="2" t="s">
        <v>13</v>
      </c>
      <c r="G22" s="2" t="s">
        <v>13</v>
      </c>
      <c r="H22" s="2" t="s">
        <v>13</v>
      </c>
      <c r="I22" s="2" t="s">
        <v>13</v>
      </c>
      <c r="K22" s="1"/>
      <c r="L22" s="18">
        <v>44125</v>
      </c>
      <c r="M22" s="2" t="s">
        <v>62</v>
      </c>
      <c r="N22" s="2">
        <v>-7.9</v>
      </c>
      <c r="O22" s="2" t="s">
        <v>13</v>
      </c>
      <c r="P22" s="2" t="s">
        <v>13</v>
      </c>
      <c r="Q22" s="2"/>
      <c r="R22" s="2"/>
      <c r="S22" s="2"/>
      <c r="Z22" s="2"/>
      <c r="AA22" s="2"/>
      <c r="AB22" s="2"/>
    </row>
    <row r="23" spans="1:28">
      <c r="B23" s="3">
        <v>44118</v>
      </c>
      <c r="C23" s="2" t="s">
        <v>61</v>
      </c>
      <c r="D23" s="2">
        <f t="shared" ca="1" si="0"/>
        <v>8</v>
      </c>
      <c r="E23" s="2" t="s">
        <v>13</v>
      </c>
      <c r="F23" s="2" t="s">
        <v>13</v>
      </c>
      <c r="G23" s="2" t="s">
        <v>13</v>
      </c>
      <c r="H23" s="2" t="s">
        <v>13</v>
      </c>
      <c r="I23" s="2" t="s">
        <v>13</v>
      </c>
      <c r="K23" s="1"/>
      <c r="L23" s="17">
        <v>44125</v>
      </c>
      <c r="M23" s="2" t="s">
        <v>62</v>
      </c>
      <c r="N23" s="2">
        <v>-9.01</v>
      </c>
      <c r="O23" s="2" t="s">
        <v>13</v>
      </c>
      <c r="P23" s="2" t="s">
        <v>13</v>
      </c>
      <c r="Q23" s="2"/>
      <c r="R23" s="2"/>
      <c r="S23" s="2"/>
      <c r="Z23" s="2"/>
      <c r="AA23" s="2"/>
      <c r="AB23" s="2"/>
    </row>
    <row r="24" spans="1:28">
      <c r="B24" s="3">
        <v>44118</v>
      </c>
      <c r="C24" s="2" t="s">
        <v>61</v>
      </c>
      <c r="D24" s="2">
        <f t="shared" ca="1" si="0"/>
        <v>-9</v>
      </c>
      <c r="E24" s="2" t="s">
        <v>13</v>
      </c>
      <c r="F24" s="2" t="s">
        <v>13</v>
      </c>
      <c r="G24" s="2" t="s">
        <v>13</v>
      </c>
      <c r="H24" s="2" t="s">
        <v>13</v>
      </c>
      <c r="I24" s="2" t="s">
        <v>13</v>
      </c>
      <c r="K24" s="1"/>
      <c r="L24" s="18">
        <v>44125</v>
      </c>
      <c r="M24" s="2" t="s">
        <v>62</v>
      </c>
      <c r="N24" s="2">
        <v>-9.8000000000000007</v>
      </c>
      <c r="O24" s="2" t="s">
        <v>13</v>
      </c>
      <c r="P24" s="2" t="s">
        <v>13</v>
      </c>
      <c r="Q24" s="1"/>
      <c r="R24" s="1"/>
      <c r="S24" s="1"/>
      <c r="Z24" s="2"/>
      <c r="AA24" s="2"/>
      <c r="AB24" s="2"/>
    </row>
    <row r="25" spans="1:28">
      <c r="B25" s="3">
        <v>44118</v>
      </c>
      <c r="C25" s="2" t="s">
        <v>61</v>
      </c>
      <c r="D25" s="2">
        <f t="shared" ca="1" si="0"/>
        <v>39</v>
      </c>
      <c r="E25" s="2" t="s">
        <v>13</v>
      </c>
      <c r="F25" s="2" t="s">
        <v>13</v>
      </c>
      <c r="G25" s="2" t="s">
        <v>13</v>
      </c>
      <c r="H25" s="2" t="s">
        <v>13</v>
      </c>
      <c r="I25" s="2" t="s">
        <v>13</v>
      </c>
      <c r="K25" s="1"/>
      <c r="L25" s="17">
        <v>44125</v>
      </c>
      <c r="M25" s="2" t="s">
        <v>62</v>
      </c>
      <c r="N25" s="2">
        <v>-13.85</v>
      </c>
      <c r="O25" s="2" t="s">
        <v>13</v>
      </c>
      <c r="P25" s="2" t="s">
        <v>13</v>
      </c>
      <c r="Q25" s="1"/>
      <c r="R25" s="1"/>
      <c r="S25" s="1"/>
      <c r="Z25" s="2"/>
      <c r="AA25" s="2"/>
      <c r="AB25" s="2"/>
    </row>
    <row r="26" spans="1:28">
      <c r="A26" s="2"/>
      <c r="B26" s="3">
        <v>44120</v>
      </c>
      <c r="C26" s="2" t="s">
        <v>61</v>
      </c>
      <c r="D26" s="2">
        <f t="shared" ca="1" si="0"/>
        <v>14</v>
      </c>
      <c r="E26" s="2" t="s">
        <v>13</v>
      </c>
      <c r="F26" s="2" t="s">
        <v>13</v>
      </c>
      <c r="G26" s="2" t="s">
        <v>13</v>
      </c>
      <c r="H26" s="2" t="s">
        <v>13</v>
      </c>
      <c r="I26" s="2" t="s">
        <v>13</v>
      </c>
      <c r="J26" s="2"/>
      <c r="K26" s="1"/>
      <c r="L26" s="18">
        <v>44126</v>
      </c>
      <c r="M26" s="2" t="s">
        <v>62</v>
      </c>
      <c r="N26" s="2">
        <v>-5.63</v>
      </c>
      <c r="O26" s="2" t="s">
        <v>13</v>
      </c>
      <c r="P26" s="2" t="s">
        <v>13</v>
      </c>
      <c r="Q26" s="1"/>
      <c r="R26" s="1"/>
      <c r="S26" s="1"/>
      <c r="Z26" s="2"/>
      <c r="AA26" s="2"/>
      <c r="AB26" s="2"/>
    </row>
    <row r="27" spans="1:28">
      <c r="A27" s="2"/>
      <c r="B27" s="3">
        <v>44119</v>
      </c>
      <c r="C27" s="2" t="s">
        <v>61</v>
      </c>
      <c r="D27" s="2">
        <f t="shared" ca="1" si="0"/>
        <v>42</v>
      </c>
      <c r="E27" s="2" t="s">
        <v>13</v>
      </c>
      <c r="F27" s="2" t="s">
        <v>13</v>
      </c>
      <c r="G27" s="2" t="s">
        <v>13</v>
      </c>
      <c r="H27" s="2" t="s">
        <v>13</v>
      </c>
      <c r="I27" s="2" t="s">
        <v>13</v>
      </c>
      <c r="J27" s="2"/>
      <c r="K27" s="1"/>
      <c r="L27" s="17">
        <v>44126</v>
      </c>
      <c r="M27" s="2" t="s">
        <v>62</v>
      </c>
      <c r="N27" s="2">
        <v>-20</v>
      </c>
      <c r="O27" s="2" t="s">
        <v>13</v>
      </c>
      <c r="P27" s="2" t="s">
        <v>13</v>
      </c>
      <c r="Q27" s="1"/>
      <c r="R27" s="1"/>
      <c r="S27" s="1"/>
      <c r="Z27" s="2"/>
      <c r="AA27" s="2"/>
      <c r="AB27" s="2"/>
    </row>
    <row r="28" spans="1:28">
      <c r="B28" s="3">
        <v>44121</v>
      </c>
      <c r="C28" s="2" t="s">
        <v>61</v>
      </c>
      <c r="D28" s="2">
        <f t="shared" ca="1" si="0"/>
        <v>47</v>
      </c>
      <c r="E28" s="2" t="s">
        <v>13</v>
      </c>
      <c r="F28" s="2" t="s">
        <v>13</v>
      </c>
      <c r="G28" s="2" t="s">
        <v>13</v>
      </c>
      <c r="H28" s="2" t="s">
        <v>13</v>
      </c>
      <c r="I28" s="2" t="s">
        <v>13</v>
      </c>
      <c r="J28" s="2"/>
      <c r="K28" s="1"/>
      <c r="L28" s="18">
        <v>44127</v>
      </c>
      <c r="M28" s="2" t="s">
        <v>62</v>
      </c>
      <c r="N28" s="2">
        <v>-1.2</v>
      </c>
      <c r="O28" s="2" t="s">
        <v>13</v>
      </c>
      <c r="P28" s="2" t="s">
        <v>13</v>
      </c>
      <c r="Q28" s="1"/>
      <c r="R28" s="1"/>
      <c r="S28" s="1"/>
      <c r="Z28" s="2"/>
      <c r="AA28" s="2"/>
      <c r="AB28" s="2"/>
    </row>
    <row r="29" spans="1:28">
      <c r="B29" s="3">
        <v>44125</v>
      </c>
      <c r="C29" s="2" t="s">
        <v>61</v>
      </c>
      <c r="D29" s="2">
        <f t="shared" ca="1" si="0"/>
        <v>43</v>
      </c>
      <c r="E29" s="2" t="s">
        <v>13</v>
      </c>
      <c r="F29" s="2" t="s">
        <v>13</v>
      </c>
      <c r="G29" s="2" t="s">
        <v>13</v>
      </c>
      <c r="H29" s="2" t="s">
        <v>13</v>
      </c>
      <c r="I29" s="2" t="s">
        <v>13</v>
      </c>
      <c r="J29" s="2"/>
      <c r="K29" s="1"/>
      <c r="L29" s="17">
        <v>44128</v>
      </c>
      <c r="M29" s="2" t="s">
        <v>62</v>
      </c>
      <c r="N29" s="2">
        <v>-3.6</v>
      </c>
      <c r="O29" s="2" t="s">
        <v>13</v>
      </c>
      <c r="P29" s="2" t="s">
        <v>13</v>
      </c>
      <c r="Z29" s="2"/>
      <c r="AA29" s="2"/>
      <c r="AB29" s="2"/>
    </row>
    <row r="30" spans="1:28">
      <c r="B30" s="3">
        <v>44125</v>
      </c>
      <c r="C30" s="2" t="s">
        <v>61</v>
      </c>
      <c r="D30" s="2">
        <f t="shared" ca="1" si="0"/>
        <v>-2</v>
      </c>
      <c r="E30" s="2" t="s">
        <v>13</v>
      </c>
      <c r="F30" s="2" t="s">
        <v>13</v>
      </c>
      <c r="G30" s="2" t="s">
        <v>13</v>
      </c>
      <c r="H30" s="2" t="s">
        <v>13</v>
      </c>
      <c r="I30" s="2" t="s">
        <v>13</v>
      </c>
      <c r="J30" s="2"/>
      <c r="K30" s="1"/>
      <c r="L30" s="18">
        <v>44129</v>
      </c>
      <c r="M30" s="2" t="s">
        <v>62</v>
      </c>
      <c r="N30" s="2">
        <v>-10.8</v>
      </c>
      <c r="O30" s="2" t="s">
        <v>13</v>
      </c>
      <c r="P30" s="2" t="s">
        <v>13</v>
      </c>
      <c r="Z30" s="2"/>
      <c r="AA30" s="2"/>
      <c r="AB30" s="2"/>
    </row>
    <row r="31" spans="1:28">
      <c r="B31" s="3">
        <v>44122</v>
      </c>
      <c r="C31" s="2" t="s">
        <v>61</v>
      </c>
      <c r="D31" s="2">
        <f t="shared" ca="1" si="0"/>
        <v>39</v>
      </c>
      <c r="E31" s="2" t="s">
        <v>13</v>
      </c>
      <c r="F31" s="2" t="s">
        <v>13</v>
      </c>
      <c r="G31" s="2" t="s">
        <v>13</v>
      </c>
      <c r="H31" s="2" t="s">
        <v>13</v>
      </c>
      <c r="I31" s="2" t="s">
        <v>13</v>
      </c>
      <c r="J31" s="2"/>
      <c r="K31" s="1"/>
      <c r="L31" s="17">
        <v>44132</v>
      </c>
      <c r="M31" s="2" t="s">
        <v>62</v>
      </c>
      <c r="N31" s="2">
        <v>-2.46</v>
      </c>
      <c r="O31" s="2" t="s">
        <v>13</v>
      </c>
      <c r="P31" s="2" t="s">
        <v>13</v>
      </c>
      <c r="Z31" s="2"/>
      <c r="AA31" s="2"/>
      <c r="AB31" s="2"/>
    </row>
    <row r="32" spans="1:28">
      <c r="B32" s="3">
        <v>44125</v>
      </c>
      <c r="C32" s="2" t="s">
        <v>61</v>
      </c>
      <c r="D32" s="2">
        <f t="shared" ca="1" si="0"/>
        <v>49</v>
      </c>
      <c r="E32" s="2" t="s">
        <v>13</v>
      </c>
      <c r="F32" s="2" t="s">
        <v>13</v>
      </c>
      <c r="G32" s="2" t="s">
        <v>13</v>
      </c>
      <c r="H32" s="2" t="s">
        <v>13</v>
      </c>
      <c r="I32" s="2" t="s">
        <v>13</v>
      </c>
      <c r="J32" s="2"/>
      <c r="K32" s="1"/>
      <c r="L32" s="18">
        <v>44132</v>
      </c>
      <c r="M32" s="2" t="s">
        <v>62</v>
      </c>
      <c r="N32" s="2">
        <v>-1.8</v>
      </c>
      <c r="O32" s="2" t="s">
        <v>13</v>
      </c>
      <c r="P32" s="2" t="s">
        <v>13</v>
      </c>
      <c r="Z32" s="2"/>
      <c r="AA32" s="2"/>
      <c r="AB32" s="2"/>
    </row>
    <row r="33" spans="2:28">
      <c r="B33" s="3">
        <v>44125</v>
      </c>
      <c r="C33" s="2" t="s">
        <v>61</v>
      </c>
      <c r="D33" s="2">
        <f t="shared" ca="1" si="0"/>
        <v>45</v>
      </c>
      <c r="E33" s="2" t="s">
        <v>13</v>
      </c>
      <c r="F33" s="2" t="s">
        <v>13</v>
      </c>
      <c r="G33" s="2" t="s">
        <v>13</v>
      </c>
      <c r="H33" s="2" t="s">
        <v>13</v>
      </c>
      <c r="I33" s="2" t="s">
        <v>13</v>
      </c>
      <c r="J33" s="2"/>
      <c r="K33" s="1"/>
      <c r="L33" s="17">
        <v>44132</v>
      </c>
      <c r="M33" s="2" t="s">
        <v>62</v>
      </c>
      <c r="N33" s="2">
        <v>-2.39</v>
      </c>
      <c r="O33" s="2" t="s">
        <v>13</v>
      </c>
      <c r="P33" s="2" t="s">
        <v>13</v>
      </c>
      <c r="Z33" s="2"/>
      <c r="AA33" s="2"/>
      <c r="AB33" s="2"/>
    </row>
    <row r="34" spans="2:28">
      <c r="B34" s="3">
        <v>44125</v>
      </c>
      <c r="C34" s="2" t="s">
        <v>61</v>
      </c>
      <c r="D34" s="2">
        <f t="shared" ca="1" si="0"/>
        <v>-17</v>
      </c>
      <c r="E34" s="2" t="s">
        <v>13</v>
      </c>
      <c r="F34" s="2" t="s">
        <v>13</v>
      </c>
      <c r="G34" s="2" t="s">
        <v>13</v>
      </c>
      <c r="H34" s="2" t="s">
        <v>13</v>
      </c>
      <c r="I34" s="2" t="s">
        <v>13</v>
      </c>
      <c r="J34" s="2"/>
      <c r="K34" s="1"/>
      <c r="L34" s="18">
        <v>44132</v>
      </c>
      <c r="M34" s="2" t="s">
        <v>62</v>
      </c>
      <c r="N34" s="2">
        <v>-4.95</v>
      </c>
      <c r="O34" s="2" t="s">
        <v>13</v>
      </c>
      <c r="P34" s="2" t="s">
        <v>13</v>
      </c>
      <c r="Z34" s="2"/>
      <c r="AA34" s="2"/>
      <c r="AB34" s="2"/>
    </row>
    <row r="35" spans="2:28">
      <c r="B35" s="3">
        <v>44125</v>
      </c>
      <c r="C35" s="2" t="s">
        <v>61</v>
      </c>
      <c r="D35" s="2">
        <f t="shared" ca="1" si="0"/>
        <v>6</v>
      </c>
      <c r="E35" s="2" t="s">
        <v>13</v>
      </c>
      <c r="F35" s="2" t="s">
        <v>13</v>
      </c>
      <c r="G35" s="2" t="s">
        <v>13</v>
      </c>
      <c r="H35" s="2" t="s">
        <v>13</v>
      </c>
      <c r="I35" s="2" t="s">
        <v>13</v>
      </c>
      <c r="J35" s="2"/>
      <c r="K35" s="1"/>
      <c r="L35" s="17">
        <v>44132</v>
      </c>
      <c r="M35" s="2" t="s">
        <v>62</v>
      </c>
      <c r="N35" s="2">
        <v>-9.8000000000000007</v>
      </c>
      <c r="O35" s="2" t="s">
        <v>13</v>
      </c>
      <c r="P35" s="2" t="s">
        <v>13</v>
      </c>
      <c r="Z35" s="2"/>
      <c r="AA35" s="2"/>
      <c r="AB35" s="2"/>
    </row>
    <row r="36" spans="2:28">
      <c r="B36" s="3">
        <v>44126</v>
      </c>
      <c r="C36" s="2" t="s">
        <v>61</v>
      </c>
      <c r="D36" s="2">
        <f t="shared" ca="1" si="0"/>
        <v>14</v>
      </c>
      <c r="E36" s="2" t="s">
        <v>13</v>
      </c>
      <c r="F36" s="2" t="s">
        <v>13</v>
      </c>
      <c r="G36" s="2" t="s">
        <v>13</v>
      </c>
      <c r="H36" s="2" t="s">
        <v>13</v>
      </c>
      <c r="I36" s="2" t="s">
        <v>13</v>
      </c>
      <c r="J36" s="2"/>
      <c r="K36" s="1"/>
      <c r="L36" s="18">
        <v>44132</v>
      </c>
      <c r="M36" s="2" t="s">
        <v>62</v>
      </c>
      <c r="N36" s="2">
        <v>-15.03</v>
      </c>
      <c r="O36" s="2" t="s">
        <v>13</v>
      </c>
      <c r="P36" s="2" t="s">
        <v>13</v>
      </c>
      <c r="Z36" s="2"/>
      <c r="AA36" s="2"/>
      <c r="AB36" s="2"/>
    </row>
    <row r="37" spans="2:28">
      <c r="B37" s="3">
        <v>44129</v>
      </c>
      <c r="C37" s="2" t="s">
        <v>61</v>
      </c>
      <c r="D37" s="2">
        <f t="shared" ca="1" si="0"/>
        <v>32</v>
      </c>
      <c r="E37" s="2" t="s">
        <v>13</v>
      </c>
      <c r="F37" s="2" t="s">
        <v>13</v>
      </c>
      <c r="G37" s="2" t="s">
        <v>13</v>
      </c>
      <c r="H37" s="2" t="s">
        <v>13</v>
      </c>
      <c r="I37" s="2" t="s">
        <v>13</v>
      </c>
      <c r="J37" s="2"/>
      <c r="K37" s="1"/>
      <c r="L37" s="17">
        <v>44132</v>
      </c>
      <c r="M37" s="2" t="s">
        <v>62</v>
      </c>
      <c r="N37" s="2">
        <v>-25</v>
      </c>
      <c r="O37" s="2" t="s">
        <v>13</v>
      </c>
      <c r="P37" s="2" t="s">
        <v>13</v>
      </c>
      <c r="Z37" s="2"/>
      <c r="AA37" s="2"/>
      <c r="AB37" s="2"/>
    </row>
    <row r="38" spans="2:28">
      <c r="B38" s="3">
        <v>44127</v>
      </c>
      <c r="C38" s="2" t="s">
        <v>61</v>
      </c>
      <c r="D38" s="2">
        <f t="shared" ca="1" si="0"/>
        <v>-11</v>
      </c>
      <c r="E38" s="2" t="s">
        <v>13</v>
      </c>
      <c r="F38" s="2" t="s">
        <v>13</v>
      </c>
      <c r="G38" s="2" t="s">
        <v>13</v>
      </c>
      <c r="H38" s="2" t="s">
        <v>13</v>
      </c>
      <c r="I38" s="2" t="s">
        <v>13</v>
      </c>
      <c r="J38" s="2"/>
      <c r="AA38" s="2"/>
      <c r="AB38" s="2"/>
    </row>
    <row r="39" spans="2:28">
      <c r="B39" s="3">
        <v>44132</v>
      </c>
      <c r="C39" s="2" t="s">
        <v>61</v>
      </c>
      <c r="D39" s="2">
        <f t="shared" ca="1" si="0"/>
        <v>40</v>
      </c>
      <c r="E39" s="2" t="s">
        <v>13</v>
      </c>
      <c r="F39" s="2" t="s">
        <v>13</v>
      </c>
      <c r="G39" s="2" t="s">
        <v>13</v>
      </c>
      <c r="H39" s="2" t="s">
        <v>13</v>
      </c>
      <c r="I39" s="2" t="s">
        <v>13</v>
      </c>
      <c r="J39" s="2"/>
      <c r="AA39" s="2"/>
      <c r="AB39" s="2"/>
    </row>
    <row r="40" spans="2:28">
      <c r="B40" s="3">
        <v>44132</v>
      </c>
      <c r="C40" s="2" t="s">
        <v>61</v>
      </c>
      <c r="D40" s="2">
        <f t="shared" ca="1" si="0"/>
        <v>24</v>
      </c>
      <c r="E40" s="2" t="s">
        <v>13</v>
      </c>
      <c r="F40" s="2" t="s">
        <v>13</v>
      </c>
      <c r="G40" s="2" t="s">
        <v>13</v>
      </c>
      <c r="H40" s="2" t="s">
        <v>13</v>
      </c>
      <c r="I40" s="2" t="s">
        <v>13</v>
      </c>
      <c r="J40" s="2"/>
      <c r="AA40" s="2"/>
      <c r="AB40" s="2"/>
    </row>
    <row r="41" spans="2:28">
      <c r="B41" s="3">
        <v>44128</v>
      </c>
      <c r="C41" s="2" t="s">
        <v>61</v>
      </c>
      <c r="D41" s="2">
        <f t="shared" ca="1" si="0"/>
        <v>2</v>
      </c>
      <c r="E41" s="2" t="s">
        <v>13</v>
      </c>
      <c r="F41" s="2" t="s">
        <v>13</v>
      </c>
      <c r="G41" s="2" t="s">
        <v>13</v>
      </c>
      <c r="H41" s="2" t="s">
        <v>13</v>
      </c>
      <c r="I41" s="2" t="s">
        <v>13</v>
      </c>
      <c r="J41" s="2"/>
      <c r="AA41" s="2"/>
      <c r="AB41" s="2"/>
    </row>
    <row r="42" spans="2:28">
      <c r="B42" s="3">
        <v>44129</v>
      </c>
      <c r="C42" s="2" t="s">
        <v>61</v>
      </c>
      <c r="D42" s="2">
        <f t="shared" ca="1" si="0"/>
        <v>-12</v>
      </c>
      <c r="E42" s="2" t="s">
        <v>13</v>
      </c>
      <c r="F42" s="2" t="s">
        <v>13</v>
      </c>
      <c r="G42" s="2" t="s">
        <v>13</v>
      </c>
      <c r="H42" s="2" t="s">
        <v>13</v>
      </c>
      <c r="I42" s="2" t="s">
        <v>13</v>
      </c>
      <c r="J42" s="2"/>
      <c r="AA42" s="2"/>
      <c r="AB42" s="2"/>
    </row>
    <row r="43" spans="2:28">
      <c r="B43" s="3">
        <v>44132</v>
      </c>
      <c r="C43" s="2" t="s">
        <v>61</v>
      </c>
      <c r="D43" s="2">
        <f t="shared" ca="1" si="0"/>
        <v>11</v>
      </c>
      <c r="E43" s="2" t="s">
        <v>13</v>
      </c>
      <c r="F43" s="2" t="s">
        <v>13</v>
      </c>
      <c r="G43" s="2" t="s">
        <v>13</v>
      </c>
      <c r="H43" s="2" t="s">
        <v>13</v>
      </c>
      <c r="I43" s="2" t="s">
        <v>13</v>
      </c>
      <c r="J43" s="2"/>
      <c r="AA43" s="2"/>
      <c r="AB43" s="2"/>
    </row>
    <row r="44" spans="2:28">
      <c r="B44" s="3">
        <v>44134</v>
      </c>
      <c r="C44" s="2" t="s">
        <v>61</v>
      </c>
      <c r="D44" s="2">
        <f t="shared" ca="1" si="0"/>
        <v>17</v>
      </c>
      <c r="E44" s="2" t="s">
        <v>13</v>
      </c>
      <c r="F44" s="2" t="s">
        <v>13</v>
      </c>
      <c r="G44" s="2" t="s">
        <v>13</v>
      </c>
      <c r="H44" s="2" t="s">
        <v>13</v>
      </c>
      <c r="I44" s="2" t="s">
        <v>13</v>
      </c>
      <c r="J44" s="2"/>
      <c r="AA44" s="2"/>
      <c r="AB44" s="2"/>
    </row>
    <row r="45" spans="2:28">
      <c r="B45" s="3">
        <v>44134</v>
      </c>
      <c r="C45" s="2" t="s">
        <v>61</v>
      </c>
      <c r="D45" s="2">
        <f t="shared" ca="1" si="0"/>
        <v>0</v>
      </c>
      <c r="E45" s="2" t="s">
        <v>13</v>
      </c>
      <c r="F45" s="2" t="s">
        <v>13</v>
      </c>
      <c r="G45" s="2" t="s">
        <v>13</v>
      </c>
      <c r="H45" s="2" t="s">
        <v>13</v>
      </c>
      <c r="I45" s="2" t="s">
        <v>13</v>
      </c>
      <c r="J45" s="2"/>
      <c r="AA45" s="2"/>
      <c r="AB45" s="2"/>
    </row>
    <row r="46" spans="2:28">
      <c r="B46" s="3">
        <v>44134</v>
      </c>
      <c r="C46" s="2" t="s">
        <v>61</v>
      </c>
      <c r="D46" s="2">
        <f t="shared" ca="1" si="0"/>
        <v>23</v>
      </c>
      <c r="E46" s="2" t="s">
        <v>13</v>
      </c>
      <c r="F46" s="2" t="s">
        <v>13</v>
      </c>
      <c r="G46" s="2" t="s">
        <v>13</v>
      </c>
      <c r="H46" s="2" t="s">
        <v>13</v>
      </c>
      <c r="I46" s="2" t="s">
        <v>13</v>
      </c>
      <c r="J46" s="2"/>
      <c r="AA46" s="2"/>
      <c r="AB46" s="2"/>
    </row>
    <row r="47" spans="2:28">
      <c r="B47" s="3">
        <v>44134</v>
      </c>
      <c r="C47" s="2" t="s">
        <v>61</v>
      </c>
      <c r="D47" s="2">
        <f t="shared" ca="1" si="0"/>
        <v>25</v>
      </c>
      <c r="E47" s="2" t="s">
        <v>13</v>
      </c>
      <c r="F47" s="2" t="s">
        <v>13</v>
      </c>
      <c r="G47" s="2" t="s">
        <v>13</v>
      </c>
      <c r="H47" s="2" t="s">
        <v>13</v>
      </c>
      <c r="I47" s="2" t="s">
        <v>13</v>
      </c>
      <c r="J47" s="2"/>
      <c r="AA47" s="2"/>
      <c r="AB47" s="2"/>
    </row>
    <row r="48" spans="2:28">
      <c r="B48" s="3">
        <v>44133</v>
      </c>
      <c r="C48" s="2" t="s">
        <v>61</v>
      </c>
      <c r="D48" s="2">
        <f t="shared" ca="1" si="0"/>
        <v>-2</v>
      </c>
      <c r="E48" s="2" t="s">
        <v>13</v>
      </c>
      <c r="F48" s="2" t="s">
        <v>13</v>
      </c>
      <c r="G48" s="2" t="s">
        <v>13</v>
      </c>
      <c r="H48" s="2" t="s">
        <v>13</v>
      </c>
      <c r="I48" s="2" t="s">
        <v>13</v>
      </c>
      <c r="J48" s="2"/>
      <c r="AA48" s="2"/>
      <c r="AB48" s="2"/>
    </row>
    <row r="49" spans="2:28">
      <c r="B49" s="5"/>
      <c r="C49" s="5"/>
      <c r="D49" s="5"/>
      <c r="E49" s="6"/>
      <c r="F49" s="6"/>
      <c r="G49" s="2"/>
      <c r="H49" s="6"/>
      <c r="I49" s="10"/>
      <c r="J49" s="6"/>
      <c r="K49" s="6"/>
    </row>
    <row r="50" spans="2:28">
      <c r="B50" s="5"/>
      <c r="C50" s="5"/>
      <c r="D50" s="5"/>
      <c r="E50" s="6"/>
      <c r="F50" s="6"/>
      <c r="G50" s="6"/>
      <c r="H50" s="6"/>
      <c r="I50" s="10"/>
      <c r="J50" s="6"/>
      <c r="K50" s="6"/>
    </row>
    <row r="51" spans="2:28">
      <c r="H51" s="6"/>
      <c r="I51" s="7"/>
      <c r="J51" s="7"/>
      <c r="K51" s="7"/>
      <c r="L51" s="7"/>
    </row>
    <row r="52" spans="2:28">
      <c r="H52" s="6"/>
      <c r="I52" s="6"/>
      <c r="J52" s="6"/>
      <c r="K52" s="6"/>
      <c r="L52" s="6"/>
    </row>
    <row r="53" spans="2:28">
      <c r="H53" s="7"/>
    </row>
    <row r="54" spans="2:28">
      <c r="H54" s="11"/>
      <c r="AB54" s="2"/>
    </row>
    <row r="55" spans="2:28">
      <c r="H55" s="10"/>
      <c r="AB55" s="2"/>
    </row>
    <row r="56" spans="2:28">
      <c r="H56" s="10"/>
      <c r="AB56" s="2"/>
    </row>
    <row r="57" spans="2:28">
      <c r="H57" s="10"/>
      <c r="AB57" s="2"/>
    </row>
    <row r="58" spans="2:28">
      <c r="H58" s="10"/>
      <c r="AB58" s="2"/>
    </row>
    <row r="59" spans="2:28">
      <c r="H59" s="10"/>
      <c r="I59" s="2"/>
      <c r="J59" s="2"/>
      <c r="K59" s="2"/>
      <c r="AB59" s="2"/>
    </row>
    <row r="60" spans="2:28">
      <c r="H60" s="10"/>
      <c r="I60" s="2"/>
      <c r="J60" s="2"/>
      <c r="K60" s="2"/>
      <c r="AB60" s="2"/>
    </row>
    <row r="61" spans="2:28">
      <c r="H61" s="10"/>
      <c r="I61" s="3"/>
      <c r="J61" s="6"/>
      <c r="K61" s="6"/>
      <c r="AB61" s="2"/>
    </row>
    <row r="62" spans="2:28">
      <c r="H62" s="10"/>
      <c r="I62" s="3"/>
      <c r="J62" s="6"/>
      <c r="K62" s="6"/>
      <c r="AB62" s="2"/>
    </row>
    <row r="63" spans="2:28">
      <c r="H63" s="10"/>
      <c r="I63" s="4"/>
      <c r="K63" s="6"/>
      <c r="AB63" s="2"/>
    </row>
    <row r="64" spans="2:28">
      <c r="H64" s="10"/>
      <c r="I64" s="4"/>
      <c r="K64" s="6"/>
      <c r="AB64" s="2"/>
    </row>
    <row r="65" spans="8:28">
      <c r="H65" s="10"/>
      <c r="I65" s="4"/>
      <c r="K65" s="6"/>
      <c r="AB65" s="2"/>
    </row>
    <row r="66" spans="8:28">
      <c r="H66" s="10"/>
      <c r="I66" s="4"/>
      <c r="K66" s="6"/>
      <c r="AB66" s="2"/>
    </row>
    <row r="67" spans="8:28">
      <c r="H67" s="10"/>
      <c r="I67" s="4"/>
      <c r="J67" s="2"/>
      <c r="K67" s="6"/>
      <c r="AB67" s="2"/>
    </row>
    <row r="68" spans="8:28">
      <c r="H68" s="10"/>
      <c r="I68" s="4"/>
      <c r="J68" s="2"/>
      <c r="K68" s="6"/>
      <c r="O68" s="2"/>
      <c r="AB68" s="2"/>
    </row>
    <row r="69" spans="8:28">
      <c r="H69" s="10"/>
      <c r="I69" s="4"/>
      <c r="J69" s="2"/>
      <c r="K69" s="2"/>
      <c r="L69" s="2"/>
      <c r="M69" s="2"/>
      <c r="N69" s="2"/>
      <c r="O69" s="2"/>
      <c r="AB69" s="2"/>
    </row>
    <row r="70" spans="8:28">
      <c r="H70" s="10"/>
      <c r="I70" s="4"/>
      <c r="J70" s="2"/>
      <c r="K70" s="2"/>
      <c r="L70" s="2"/>
      <c r="M70" s="2"/>
      <c r="N70" s="2"/>
      <c r="O70" s="2"/>
      <c r="AB70" s="2"/>
    </row>
    <row r="71" spans="8:28">
      <c r="H71" s="10"/>
      <c r="I71" s="4"/>
      <c r="J71" s="2"/>
      <c r="K71" s="2"/>
      <c r="L71" s="2"/>
      <c r="M71" s="2"/>
      <c r="N71" s="2"/>
      <c r="O71" s="2"/>
      <c r="AB71" s="2"/>
    </row>
    <row r="72" spans="8:28">
      <c r="H72" s="10"/>
      <c r="I72" s="4"/>
      <c r="J72" s="2"/>
      <c r="K72" s="2"/>
      <c r="L72" s="2"/>
      <c r="M72" s="2"/>
      <c r="N72" s="2"/>
      <c r="O72" s="6"/>
      <c r="AB72" s="2"/>
    </row>
    <row r="73" spans="8:28">
      <c r="H73" s="10"/>
      <c r="I73" s="4"/>
      <c r="J73" s="2"/>
      <c r="K73" s="2"/>
      <c r="L73" s="2"/>
      <c r="M73" s="2"/>
      <c r="N73" s="2"/>
      <c r="O73" s="6"/>
      <c r="AB73" s="2"/>
    </row>
    <row r="74" spans="8:28">
      <c r="H74" s="10"/>
      <c r="I74" s="4"/>
      <c r="J74" s="2"/>
      <c r="K74" s="2"/>
      <c r="L74" s="2"/>
      <c r="M74" s="2"/>
      <c r="N74" s="2"/>
      <c r="O74" s="6"/>
      <c r="AB74" s="2"/>
    </row>
    <row r="75" spans="8:28">
      <c r="H75" s="10"/>
      <c r="I75" s="2"/>
      <c r="J75" s="2"/>
      <c r="K75" s="2"/>
      <c r="L75" s="2"/>
      <c r="M75" s="2"/>
      <c r="N75" s="2"/>
      <c r="O75" s="6"/>
      <c r="AB75" s="2"/>
    </row>
    <row r="76" spans="8:28">
      <c r="H76" s="10"/>
      <c r="I76" s="2"/>
      <c r="J76" s="2"/>
      <c r="K76" s="2"/>
      <c r="L76" s="2"/>
      <c r="M76" s="2"/>
      <c r="N76" s="2"/>
      <c r="O76" s="6"/>
      <c r="AB76" s="2"/>
    </row>
    <row r="77" spans="8:28">
      <c r="H77" s="10"/>
      <c r="I77" s="2"/>
      <c r="J77" s="2"/>
      <c r="K77" s="2"/>
      <c r="L77" s="2"/>
      <c r="M77" s="2"/>
      <c r="N77" s="2"/>
      <c r="O77" s="6"/>
      <c r="AB77" s="2"/>
    </row>
    <row r="78" spans="8:28">
      <c r="H78" s="10"/>
      <c r="I78" s="2"/>
      <c r="J78" s="2"/>
      <c r="K78" s="6"/>
      <c r="O78" s="6"/>
      <c r="AB78" s="2"/>
    </row>
    <row r="79" spans="8:28">
      <c r="H79" s="10"/>
      <c r="I79" s="2"/>
      <c r="J79" s="2"/>
      <c r="K79" s="6"/>
      <c r="O79" s="6"/>
      <c r="AB79" s="2"/>
    </row>
    <row r="80" spans="8:28">
      <c r="H80" s="10"/>
      <c r="I80" s="2"/>
      <c r="J80" s="2"/>
      <c r="K80" s="6"/>
      <c r="O80" s="6"/>
      <c r="AB80" s="2"/>
    </row>
    <row r="81" spans="5:28">
      <c r="H81" s="10"/>
      <c r="I81" s="2"/>
      <c r="J81" s="2"/>
      <c r="K81" s="6"/>
      <c r="O81" s="6"/>
      <c r="AB81" s="2"/>
    </row>
    <row r="82" spans="5:28">
      <c r="H82" s="10"/>
      <c r="I82" s="2"/>
      <c r="J82" s="2"/>
      <c r="K82" s="6"/>
      <c r="O82" s="6"/>
      <c r="AB82" s="2"/>
    </row>
    <row r="83" spans="5:28">
      <c r="H83" s="10"/>
      <c r="I83" s="2"/>
      <c r="J83" s="2"/>
      <c r="K83" s="6"/>
      <c r="O83" s="6"/>
      <c r="AB83" s="2"/>
    </row>
    <row r="84" spans="5:28">
      <c r="H84" s="10"/>
      <c r="I84" s="2"/>
      <c r="J84" s="2"/>
      <c r="K84" s="6"/>
      <c r="O84" s="6"/>
      <c r="AB84" s="2"/>
    </row>
    <row r="85" spans="5:28">
      <c r="H85" s="10"/>
      <c r="I85" s="3"/>
      <c r="J85" s="6"/>
      <c r="K85" s="6"/>
      <c r="O85" s="6"/>
      <c r="AB85" s="2"/>
    </row>
    <row r="86" spans="5:28">
      <c r="H86" s="13"/>
      <c r="I86" s="3"/>
      <c r="J86" s="6"/>
      <c r="K86" s="6"/>
      <c r="AB86" s="2"/>
    </row>
    <row r="87" spans="5:28">
      <c r="H87" s="13"/>
      <c r="I87" s="3"/>
      <c r="J87" s="6"/>
      <c r="K87" s="6"/>
      <c r="AB87" s="2"/>
    </row>
    <row r="88" spans="5:28">
      <c r="E88" s="6"/>
      <c r="F88" s="6"/>
      <c r="G88" s="6"/>
      <c r="H88" s="6"/>
      <c r="I88" s="3"/>
      <c r="J88" s="6"/>
      <c r="K88" s="6"/>
    </row>
    <row r="89" spans="5:28">
      <c r="E89" s="2"/>
      <c r="F89" s="2"/>
      <c r="G89" s="6"/>
      <c r="H89" s="6"/>
      <c r="I89" s="3"/>
      <c r="J89" s="6"/>
      <c r="K89" s="6"/>
    </row>
    <row r="90" spans="5:28">
      <c r="E90" s="2"/>
      <c r="F90" s="2"/>
      <c r="G90" s="6"/>
      <c r="H90" s="6"/>
      <c r="I90" s="3"/>
      <c r="J90" s="6"/>
      <c r="K90" s="6"/>
    </row>
    <row r="91" spans="5:28">
      <c r="E91" s="2"/>
      <c r="F91" s="2"/>
      <c r="G91" s="6"/>
      <c r="H91" s="6"/>
      <c r="I91" s="3"/>
      <c r="J91" s="6"/>
      <c r="K91" s="6"/>
    </row>
    <row r="92" spans="5:28">
      <c r="E92" s="2"/>
      <c r="F92" s="2"/>
      <c r="G92" s="9"/>
      <c r="H92" s="6"/>
      <c r="I92" s="3"/>
      <c r="J92" s="6"/>
      <c r="K92" s="6"/>
    </row>
    <row r="93" spans="5:28">
      <c r="E93" s="2"/>
      <c r="F93" s="2"/>
      <c r="G93" s="9"/>
      <c r="H93" s="6"/>
      <c r="I93" s="3"/>
      <c r="J93" s="6"/>
      <c r="K93" s="6"/>
    </row>
    <row r="94" spans="5:28">
      <c r="E94" s="2"/>
      <c r="F94" s="2"/>
      <c r="G94" s="9"/>
      <c r="H94" s="6"/>
      <c r="I94" s="3"/>
      <c r="J94" s="6"/>
      <c r="K94" s="6"/>
    </row>
    <row r="95" spans="5:28">
      <c r="E95" s="2"/>
      <c r="F95" s="2"/>
      <c r="G95" s="9"/>
      <c r="H95" s="6"/>
      <c r="I95" s="3"/>
      <c r="J95" s="6"/>
      <c r="K95" s="6"/>
    </row>
    <row r="96" spans="5:28">
      <c r="E96" s="2"/>
      <c r="F96" s="2"/>
      <c r="G96" s="9"/>
      <c r="H96" s="6"/>
      <c r="I96" s="3"/>
      <c r="J96" s="6"/>
      <c r="K96" s="6"/>
    </row>
    <row r="97" spans="5:12">
      <c r="E97" s="2"/>
      <c r="F97" s="2"/>
      <c r="G97" s="9"/>
      <c r="H97" s="6"/>
      <c r="I97" s="3"/>
      <c r="J97" s="6"/>
      <c r="K97" s="6"/>
    </row>
    <row r="98" spans="5:12">
      <c r="E98" s="2"/>
      <c r="F98" s="2"/>
      <c r="G98" s="9"/>
      <c r="H98" s="6"/>
      <c r="I98" s="6"/>
      <c r="J98" s="6"/>
      <c r="K98" s="6"/>
      <c r="L98" s="6"/>
    </row>
    <row r="99" spans="5:12">
      <c r="E99" s="2"/>
      <c r="F99" s="2"/>
      <c r="G99" s="9"/>
      <c r="H99" s="6"/>
      <c r="I99" s="6"/>
      <c r="J99" s="6"/>
      <c r="K99" s="6"/>
      <c r="L99" s="6"/>
    </row>
    <row r="100" spans="5:12">
      <c r="E100" s="2"/>
      <c r="F100" s="2"/>
      <c r="G100" s="9"/>
      <c r="H100" s="6"/>
      <c r="I100" s="6"/>
      <c r="J100" s="6"/>
      <c r="K100" s="6"/>
      <c r="L100" s="6"/>
    </row>
    <row r="101" spans="5:12">
      <c r="E101" s="2"/>
      <c r="F101" s="2"/>
      <c r="G101" s="9"/>
      <c r="H101" s="6"/>
      <c r="I101" s="6"/>
      <c r="J101" s="6"/>
      <c r="K101" s="6"/>
      <c r="L101" s="6"/>
    </row>
    <row r="102" spans="5:12">
      <c r="E102" s="2"/>
      <c r="F102" s="2"/>
      <c r="G102" s="6"/>
      <c r="H102" s="6"/>
      <c r="I102" s="6"/>
      <c r="J102" s="6"/>
      <c r="K102" s="6"/>
      <c r="L102" s="6"/>
    </row>
    <row r="103" spans="5:12">
      <c r="E103" s="6"/>
      <c r="F103" s="6"/>
      <c r="G103" s="6"/>
      <c r="H103" s="6"/>
    </row>
    <row r="104" spans="5:12">
      <c r="E104" s="6"/>
      <c r="F104" s="6"/>
      <c r="G104" s="6"/>
      <c r="H104" s="6"/>
    </row>
    <row r="105" spans="5:12">
      <c r="E105" s="6"/>
      <c r="F105" s="6"/>
      <c r="G105" s="6"/>
      <c r="H105" s="6"/>
    </row>
    <row r="106" spans="5:12">
      <c r="E106" s="6"/>
      <c r="F106" s="6"/>
      <c r="G106" s="6"/>
      <c r="H106" s="6"/>
    </row>
    <row r="107" spans="5:12">
      <c r="E107" s="6"/>
      <c r="F107" s="6"/>
      <c r="G107" s="6"/>
      <c r="H107" s="6"/>
    </row>
    <row r="108" spans="5:12">
      <c r="E108" s="6"/>
      <c r="F108" s="6"/>
      <c r="G108" s="6"/>
      <c r="H108" s="6"/>
    </row>
    <row r="111" spans="5:12">
      <c r="I111" s="2"/>
      <c r="J111" s="2"/>
      <c r="K111" s="2"/>
    </row>
    <row r="112" spans="5:12">
      <c r="I112" s="2"/>
      <c r="J112" s="2"/>
      <c r="K112" s="2"/>
    </row>
    <row r="113" spans="9:11">
      <c r="I113" s="2"/>
      <c r="J113" s="2"/>
      <c r="K113" s="2"/>
    </row>
    <row r="114" spans="9:11">
      <c r="I114" s="2"/>
      <c r="J114" s="2"/>
      <c r="K114" s="2"/>
    </row>
    <row r="115" spans="9:11">
      <c r="I115" s="2"/>
      <c r="J115" s="2"/>
      <c r="K115" s="2"/>
    </row>
    <row r="116" spans="9:11">
      <c r="I116" s="2"/>
      <c r="J116" s="2"/>
      <c r="K116" s="2"/>
    </row>
  </sheetData>
  <dataValidations count="3">
    <dataValidation type="list" allowBlank="1" showInputMessage="1" showErrorMessage="1" sqref="C5:C48" xr:uid="{5EECD24C-AB5B-4377-9A41-A89D18620E33}">
      <formula1>INDIRECT("CatégoriesPro[Pro]")</formula1>
    </dataValidation>
    <dataValidation type="list" allowBlank="1" showInputMessage="1" showErrorMessage="1" sqref="M5:M37" xr:uid="{017616AC-B3D1-46CF-A03B-E415A9646941}">
      <formula1>INDIRECT("CatégoriesPerso[Perso]")</formula1>
    </dataValidation>
    <dataValidation type="list" allowBlank="1" showInputMessage="1" showErrorMessage="1" sqref="D49:D118" xr:uid="{4F4BBD47-D1CF-4431-A503-CB661422D237}">
      <formula1>INDIRECT("CatégoriesPro[Catégories Pro]")</formula1>
    </dataValidation>
  </dataValidations>
  <pageMargins left="0" right="0" top="0.39409448818897608" bottom="0.39409448818897608" header="0" footer="0"/>
  <pageSetup paperSize="9" orientation="portrait" r:id="rId5"/>
  <headerFooter>
    <oddHeader>&amp;C&amp;A</oddHeader>
    <oddFooter>&amp;CPage &amp;P</oddFooter>
  </headerFooter>
  <drawing r:id="rId6"/>
  <tableParts count="2"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8E755E-4499-429E-86D5-42E4F94939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944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Catégories</vt:lpstr>
      <vt:lpstr>Septembre 2020</vt:lpstr>
      <vt:lpstr>Octobre 2020</vt:lpstr>
      <vt:lpstr>'Octobre 2020'!Choix</vt:lpstr>
      <vt:lpstr>Choix</vt:lpstr>
      <vt:lpstr>'Octobre 2020'!L_Sources</vt:lpstr>
      <vt:lpstr>L_Sources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cp:revision>43</cp:revision>
  <dcterms:created xsi:type="dcterms:W3CDTF">2009-04-16T11:32:48Z</dcterms:created>
  <dcterms:modified xsi:type="dcterms:W3CDTF">2021-02-26T22:49:32Z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