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slicers/slicer3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slicers/slicer5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AC8CB90-17E2-4805-8DA2-281BDB980A8A}" xr6:coauthVersionLast="46" xr6:coauthVersionMax="46" xr10:uidLastSave="{00000000-0000-0000-0000-000000000000}"/>
  <bookViews>
    <workbookView xWindow="-120" yWindow="-120" windowWidth="29040" windowHeight="15990" firstSheet="1" activeTab="7" xr2:uid="{46E09C45-D2B2-44CE-97FF-BAAF6310CFA2}"/>
  </bookViews>
  <sheets>
    <sheet name="Liste" sheetId="4" r:id="rId1"/>
    <sheet name="Saisie" sheetId="3" r:id="rId2"/>
    <sheet name="Feuille planning individuel" sheetId="5" r:id="rId3"/>
    <sheet name="PLANNING" sheetId="1" r:id="rId4"/>
    <sheet name="Feuille planning %" sheetId="7" r:id="rId5"/>
    <sheet name="EXPORT1" sheetId="8" r:id="rId6"/>
    <sheet name="TCD Charges" sheetId="9" r:id="rId7"/>
    <sheet name="Résultat" sheetId="13" r:id="rId8"/>
  </sheets>
  <definedNames>
    <definedName name="_xlnm._FilterDatabase" localSheetId="3" hidden="1">PLANNING!$A$1:$F$1</definedName>
    <definedName name="N_Affaire" localSheetId="4">Tableau3[N° Affaire]</definedName>
    <definedName name="N_Affaire">Tableau3[N° Affaire]</definedName>
    <definedName name="Salarié" localSheetId="4">Tableau2[NOM]</definedName>
    <definedName name="Salarié">Tableau2[NOM]</definedName>
    <definedName name="Segment_Affaire">#N/A</definedName>
    <definedName name="Segment_PRENOM">#N/A</definedName>
    <definedName name="Segment_PRENOM1">#N/A</definedName>
    <definedName name="Segment_PRENOM2">#N/A</definedName>
    <definedName name="Segment_PRENOM3">#N/A</definedName>
    <definedName name="Segment_PRENOM4">#N/A</definedName>
  </definedNames>
  <calcPr calcId="191029"/>
  <pivotCaches>
    <pivotCache cacheId="62" r:id="rId9"/>
    <pivotCache cacheId="66" r:id="rId10"/>
    <pivotCache cacheId="84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7" i="13" l="1"/>
  <c r="F46" i="13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L49" i="13"/>
  <c r="F51" i="13"/>
  <c r="I52" i="13"/>
  <c r="C47" i="13"/>
  <c r="C48" i="13"/>
  <c r="C49" i="13"/>
  <c r="C50" i="13"/>
  <c r="C51" i="13"/>
  <c r="C52" i="13"/>
  <c r="C53" i="13"/>
  <c r="C54" i="13"/>
  <c r="C55" i="13"/>
  <c r="C56" i="13"/>
  <c r="C57" i="13"/>
  <c r="C46" i="13"/>
  <c r="G47" i="13" s="1"/>
  <c r="C33" i="13"/>
  <c r="C34" i="13"/>
  <c r="C35" i="13"/>
  <c r="C36" i="13"/>
  <c r="C37" i="13"/>
  <c r="C38" i="13"/>
  <c r="C39" i="13"/>
  <c r="C40" i="13"/>
  <c r="C41" i="13"/>
  <c r="C42" i="13"/>
  <c r="C43" i="13"/>
  <c r="C32" i="13"/>
  <c r="D33" i="13"/>
  <c r="E33" i="13"/>
  <c r="F33" i="13"/>
  <c r="G33" i="13"/>
  <c r="H33" i="13"/>
  <c r="I33" i="13"/>
  <c r="J33" i="13"/>
  <c r="K33" i="13"/>
  <c r="L33" i="13"/>
  <c r="D34" i="13"/>
  <c r="E34" i="13"/>
  <c r="F34" i="13"/>
  <c r="G34" i="13"/>
  <c r="H34" i="13"/>
  <c r="I34" i="13"/>
  <c r="J34" i="13"/>
  <c r="K34" i="13"/>
  <c r="L34" i="13"/>
  <c r="D35" i="13"/>
  <c r="E35" i="13"/>
  <c r="F35" i="13"/>
  <c r="G35" i="13"/>
  <c r="H35" i="13"/>
  <c r="I35" i="13"/>
  <c r="J35" i="13"/>
  <c r="K35" i="13"/>
  <c r="L35" i="13"/>
  <c r="D36" i="13"/>
  <c r="E36" i="13"/>
  <c r="F36" i="13"/>
  <c r="G36" i="13"/>
  <c r="H36" i="13"/>
  <c r="I36" i="13"/>
  <c r="J36" i="13"/>
  <c r="K36" i="13"/>
  <c r="L36" i="13"/>
  <c r="D37" i="13"/>
  <c r="E37" i="13"/>
  <c r="F37" i="13"/>
  <c r="G37" i="13"/>
  <c r="H37" i="13"/>
  <c r="I37" i="13"/>
  <c r="J37" i="13"/>
  <c r="K37" i="13"/>
  <c r="L37" i="13"/>
  <c r="D38" i="13"/>
  <c r="E38" i="13"/>
  <c r="F38" i="13"/>
  <c r="G38" i="13"/>
  <c r="H38" i="13"/>
  <c r="I38" i="13"/>
  <c r="J38" i="13"/>
  <c r="K38" i="13"/>
  <c r="L38" i="13"/>
  <c r="D39" i="13"/>
  <c r="E39" i="13"/>
  <c r="F39" i="13"/>
  <c r="G39" i="13"/>
  <c r="H39" i="13"/>
  <c r="I39" i="13"/>
  <c r="J39" i="13"/>
  <c r="K39" i="13"/>
  <c r="L39" i="13"/>
  <c r="D40" i="13"/>
  <c r="E40" i="13"/>
  <c r="F40" i="13"/>
  <c r="G40" i="13"/>
  <c r="H40" i="13"/>
  <c r="I40" i="13"/>
  <c r="J40" i="13"/>
  <c r="K40" i="13"/>
  <c r="L40" i="13"/>
  <c r="D41" i="13"/>
  <c r="E41" i="13"/>
  <c r="F41" i="13"/>
  <c r="G41" i="13"/>
  <c r="H41" i="13"/>
  <c r="I41" i="13"/>
  <c r="J41" i="13"/>
  <c r="K41" i="13"/>
  <c r="L41" i="13"/>
  <c r="D42" i="13"/>
  <c r="E42" i="13"/>
  <c r="F42" i="13"/>
  <c r="G42" i="13"/>
  <c r="H42" i="13"/>
  <c r="I42" i="13"/>
  <c r="J42" i="13"/>
  <c r="K42" i="13"/>
  <c r="L42" i="13"/>
  <c r="D43" i="13"/>
  <c r="E43" i="13"/>
  <c r="F43" i="13"/>
  <c r="G43" i="13"/>
  <c r="H43" i="13"/>
  <c r="I43" i="13"/>
  <c r="J43" i="13"/>
  <c r="K43" i="13"/>
  <c r="L43" i="13"/>
  <c r="E32" i="13"/>
  <c r="F32" i="13"/>
  <c r="G32" i="13"/>
  <c r="H32" i="13"/>
  <c r="I32" i="13"/>
  <c r="J32" i="13"/>
  <c r="K32" i="13"/>
  <c r="L32" i="13"/>
  <c r="D32" i="13"/>
  <c r="D24" i="13"/>
  <c r="E24" i="13"/>
  <c r="F24" i="13"/>
  <c r="G24" i="13"/>
  <c r="H24" i="13"/>
  <c r="I24" i="13"/>
  <c r="J24" i="13"/>
  <c r="K24" i="13"/>
  <c r="L24" i="13"/>
  <c r="D25" i="13"/>
  <c r="E25" i="13"/>
  <c r="F25" i="13"/>
  <c r="G25" i="13"/>
  <c r="H25" i="13"/>
  <c r="I25" i="13"/>
  <c r="J25" i="13"/>
  <c r="K25" i="13"/>
  <c r="L25" i="13"/>
  <c r="D26" i="13"/>
  <c r="E26" i="13"/>
  <c r="F26" i="13"/>
  <c r="G26" i="13"/>
  <c r="H26" i="13"/>
  <c r="I26" i="13"/>
  <c r="J26" i="13"/>
  <c r="K26" i="13"/>
  <c r="L26" i="13"/>
  <c r="D27" i="13"/>
  <c r="E27" i="13"/>
  <c r="F27" i="13"/>
  <c r="G27" i="13"/>
  <c r="H27" i="13"/>
  <c r="I27" i="13"/>
  <c r="J27" i="13"/>
  <c r="K27" i="13"/>
  <c r="L27" i="13"/>
  <c r="D28" i="13"/>
  <c r="E28" i="13"/>
  <c r="F28" i="13"/>
  <c r="G28" i="13"/>
  <c r="H28" i="13"/>
  <c r="I28" i="13"/>
  <c r="J28" i="13"/>
  <c r="K28" i="13"/>
  <c r="L28" i="13"/>
  <c r="E23" i="13"/>
  <c r="F23" i="13"/>
  <c r="G23" i="13"/>
  <c r="H23" i="13"/>
  <c r="I23" i="13"/>
  <c r="J23" i="13"/>
  <c r="K23" i="13"/>
  <c r="L23" i="13"/>
  <c r="D23" i="13"/>
  <c r="D18" i="13"/>
  <c r="E18" i="13"/>
  <c r="F18" i="13"/>
  <c r="G18" i="13"/>
  <c r="H18" i="13"/>
  <c r="I18" i="13"/>
  <c r="J18" i="13"/>
  <c r="K18" i="13"/>
  <c r="L18" i="13"/>
  <c r="D19" i="13"/>
  <c r="E19" i="13"/>
  <c r="F19" i="13"/>
  <c r="G19" i="13"/>
  <c r="H19" i="13"/>
  <c r="I19" i="13"/>
  <c r="J19" i="13"/>
  <c r="K19" i="13"/>
  <c r="L19" i="13"/>
  <c r="D20" i="13"/>
  <c r="E20" i="13"/>
  <c r="F20" i="13"/>
  <c r="G20" i="13"/>
  <c r="H20" i="13"/>
  <c r="I20" i="13"/>
  <c r="J20" i="13"/>
  <c r="K20" i="13"/>
  <c r="L20" i="13"/>
  <c r="D21" i="13"/>
  <c r="E21" i="13"/>
  <c r="F21" i="13"/>
  <c r="G21" i="13"/>
  <c r="H21" i="13"/>
  <c r="I21" i="13"/>
  <c r="J21" i="13"/>
  <c r="K21" i="13"/>
  <c r="L21" i="13"/>
  <c r="D22" i="13"/>
  <c r="E22" i="13"/>
  <c r="F22" i="13"/>
  <c r="G22" i="13"/>
  <c r="H22" i="13"/>
  <c r="I22" i="13"/>
  <c r="J22" i="13"/>
  <c r="K22" i="13"/>
  <c r="L22" i="13"/>
  <c r="E17" i="13"/>
  <c r="F17" i="13"/>
  <c r="G17" i="13"/>
  <c r="H17" i="13"/>
  <c r="I17" i="13"/>
  <c r="J17" i="13"/>
  <c r="K17" i="13"/>
  <c r="L17" i="13"/>
  <c r="D17" i="13"/>
  <c r="D10" i="13"/>
  <c r="L15" i="13"/>
  <c r="K15" i="13"/>
  <c r="J15" i="13"/>
  <c r="I15" i="13"/>
  <c r="H15" i="13"/>
  <c r="G15" i="13"/>
  <c r="F15" i="13"/>
  <c r="E15" i="13"/>
  <c r="D15" i="13"/>
  <c r="L14" i="13"/>
  <c r="K14" i="13"/>
  <c r="J14" i="13"/>
  <c r="I14" i="13"/>
  <c r="H14" i="13"/>
  <c r="G14" i="13"/>
  <c r="F14" i="13"/>
  <c r="E14" i="13"/>
  <c r="D14" i="13"/>
  <c r="L13" i="13"/>
  <c r="K13" i="13"/>
  <c r="J13" i="13"/>
  <c r="I13" i="13"/>
  <c r="H13" i="13"/>
  <c r="G13" i="13"/>
  <c r="F13" i="13"/>
  <c r="E13" i="13"/>
  <c r="D13" i="13"/>
  <c r="L12" i="13"/>
  <c r="K12" i="13"/>
  <c r="J12" i="13"/>
  <c r="I12" i="13"/>
  <c r="H12" i="13"/>
  <c r="G12" i="13"/>
  <c r="F12" i="13"/>
  <c r="E12" i="13"/>
  <c r="D12" i="13"/>
  <c r="L11" i="13"/>
  <c r="K11" i="13"/>
  <c r="J11" i="13"/>
  <c r="I11" i="13"/>
  <c r="H11" i="13"/>
  <c r="G11" i="13"/>
  <c r="F11" i="13"/>
  <c r="E11" i="13"/>
  <c r="D11" i="13"/>
  <c r="L10" i="13"/>
  <c r="K10" i="13"/>
  <c r="J10" i="13"/>
  <c r="I10" i="13"/>
  <c r="H10" i="13"/>
  <c r="G10" i="13"/>
  <c r="F10" i="13"/>
  <c r="E10" i="13"/>
  <c r="D5" i="13"/>
  <c r="E5" i="13"/>
  <c r="F5" i="13"/>
  <c r="G5" i="13"/>
  <c r="H5" i="13"/>
  <c r="I5" i="13"/>
  <c r="J5" i="13"/>
  <c r="K5" i="13"/>
  <c r="L5" i="13"/>
  <c r="D6" i="13"/>
  <c r="E6" i="13"/>
  <c r="F6" i="13"/>
  <c r="G6" i="13"/>
  <c r="H6" i="13"/>
  <c r="I6" i="13"/>
  <c r="J6" i="13"/>
  <c r="K6" i="13"/>
  <c r="L6" i="13"/>
  <c r="D7" i="13"/>
  <c r="E7" i="13"/>
  <c r="F7" i="13"/>
  <c r="G7" i="13"/>
  <c r="H7" i="13"/>
  <c r="I7" i="13"/>
  <c r="J7" i="13"/>
  <c r="K7" i="13"/>
  <c r="L7" i="13"/>
  <c r="D8" i="13"/>
  <c r="E8" i="13"/>
  <c r="F8" i="13"/>
  <c r="G8" i="13"/>
  <c r="H8" i="13"/>
  <c r="I8" i="13"/>
  <c r="J8" i="13"/>
  <c r="K8" i="13"/>
  <c r="L8" i="13"/>
  <c r="D9" i="13"/>
  <c r="E9" i="13"/>
  <c r="F9" i="13"/>
  <c r="G9" i="13"/>
  <c r="H9" i="13"/>
  <c r="I9" i="13"/>
  <c r="J9" i="13"/>
  <c r="K9" i="13"/>
  <c r="L9" i="13"/>
  <c r="E4" i="13"/>
  <c r="F4" i="13"/>
  <c r="G4" i="13"/>
  <c r="H4" i="13"/>
  <c r="I4" i="13"/>
  <c r="J4" i="13"/>
  <c r="K4" i="13"/>
  <c r="L4" i="13"/>
  <c r="D4" i="13"/>
  <c r="P2" i="3"/>
  <c r="N3" i="3"/>
  <c r="N4" i="3" s="1"/>
  <c r="I3" i="3"/>
  <c r="H3" i="3"/>
  <c r="E3" i="3"/>
  <c r="I48" i="13" l="1"/>
  <c r="I56" i="13"/>
  <c r="L57" i="13"/>
  <c r="F55" i="13"/>
  <c r="L53" i="13"/>
  <c r="K57" i="13"/>
  <c r="E55" i="13"/>
  <c r="H52" i="13"/>
  <c r="K49" i="13"/>
  <c r="H48" i="13"/>
  <c r="J57" i="13"/>
  <c r="G56" i="13"/>
  <c r="D55" i="13"/>
  <c r="J53" i="13"/>
  <c r="G52" i="13"/>
  <c r="D51" i="13"/>
  <c r="J49" i="13"/>
  <c r="G48" i="13"/>
  <c r="D47" i="13"/>
  <c r="H56" i="13"/>
  <c r="K53" i="13"/>
  <c r="E51" i="13"/>
  <c r="E47" i="13"/>
  <c r="I57" i="13"/>
  <c r="F56" i="13"/>
  <c r="L54" i="13"/>
  <c r="I53" i="13"/>
  <c r="F52" i="13"/>
  <c r="L50" i="13"/>
  <c r="I49" i="13"/>
  <c r="F48" i="13"/>
  <c r="D46" i="13"/>
  <c r="H57" i="13"/>
  <c r="E56" i="13"/>
  <c r="K54" i="13"/>
  <c r="H53" i="13"/>
  <c r="E52" i="13"/>
  <c r="K50" i="13"/>
  <c r="H49" i="13"/>
  <c r="E48" i="13"/>
  <c r="L46" i="13"/>
  <c r="G57" i="13"/>
  <c r="D56" i="13"/>
  <c r="J54" i="13"/>
  <c r="G53" i="13"/>
  <c r="D52" i="13"/>
  <c r="J50" i="13"/>
  <c r="G49" i="13"/>
  <c r="D48" i="13"/>
  <c r="I50" i="13"/>
  <c r="J46" i="13"/>
  <c r="E57" i="13"/>
  <c r="K55" i="13"/>
  <c r="H54" i="13"/>
  <c r="E53" i="13"/>
  <c r="K51" i="13"/>
  <c r="H50" i="13"/>
  <c r="E49" i="13"/>
  <c r="K47" i="13"/>
  <c r="F57" i="13"/>
  <c r="I54" i="13"/>
  <c r="L51" i="13"/>
  <c r="L47" i="13"/>
  <c r="I46" i="13"/>
  <c r="D57" i="13"/>
  <c r="J55" i="13"/>
  <c r="G54" i="13"/>
  <c r="D53" i="13"/>
  <c r="J51" i="13"/>
  <c r="G50" i="13"/>
  <c r="D49" i="13"/>
  <c r="J47" i="13"/>
  <c r="K46" i="13"/>
  <c r="L55" i="13"/>
  <c r="F53" i="13"/>
  <c r="F49" i="13"/>
  <c r="H46" i="13"/>
  <c r="L56" i="13"/>
  <c r="I55" i="13"/>
  <c r="F54" i="13"/>
  <c r="L52" i="13"/>
  <c r="I51" i="13"/>
  <c r="F50" i="13"/>
  <c r="L48" i="13"/>
  <c r="I47" i="13"/>
  <c r="G46" i="13"/>
  <c r="K56" i="13"/>
  <c r="H55" i="13"/>
  <c r="E54" i="13"/>
  <c r="K52" i="13"/>
  <c r="H51" i="13"/>
  <c r="E50" i="13"/>
  <c r="K48" i="13"/>
  <c r="H47" i="13"/>
  <c r="E46" i="13"/>
  <c r="J56" i="13"/>
  <c r="G55" i="13"/>
  <c r="D54" i="13"/>
  <c r="J52" i="13"/>
  <c r="G51" i="13"/>
  <c r="D50" i="13"/>
  <c r="J48" i="1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7D0916-8BB3-4E12-B80F-59617CC42A18}" keepAlive="1" name="Requête - Export_Charges_SAL_PAT" description="Connexion à la requête « Export_Charges_SAL_PAT » dans le classeur." type="5" refreshedVersion="6" background="1">
    <dbPr connection="Provider=Microsoft.Mashup.OleDb.1;Data Source=$Workbook$;Location=Export_Charges_SAL_PAT;Extended Properties=&quot;&quot;" command="SELECT * FROM [Export_Charges_SAL_PAT]"/>
  </connection>
  <connection id="2" xr16:uid="{F38183F4-9CC2-4D47-A2A3-D4387167BA92}" keepAlive="1" name="Requête - Planning" description="Connexion à la requête « Planning » dans le classeur." type="5" refreshedVersion="0" background="1">
    <dbPr connection="Provider=Microsoft.Mashup.OleDb.1;Data Source=$Workbook$;Location=Planning;Extended Properties=&quot;&quot;" command="SELECT * FROM [Planning]"/>
  </connection>
  <connection id="3" xr16:uid="{5AFE5CB4-E5A2-410D-B4ED-337145023DD7}" keepAlive="1" name="Requête - Planning (2)" description="Connexion à la requête « Planning (2) » dans le classeur." type="5" refreshedVersion="6" background="1">
    <dbPr connection="Provider=Microsoft.Mashup.OleDb.1;Data Source=$Workbook$;Location=&quot;Planning (2)&quot;;Extended Properties=&quot;&quot;" command="SELECT * FROM [Planning (2)]"/>
  </connection>
</connections>
</file>

<file path=xl/sharedStrings.xml><?xml version="1.0" encoding="utf-8"?>
<sst xmlns="http://schemas.openxmlformats.org/spreadsheetml/2006/main" count="1510" uniqueCount="156">
  <si>
    <t>NOM</t>
  </si>
  <si>
    <t>PRENOM</t>
  </si>
  <si>
    <t>H</t>
  </si>
  <si>
    <t>Date</t>
  </si>
  <si>
    <t>Eric</t>
  </si>
  <si>
    <t>Romain</t>
  </si>
  <si>
    <t>Marc</t>
  </si>
  <si>
    <t>Thomas</t>
  </si>
  <si>
    <t>Total général</t>
  </si>
  <si>
    <t>Affaire</t>
  </si>
  <si>
    <t>Prénom</t>
  </si>
  <si>
    <t>XAP</t>
  </si>
  <si>
    <t>Pliage</t>
  </si>
  <si>
    <t>Lève benne</t>
  </si>
  <si>
    <t>Table de tri sans leve benne</t>
  </si>
  <si>
    <t>Composteur D330 (U1300)</t>
  </si>
  <si>
    <t>Composteur D70 (U800)</t>
  </si>
  <si>
    <t>Client</t>
  </si>
  <si>
    <t>BCC</t>
  </si>
  <si>
    <t>N° Affaire</t>
  </si>
  <si>
    <t>Heures réalisées</t>
  </si>
  <si>
    <t>D70</t>
  </si>
  <si>
    <t>D330</t>
  </si>
  <si>
    <t>TABTRI</t>
  </si>
  <si>
    <t>LEVBEN</t>
  </si>
  <si>
    <t>PLI</t>
  </si>
  <si>
    <t>EDI</t>
  </si>
  <si>
    <t>BIO</t>
  </si>
  <si>
    <t>WIM</t>
  </si>
  <si>
    <t>MALADIE</t>
  </si>
  <si>
    <t>CONGE</t>
  </si>
  <si>
    <t>CP</t>
  </si>
  <si>
    <t>ABSENCE</t>
  </si>
  <si>
    <t>N° Affaire ou motif d'absences</t>
  </si>
  <si>
    <t>EDISER</t>
  </si>
  <si>
    <t>FORMULAIRE de saisie des heures par affaires</t>
  </si>
  <si>
    <t>Somme de Heures</t>
  </si>
  <si>
    <t>EXPLOITATION</t>
  </si>
  <si>
    <t>Exploitation divers</t>
  </si>
  <si>
    <t>AFFAIRE</t>
  </si>
  <si>
    <t>Planning d'heure</t>
  </si>
  <si>
    <t>Affaires</t>
  </si>
  <si>
    <t>Calcul d'heures</t>
  </si>
  <si>
    <t>Départ</t>
  </si>
  <si>
    <t>Total</t>
  </si>
  <si>
    <t>Centièmes</t>
  </si>
  <si>
    <t>Fin</t>
  </si>
  <si>
    <t>Matin</t>
  </si>
  <si>
    <t>Après-midi</t>
  </si>
  <si>
    <t>TOTAL</t>
  </si>
  <si>
    <t>BUREAU</t>
  </si>
  <si>
    <t>Bureau</t>
  </si>
  <si>
    <t>Commentaires</t>
  </si>
  <si>
    <t>AT</t>
  </si>
  <si>
    <t>ESC</t>
  </si>
  <si>
    <t>Escalier</t>
  </si>
  <si>
    <t>Congé Payé</t>
  </si>
  <si>
    <t>Accident de Travail</t>
  </si>
  <si>
    <t>Maladie</t>
  </si>
  <si>
    <t>Accident de travail</t>
  </si>
  <si>
    <t>Absence</t>
  </si>
  <si>
    <t>MAL</t>
  </si>
  <si>
    <t>Jeremy</t>
  </si>
  <si>
    <t>janv</t>
  </si>
  <si>
    <t>01-janv</t>
  </si>
  <si>
    <t>04-janv</t>
  </si>
  <si>
    <t>05-janv</t>
  </si>
  <si>
    <t>06-janv</t>
  </si>
  <si>
    <t>07-janv</t>
  </si>
  <si>
    <t>08-janv</t>
  </si>
  <si>
    <t>11-janv</t>
  </si>
  <si>
    <t>12-janv</t>
  </si>
  <si>
    <t>13-janv</t>
  </si>
  <si>
    <t>14-janv</t>
  </si>
  <si>
    <t>15-janv</t>
  </si>
  <si>
    <t>18-janv</t>
  </si>
  <si>
    <t>19-janv</t>
  </si>
  <si>
    <t>20-janv</t>
  </si>
  <si>
    <t>21-janv</t>
  </si>
  <si>
    <t>22-janv</t>
  </si>
  <si>
    <t>25-janv</t>
  </si>
  <si>
    <t>26-janv</t>
  </si>
  <si>
    <t>27-janv</t>
  </si>
  <si>
    <t>28-janv</t>
  </si>
  <si>
    <t>29-janv</t>
  </si>
  <si>
    <t>Formule</t>
  </si>
  <si>
    <t>Libellé</t>
  </si>
  <si>
    <t>Etat 1</t>
  </si>
  <si>
    <t>Nom</t>
  </si>
  <si>
    <t>Salarial</t>
  </si>
  <si>
    <t>Patronal</t>
  </si>
  <si>
    <t>Code Ducs</t>
  </si>
  <si>
    <t/>
  </si>
  <si>
    <t>Theo</t>
  </si>
  <si>
    <t>Malisa</t>
  </si>
  <si>
    <t>THIBAULT</t>
  </si>
  <si>
    <t>Daniel</t>
  </si>
  <si>
    <t>Somme de Salarial</t>
  </si>
  <si>
    <t>Étiquettes de lignes</t>
  </si>
  <si>
    <t>Somme de Patronal</t>
  </si>
  <si>
    <t>Somme de H</t>
  </si>
  <si>
    <t>Heure base</t>
  </si>
  <si>
    <t>Thibault</t>
  </si>
  <si>
    <t>MAY</t>
  </si>
  <si>
    <t>Comptes de charges</t>
  </si>
  <si>
    <t>Montant</t>
  </si>
  <si>
    <t>TOTAL en €</t>
  </si>
  <si>
    <t>TOTAL en %</t>
  </si>
  <si>
    <t>Charges PATRONALES</t>
  </si>
  <si>
    <t>Charges SALARIALES</t>
  </si>
  <si>
    <t>DUPONT</t>
  </si>
  <si>
    <t>COURSE</t>
  </si>
  <si>
    <t>MELON</t>
  </si>
  <si>
    <t>MONTO</t>
  </si>
  <si>
    <t>SULTAN</t>
  </si>
  <si>
    <t>FERME</t>
  </si>
  <si>
    <t>SOULT</t>
  </si>
  <si>
    <t>MARTIN</t>
  </si>
  <si>
    <t>01/2021 - 0000000009 DUPONT Marc</t>
  </si>
  <si>
    <t>01/2021 - 0000000014 COURSE Thomas</t>
  </si>
  <si>
    <t>01/2021 - 0000000004 MELON Theo</t>
  </si>
  <si>
    <t>01/2021 - 0000000001 MONTO Eric</t>
  </si>
  <si>
    <t>01/2021 - 0000000005 SULTAN Romain</t>
  </si>
  <si>
    <t>01/2021 - 0000000003 FERME Daniel</t>
  </si>
  <si>
    <t>01/2021 - 0000000008 FERME Jeremy</t>
  </si>
  <si>
    <t>01/2021 - 0000000002 SOULT Malisa</t>
  </si>
  <si>
    <t>01/2021 - 0000000016 MARTIN THIBAULT</t>
  </si>
  <si>
    <t>COPIER VALEUR PUIS CONVERTIR</t>
  </si>
  <si>
    <t>BIOCYCLE</t>
  </si>
  <si>
    <t>COMPO</t>
  </si>
  <si>
    <t>DISERLIGNE</t>
  </si>
  <si>
    <t>MP</t>
  </si>
  <si>
    <t>WILIM</t>
  </si>
  <si>
    <t>XPRT</t>
  </si>
  <si>
    <t>MAYRON</t>
  </si>
  <si>
    <t>Mayron</t>
  </si>
  <si>
    <t>xprt</t>
  </si>
  <si>
    <t>431000</t>
  </si>
  <si>
    <t>437300</t>
  </si>
  <si>
    <t>437410</t>
  </si>
  <si>
    <t>438673</t>
  </si>
  <si>
    <t>437080</t>
  </si>
  <si>
    <t>437400</t>
  </si>
  <si>
    <t>Somme de Mtt Charges</t>
  </si>
  <si>
    <t>Total Somme de Mtt Charges</t>
  </si>
  <si>
    <t xml:space="preserve">% </t>
  </si>
  <si>
    <t xml:space="preserve">Total % </t>
  </si>
  <si>
    <t xml:space="preserve"> </t>
  </si>
  <si>
    <t>Somme de Mtt Charges CP</t>
  </si>
  <si>
    <t>%  CP</t>
  </si>
  <si>
    <t>Somme de Mtt Charges D70</t>
  </si>
  <si>
    <t>%  D70</t>
  </si>
  <si>
    <t>Somme de Mtt Charges EDI</t>
  </si>
  <si>
    <t>%  EDI</t>
  </si>
  <si>
    <t>Somme de Mtt Charges PLI</t>
  </si>
  <si>
    <t>%  PLI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</si>
</sst>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4" formatCode="_-* #,##0.00\ _€_-;\-* #,##0.00\ _€_-;_-* &quot;-&quot;??\ _€_-;_-@_-"/>
  </numFmts>
  <fonts count="12" x14ac:knownFonts="1"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sz val="24"/>
      <color theme="1"/>
      <name val="Calibri Light"/>
      <family val="2"/>
    </font>
    <font>
      <sz val="14"/>
      <color theme="1"/>
      <name val="Calibri Light"/>
      <family val="2"/>
    </font>
    <font>
      <b/>
      <sz val="14"/>
      <color theme="1"/>
      <name val="Calibri Light"/>
      <family val="2"/>
    </font>
    <font>
      <b/>
      <sz val="12"/>
      <color theme="1"/>
      <name val="Calibri Light"/>
      <family val="2"/>
    </font>
    <font>
      <b/>
      <sz val="14"/>
      <color theme="0"/>
      <name val="Calibri Light"/>
      <family val="2"/>
    </font>
    <font>
      <b/>
      <sz val="16"/>
      <color theme="0"/>
      <name val="Calibri Light"/>
      <family val="2"/>
    </font>
    <font>
      <sz val="8"/>
      <name val="Calibri Light"/>
      <family val="2"/>
    </font>
    <font>
      <sz val="11"/>
      <color theme="1"/>
      <name val="Calibri Light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80808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5"/>
      </left>
      <right/>
      <top style="double">
        <color theme="5"/>
      </top>
      <bottom/>
      <diagonal/>
    </border>
    <border>
      <left/>
      <right style="thin">
        <color theme="5"/>
      </right>
      <top style="double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 tint="-0.499984740745262"/>
      </top>
      <bottom/>
      <diagonal/>
    </border>
    <border>
      <left/>
      <right/>
      <top/>
      <bottom style="thin">
        <color theme="5" tint="-0.49998474074526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/>
      <diagonal/>
    </border>
    <border>
      <left style="medium">
        <color theme="5" tint="-0.499984740745262"/>
      </left>
      <right/>
      <top style="medium">
        <color theme="5" tint="-0.499984740745262"/>
      </top>
      <bottom style="thin">
        <color theme="5" tint="-0.499984740745262"/>
      </bottom>
      <diagonal/>
    </border>
    <border>
      <left/>
      <right/>
      <top style="medium">
        <color theme="5" tint="-0.499984740745262"/>
      </top>
      <bottom style="thin">
        <color theme="5" tint="-0.499984740745262"/>
      </bottom>
      <diagonal/>
    </border>
    <border>
      <left style="medium">
        <color theme="5" tint="-0.499984740745262"/>
      </left>
      <right/>
      <top style="thin">
        <color theme="5" tint="-0.499984740745262"/>
      </top>
      <bottom/>
      <diagonal/>
    </border>
    <border>
      <left/>
      <right style="medium">
        <color theme="5" tint="-0.499984740745262"/>
      </right>
      <top style="thin">
        <color theme="5" tint="-0.499984740745262"/>
      </top>
      <bottom/>
      <diagonal/>
    </border>
    <border>
      <left style="medium">
        <color theme="5" tint="-0.499984740745262"/>
      </left>
      <right/>
      <top/>
      <bottom/>
      <diagonal/>
    </border>
    <border>
      <left/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/>
      <bottom style="thin">
        <color theme="5" tint="-0.499984740745262"/>
      </bottom>
      <diagonal/>
    </border>
    <border>
      <left/>
      <right style="medium">
        <color theme="5" tint="-0.499984740745262"/>
      </right>
      <top/>
      <bottom style="thin">
        <color theme="5" tint="-0.499984740745262"/>
      </bottom>
      <diagonal/>
    </border>
    <border>
      <left style="medium">
        <color theme="5" tint="-0.499984740745262"/>
      </left>
      <right/>
      <top/>
      <bottom style="medium">
        <color theme="5" tint="-0.499984740745262"/>
      </bottom>
      <diagonal/>
    </border>
    <border>
      <left/>
      <right/>
      <top/>
      <bottom style="medium">
        <color theme="5" tint="-0.499984740745262"/>
      </bottom>
      <diagonal/>
    </border>
    <border>
      <left/>
      <right style="medium">
        <color theme="5" tint="-0.499984740745262"/>
      </right>
      <top/>
      <bottom style="medium">
        <color theme="5" tint="-0.499984740745262"/>
      </bottom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righ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 applyProtection="1">
      <alignment vertical="center"/>
    </xf>
    <xf numFmtId="0" fontId="4" fillId="3" borderId="3" xfId="0" applyFont="1" applyFill="1" applyBorder="1" applyAlignment="1" applyProtection="1">
      <alignment vertical="center"/>
    </xf>
    <xf numFmtId="14" fontId="1" fillId="6" borderId="0" xfId="0" applyNumberFormat="1" applyFont="1" applyFill="1" applyBorder="1" applyAlignment="1">
      <alignment horizontal="left" vertical="center"/>
    </xf>
    <xf numFmtId="0" fontId="1" fillId="6" borderId="13" xfId="0" applyFont="1" applyFill="1" applyBorder="1" applyAlignment="1">
      <alignment horizontal="left" vertical="center"/>
    </xf>
    <xf numFmtId="0" fontId="1" fillId="6" borderId="1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4" fillId="3" borderId="2" xfId="0" applyFont="1" applyFill="1" applyBorder="1" applyAlignment="1" applyProtection="1">
      <alignment vertical="center"/>
    </xf>
    <xf numFmtId="0" fontId="4" fillId="3" borderId="11" xfId="0" applyFont="1" applyFill="1" applyBorder="1" applyAlignment="1" applyProtection="1">
      <alignment vertical="center"/>
    </xf>
    <xf numFmtId="0" fontId="4" fillId="3" borderId="5" xfId="0" applyFont="1" applyFill="1" applyBorder="1" applyAlignment="1" applyProtection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0" fontId="0" fillId="0" borderId="0" xfId="0" pivotButton="1" applyAlignment="1">
      <alignment vertical="center"/>
    </xf>
    <xf numFmtId="0" fontId="1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4" fillId="3" borderId="11" xfId="0" applyFont="1" applyFill="1" applyBorder="1" applyAlignment="1" applyProtection="1">
      <alignment vertical="center"/>
      <protection locked="0"/>
    </xf>
    <xf numFmtId="2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vertical="center"/>
      <protection locked="0"/>
    </xf>
    <xf numFmtId="20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vertical="center"/>
    </xf>
    <xf numFmtId="0" fontId="0" fillId="5" borderId="14" xfId="0" applyFill="1" applyBorder="1" applyAlignment="1" applyProtection="1">
      <alignment vertical="center"/>
    </xf>
    <xf numFmtId="2" fontId="7" fillId="5" borderId="12" xfId="0" applyNumberFormat="1" applyFont="1" applyFill="1" applyBorder="1" applyAlignment="1" applyProtection="1">
      <alignment vertical="center"/>
      <protection locked="0"/>
    </xf>
    <xf numFmtId="0" fontId="6" fillId="5" borderId="5" xfId="0" applyFont="1" applyFill="1" applyBorder="1" applyAlignment="1" applyProtection="1">
      <alignment vertical="center"/>
      <protection locked="0"/>
    </xf>
    <xf numFmtId="0" fontId="4" fillId="3" borderId="17" xfId="0" applyFont="1" applyFill="1" applyBorder="1" applyAlignment="1" applyProtection="1">
      <alignment vertical="center"/>
      <protection locked="0"/>
    </xf>
    <xf numFmtId="2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vertical="center"/>
      <protection locked="0"/>
    </xf>
    <xf numFmtId="20" fontId="3" fillId="3" borderId="20" xfId="0" applyNumberFormat="1" applyFont="1" applyFill="1" applyBorder="1" applyAlignment="1" applyProtection="1">
      <alignment horizontal="center" vertical="center"/>
      <protection locked="0"/>
    </xf>
    <xf numFmtId="14" fontId="5" fillId="4" borderId="7" xfId="0" applyNumberFormat="1" applyFont="1" applyFill="1" applyBorder="1" applyAlignment="1" applyProtection="1">
      <alignment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  <xf numFmtId="0" fontId="5" fillId="2" borderId="7" xfId="0" applyFont="1" applyFill="1" applyBorder="1" applyAlignment="1" applyProtection="1">
      <alignment vertical="center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4" fillId="3" borderId="9" xfId="0" applyFont="1" applyFill="1" applyBorder="1" applyAlignment="1" applyProtection="1">
      <alignment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vertical="center" wrapText="1"/>
    </xf>
    <xf numFmtId="0" fontId="1" fillId="2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0" fillId="7" borderId="24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1" fillId="0" borderId="0" xfId="0" applyFont="1"/>
    <xf numFmtId="4" fontId="11" fillId="0" borderId="0" xfId="0" applyNumberFormat="1" applyFont="1"/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6" borderId="26" xfId="0" applyFont="1" applyFill="1" applyBorder="1" applyAlignment="1">
      <alignment horizontal="left" vertical="center"/>
    </xf>
    <xf numFmtId="10" fontId="0" fillId="0" borderId="0" xfId="0" applyNumberFormat="1"/>
    <xf numFmtId="0" fontId="1" fillId="2" borderId="27" xfId="0" applyNumberFormat="1" applyFont="1" applyFill="1" applyBorder="1" applyAlignment="1">
      <alignment horizontal="center" vertical="center"/>
    </xf>
    <xf numFmtId="164" fontId="0" fillId="0" borderId="0" xfId="0" applyNumberFormat="1"/>
    <xf numFmtId="9" fontId="0" fillId="0" borderId="0" xfId="1" applyFont="1" applyAlignment="1">
      <alignment horizontal="left" vertical="center"/>
    </xf>
    <xf numFmtId="10" fontId="0" fillId="0" borderId="0" xfId="1" applyNumberFormat="1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43" fontId="0" fillId="0" borderId="0" xfId="2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3" fontId="0" fillId="0" borderId="28" xfId="2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3" fontId="0" fillId="0" borderId="29" xfId="2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9" xfId="0" applyBorder="1" applyAlignment="1">
      <alignment vertical="center"/>
    </xf>
    <xf numFmtId="10" fontId="0" fillId="0" borderId="29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43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0" fontId="0" fillId="0" borderId="40" xfId="0" applyNumberFormat="1" applyFont="1" applyBorder="1" applyAlignment="1">
      <alignment horizontal="center" vertical="center"/>
    </xf>
    <xf numFmtId="10" fontId="0" fillId="0" borderId="41" xfId="0" applyNumberFormat="1" applyFont="1" applyBorder="1" applyAlignment="1">
      <alignment horizontal="center" vertical="center"/>
    </xf>
    <xf numFmtId="43" fontId="0" fillId="0" borderId="36" xfId="2" applyFont="1" applyBorder="1" applyAlignment="1">
      <alignment horizontal="center" vertical="center"/>
    </xf>
    <xf numFmtId="43" fontId="0" fillId="0" borderId="37" xfId="2" applyFont="1" applyBorder="1" applyAlignment="1">
      <alignment horizontal="center" vertical="center"/>
    </xf>
    <xf numFmtId="43" fontId="0" fillId="0" borderId="38" xfId="2" applyFont="1" applyBorder="1" applyAlignment="1">
      <alignment horizontal="center" vertical="center"/>
    </xf>
    <xf numFmtId="43" fontId="0" fillId="0" borderId="39" xfId="2" applyFont="1" applyBorder="1" applyAlignment="1">
      <alignment horizontal="center" vertical="center"/>
    </xf>
    <xf numFmtId="43" fontId="0" fillId="0" borderId="40" xfId="2" applyFont="1" applyBorder="1" applyAlignment="1">
      <alignment horizontal="center" vertical="center"/>
    </xf>
    <xf numFmtId="43" fontId="0" fillId="0" borderId="41" xfId="2" applyFont="1" applyBorder="1" applyAlignment="1">
      <alignment horizontal="center" vertical="center"/>
    </xf>
    <xf numFmtId="43" fontId="0" fillId="0" borderId="42" xfId="2" applyFont="1" applyBorder="1" applyAlignment="1">
      <alignment horizontal="center" vertical="center"/>
    </xf>
    <xf numFmtId="43" fontId="0" fillId="0" borderId="43" xfId="2" applyFont="1" applyBorder="1" applyAlignment="1">
      <alignment horizontal="center" vertical="center"/>
    </xf>
    <xf numFmtId="43" fontId="0" fillId="0" borderId="44" xfId="2" applyFont="1" applyBorder="1" applyAlignment="1">
      <alignment horizontal="center" vertical="center"/>
    </xf>
    <xf numFmtId="0" fontId="0" fillId="0" borderId="33" xfId="0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0" fontId="0" fillId="0" borderId="36" xfId="1" applyNumberFormat="1" applyFont="1" applyBorder="1" applyAlignment="1">
      <alignment horizontal="center" vertical="center"/>
    </xf>
    <xf numFmtId="10" fontId="0" fillId="0" borderId="28" xfId="1" applyNumberFormat="1" applyFont="1" applyBorder="1" applyAlignment="1">
      <alignment horizontal="center" vertical="center"/>
    </xf>
    <xf numFmtId="10" fontId="0" fillId="0" borderId="37" xfId="1" applyNumberFormat="1" applyFont="1" applyBorder="1" applyAlignment="1">
      <alignment horizontal="center" vertical="center"/>
    </xf>
    <xf numFmtId="10" fontId="0" fillId="0" borderId="38" xfId="1" applyNumberFormat="1" applyFont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 vertical="center"/>
    </xf>
    <xf numFmtId="10" fontId="0" fillId="0" borderId="39" xfId="1" applyNumberFormat="1" applyFont="1" applyBorder="1" applyAlignment="1">
      <alignment horizontal="center" vertical="center"/>
    </xf>
    <xf numFmtId="10" fontId="0" fillId="0" borderId="40" xfId="1" applyNumberFormat="1" applyFont="1" applyBorder="1" applyAlignment="1">
      <alignment horizontal="center" vertical="center"/>
    </xf>
    <xf numFmtId="10" fontId="0" fillId="0" borderId="29" xfId="1" applyNumberFormat="1" applyFont="1" applyBorder="1" applyAlignment="1">
      <alignment horizontal="center" vertical="center"/>
    </xf>
    <xf numFmtId="10" fontId="0" fillId="0" borderId="41" xfId="1" applyNumberFormat="1" applyFont="1" applyBorder="1" applyAlignment="1">
      <alignment horizontal="center" vertical="center"/>
    </xf>
    <xf numFmtId="10" fontId="0" fillId="0" borderId="42" xfId="1" applyNumberFormat="1" applyFont="1" applyBorder="1" applyAlignment="1">
      <alignment horizontal="center" vertical="center"/>
    </xf>
    <xf numFmtId="10" fontId="0" fillId="0" borderId="43" xfId="1" applyNumberFormat="1" applyFont="1" applyBorder="1" applyAlignment="1">
      <alignment horizontal="center" vertical="center"/>
    </xf>
    <xf numFmtId="10" fontId="0" fillId="0" borderId="44" xfId="1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/>
    </xf>
    <xf numFmtId="0" fontId="2" fillId="5" borderId="8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left" vertical="center"/>
    </xf>
    <xf numFmtId="0" fontId="5" fillId="5" borderId="2" xfId="0" applyFont="1" applyFill="1" applyBorder="1" applyAlignment="1" applyProtection="1">
      <alignment horizontal="left" vertical="center"/>
    </xf>
    <xf numFmtId="0" fontId="5" fillId="5" borderId="11" xfId="0" applyFont="1" applyFill="1" applyBorder="1" applyAlignment="1" applyProtection="1">
      <alignment horizontal="left" vertical="center"/>
    </xf>
    <xf numFmtId="0" fontId="5" fillId="5" borderId="5" xfId="0" applyFont="1" applyFill="1" applyBorder="1" applyAlignment="1" applyProtection="1">
      <alignment horizontal="left" vertical="center"/>
    </xf>
    <xf numFmtId="0" fontId="0" fillId="0" borderId="36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0" fillId="0" borderId="0" xfId="0" applyAlignment="1">
      <alignment horizontal="left" indent="3"/>
    </xf>
    <xf numFmtId="10" fontId="0" fillId="0" borderId="0" xfId="0" applyNumberFormat="1" applyAlignment="1">
      <alignment horizontal="left" indent="2"/>
    </xf>
    <xf numFmtId="10" fontId="0" fillId="0" borderId="0" xfId="1" applyNumberFormat="1" applyFont="1"/>
    <xf numFmtId="164" fontId="0" fillId="0" borderId="0" xfId="0" applyNumberFormat="1" applyFill="1"/>
    <xf numFmtId="10" fontId="0" fillId="0" borderId="0" xfId="0" applyNumberFormat="1" applyFill="1"/>
  </cellXfs>
  <cellStyles count="3">
    <cellStyle name="Milliers" xfId="2" builtinId="3"/>
    <cellStyle name="Normal" xfId="0" builtinId="0"/>
    <cellStyle name="Pourcentage" xfId="1" builtinId="5"/>
  </cellStyles>
  <dxfs count="186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5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6" tint="0.79998168889431442"/>
        </patternFill>
      </fill>
    </dxf>
    <dxf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thin">
          <color indexed="64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border outline="0">
        <top style="thin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border outline="0"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  <protection locked="1" hidden="0"/>
    </dxf>
    <dxf>
      <alignment horizontal="center"/>
    </dxf>
    <dxf>
      <font>
        <b/>
      </font>
    </dxf>
    <dxf>
      <alignment horizontal="center"/>
    </dxf>
    <dxf>
      <font>
        <b/>
      </font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indexed="64"/>
          <bgColor theme="5" tint="0.39994506668294322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/>
      </font>
    </dxf>
    <dxf>
      <alignment horizontal="center"/>
    </dxf>
    <dxf>
      <font>
        <b/>
      </font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border>
        <horizontal style="thin">
          <color theme="5"/>
        </horizontal>
      </border>
    </dxf>
    <dxf>
      <border>
        <top style="thin">
          <color theme="5"/>
        </top>
      </border>
    </dxf>
    <dxf>
      <font>
        <b/>
      </font>
    </dxf>
    <dxf>
      <border>
        <top style="double">
          <color theme="5"/>
        </top>
      </border>
    </dxf>
    <dxf>
      <border>
        <top style="double">
          <color theme="5"/>
        </top>
      </border>
    </dxf>
    <dxf>
      <border>
        <top style="thin">
          <color theme="5"/>
        </top>
        <horizontal style="thin">
          <color theme="5"/>
        </horizontal>
      </border>
    </dxf>
    <dxf>
      <font>
        <b/>
      </font>
    </dxf>
    <dxf>
      <border>
        <right style="thin">
          <color theme="5"/>
        </right>
      </border>
    </dxf>
    <dxf>
      <border>
        <right style="thin">
          <color theme="5"/>
        </right>
      </border>
    </dxf>
    <dxf>
      <border>
        <right style="thin">
          <color theme="5"/>
        </right>
        <top style="thin">
          <color theme="5"/>
        </top>
        <bottom style="thin">
          <color theme="5"/>
        </bottom>
        <horizontal style="thin">
          <color theme="5"/>
        </horizontal>
      </border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top style="thin">
          <color theme="5"/>
        </top>
        <bottom style="thin">
          <color theme="5"/>
        </bottom>
        <horizontal style="thin">
          <color theme="5"/>
        </horizontal>
      </border>
    </dxf>
    <dxf>
      <fill>
        <patternFill patternType="solid">
          <bgColor theme="5" tint="0.79998168889431442"/>
        </patternFill>
      </fill>
    </dxf>
    <dxf>
      <border>
        <left style="thin">
          <color theme="5"/>
        </left>
      </border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0" formatCode="General"/>
    </dxf>
    <dxf>
      <alignment horizontal="center"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thin">
          <color indexed="64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</dxfs>
  <tableStyles count="2" defaultTableStyle="TableStyleMedium2" defaultPivotStyle="PivotStyleLight16">
    <tableStyle name="Invisible" pivot="0" table="0" count="0" xr9:uid="{E5720579-87EF-48C4-B4E3-6BAD022A9C9E}"/>
    <tableStyle name="Style de tableau 1" pivot="0" count="3" xr9:uid="{121F6E87-9A3D-4323-B93F-41E9E8476116}">
      <tableStyleElement type="headerRow" dxfId="185"/>
      <tableStyleElement type="firstRowStripe" dxfId="184"/>
      <tableStyleElement type="secondRowStripe" dxfId="183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2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microsoft.com/office/2007/relationships/slicerCache" Target="slicerCaches/slicerCache6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2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[21-01-suivi-planning-affaire-PQ.xlsm]Saisie!TCD_Récap_heures</c:name>
    <c:fmtId val="6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>
              <a:lumMod val="75000"/>
            </a:schemeClr>
          </a:solidFill>
          <a:ln w="9525" cap="flat" cmpd="sng" algn="ctr">
            <a:solidFill>
              <a:schemeClr val="accent6">
                <a:lumMod val="7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FFC000"/>
          </a:solidFill>
          <a:ln w="9525" cap="flat" cmpd="sng" algn="ctr">
            <a:solidFill>
              <a:srgbClr val="FFC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50"/>
          </a:solidFill>
          <a:ln w="9525" cap="flat" cmpd="sng" algn="ctr">
            <a:solidFill>
              <a:srgbClr val="00B05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FF00FF"/>
          </a:solidFill>
          <a:ln w="9525" cap="flat" cmpd="sng" algn="ctr">
            <a:solidFill>
              <a:srgbClr val="FF00FF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B0F0"/>
          </a:solidFill>
          <a:ln w="9525" cap="flat" cmpd="sng" algn="ctr">
            <a:solidFill>
              <a:srgbClr val="00B0F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Saisie!$D$6:$D$7</c:f>
              <c:strCache>
                <c:ptCount val="1"/>
                <c:pt idx="0">
                  <c:v>Daniel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Saisie!$D$8:$D$17</c:f>
              <c:numCache>
                <c:formatCode>General</c:formatCode>
                <c:ptCount val="9"/>
                <c:pt idx="0">
                  <c:v>0</c:v>
                </c:pt>
                <c:pt idx="1">
                  <c:v>147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C5-47A8-9FAA-B2804E0AD46E}"/>
            </c:ext>
          </c:extLst>
        </c:ser>
        <c:ser>
          <c:idx val="1"/>
          <c:order val="1"/>
          <c:tx>
            <c:strRef>
              <c:f>Saisie!$E$6:$E$7</c:f>
              <c:strCache>
                <c:ptCount val="1"/>
                <c:pt idx="0">
                  <c:v>Eric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Saisie!$E$8:$E$17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14</c:v>
                </c:pt>
                <c:pt idx="3">
                  <c:v>12</c:v>
                </c:pt>
                <c:pt idx="4">
                  <c:v>128.5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4C-4C74-8EFA-CD4CA9E6C996}"/>
            </c:ext>
          </c:extLst>
        </c:ser>
        <c:ser>
          <c:idx val="2"/>
          <c:order val="2"/>
          <c:tx>
            <c:strRef>
              <c:f>Saisie!$F$6:$F$7</c:f>
              <c:strCache>
                <c:ptCount val="1"/>
                <c:pt idx="0">
                  <c:v>Jeremy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Saisie!$F$8:$F$17</c:f>
              <c:numCache>
                <c:formatCode>General</c:formatCode>
                <c:ptCount val="9"/>
                <c:pt idx="0">
                  <c:v>147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4C-4C74-8EFA-CD4CA9E6C996}"/>
            </c:ext>
          </c:extLst>
        </c:ser>
        <c:ser>
          <c:idx val="3"/>
          <c:order val="3"/>
          <c:tx>
            <c:strRef>
              <c:f>Saisie!$G$6:$G$7</c:f>
              <c:strCache>
                <c:ptCount val="1"/>
                <c:pt idx="0">
                  <c:v>Malisa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Saisie!$G$8:$G$17</c:f>
              <c:numCache>
                <c:formatCode>General</c:formatCode>
                <c:ptCount val="9"/>
                <c:pt idx="0">
                  <c:v>0</c:v>
                </c:pt>
                <c:pt idx="1">
                  <c:v>112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4C-4C74-8EFA-CD4CA9E6C996}"/>
            </c:ext>
          </c:extLst>
        </c:ser>
        <c:ser>
          <c:idx val="4"/>
          <c:order val="4"/>
          <c:tx>
            <c:strRef>
              <c:f>Saisie!$H$6:$H$7</c:f>
              <c:strCache>
                <c:ptCount val="1"/>
                <c:pt idx="0">
                  <c:v>Marc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Saisie!$H$8:$H$17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112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4C-4C74-8EFA-CD4CA9E6C996}"/>
            </c:ext>
          </c:extLst>
        </c:ser>
        <c:ser>
          <c:idx val="5"/>
          <c:order val="5"/>
          <c:tx>
            <c:strRef>
              <c:f>Saisie!$I$6:$I$7</c:f>
              <c:strCache>
                <c:ptCount val="1"/>
                <c:pt idx="0">
                  <c:v>Romain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Saisie!$I$8:$I$17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04C-4C74-8EFA-CD4CA9E6C996}"/>
            </c:ext>
          </c:extLst>
        </c:ser>
        <c:ser>
          <c:idx val="6"/>
          <c:order val="6"/>
          <c:tx>
            <c:strRef>
              <c:f>Saisie!$J$6:$J$7</c:f>
              <c:strCache>
                <c:ptCount val="1"/>
                <c:pt idx="0">
                  <c:v>Theo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Saisie!$J$8:$J$17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42</c:v>
                </c:pt>
                <c:pt idx="3">
                  <c:v>0</c:v>
                </c:pt>
                <c:pt idx="4">
                  <c:v>35.5</c:v>
                </c:pt>
                <c:pt idx="5">
                  <c:v>73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04C-4C74-8EFA-CD4CA9E6C996}"/>
            </c:ext>
          </c:extLst>
        </c:ser>
        <c:ser>
          <c:idx val="7"/>
          <c:order val="7"/>
          <c:tx>
            <c:strRef>
              <c:f>Saisie!$K$6:$K$7</c:f>
              <c:strCache>
                <c:ptCount val="1"/>
                <c:pt idx="0">
                  <c:v>Thibault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Saisie!$K$8:$K$17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98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04C-4C74-8EFA-CD4CA9E6C996}"/>
            </c:ext>
          </c:extLst>
        </c:ser>
        <c:ser>
          <c:idx val="8"/>
          <c:order val="8"/>
          <c:tx>
            <c:strRef>
              <c:f>Saisie!$L$6:$L$7</c:f>
              <c:strCache>
                <c:ptCount val="1"/>
                <c:pt idx="0">
                  <c:v>Thomas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Saisie!$C$8:$C$17</c:f>
              <c:strCache>
                <c:ptCount val="9"/>
                <c:pt idx="0">
                  <c:v>9998</c:v>
                </c:pt>
                <c:pt idx="1">
                  <c:v>9999</c:v>
                </c:pt>
                <c:pt idx="2">
                  <c:v>CP</c:v>
                </c:pt>
                <c:pt idx="3">
                  <c:v>D330</c:v>
                </c:pt>
                <c:pt idx="4">
                  <c:v>D70</c:v>
                </c:pt>
                <c:pt idx="5">
                  <c:v>EDI</c:v>
                </c:pt>
                <c:pt idx="6">
                  <c:v>MAL</c:v>
                </c:pt>
                <c:pt idx="7">
                  <c:v>MAY</c:v>
                </c:pt>
                <c:pt idx="8">
                  <c:v>PLI</c:v>
                </c:pt>
              </c:strCache>
            </c:strRef>
          </c:cat>
          <c:val>
            <c:numRef>
              <c:f>Saisie!$L$8:$L$17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156.5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04C-4C74-8EFA-CD4CA9E6C99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830184559"/>
        <c:axId val="830195791"/>
      </c:barChart>
      <c:catAx>
        <c:axId val="830184559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0195791"/>
        <c:crosses val="autoZero"/>
        <c:auto val="1"/>
        <c:lblAlgn val="ctr"/>
        <c:lblOffset val="100"/>
        <c:noMultiLvlLbl val="0"/>
      </c:catAx>
      <c:valAx>
        <c:axId val="83019579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0184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342899</xdr:colOff>
      <xdr:row>1</xdr:row>
      <xdr:rowOff>329141</xdr:rowOff>
    </xdr:from>
    <xdr:to>
      <xdr:col>9</xdr:col>
      <xdr:colOff>1312333</xdr:colOff>
      <xdr:row>3</xdr:row>
      <xdr:rowOff>63499</xdr:rowOff>
    </xdr:to>
    <xdr:sp macro="[0]!Saisie_heure" textlink="">
      <xdr:nvSpPr>
        <xdr:cNvPr id="2" name="Ellipse 1">
          <a:extLst>
            <a:ext uri="{FF2B5EF4-FFF2-40B4-BE49-F238E27FC236}">
              <a16:creationId xmlns:a16="http://schemas.microsoft.com/office/drawing/2014/main" id="{304CCB52-AD77-484F-BD89-FF874690ADCE}"/>
            </a:ext>
          </a:extLst>
        </xdr:cNvPr>
        <xdr:cNvSpPr/>
      </xdr:nvSpPr>
      <xdr:spPr>
        <a:xfrm>
          <a:off x="11677649" y="731308"/>
          <a:ext cx="969434" cy="887941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Saisie</a:t>
          </a:r>
        </a:p>
      </xdr:txBody>
    </xdr:sp>
    <xdr:clientData/>
  </xdr:twoCellAnchor>
  <xdr:twoCellAnchor>
    <xdr:from>
      <xdr:col>13</xdr:col>
      <xdr:colOff>264585</xdr:colOff>
      <xdr:row>4</xdr:row>
      <xdr:rowOff>153987</xdr:rowOff>
    </xdr:from>
    <xdr:to>
      <xdr:col>20</xdr:col>
      <xdr:colOff>793751</xdr:colOff>
      <xdr:row>34</xdr:row>
      <xdr:rowOff>116416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BE8F932-BF00-4C29-BFAA-EDDE4799F4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160866</xdr:colOff>
      <xdr:row>19</xdr:row>
      <xdr:rowOff>24341</xdr:rowOff>
    </xdr:from>
    <xdr:to>
      <xdr:col>6</xdr:col>
      <xdr:colOff>1164167</xdr:colOff>
      <xdr:row>30</xdr:row>
      <xdr:rowOff>21167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ffaire">
              <a:extLst>
                <a:ext uri="{FF2B5EF4-FFF2-40B4-BE49-F238E27FC236}">
                  <a16:creationId xmlns:a16="http://schemas.microsoft.com/office/drawing/2014/main" id="{D6DF6420-CC15-458C-AC92-38DF14B5FF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2533" y="4765674"/>
              <a:ext cx="6252634" cy="21029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12</xdr:col>
      <xdr:colOff>31750</xdr:colOff>
      <xdr:row>0</xdr:row>
      <xdr:rowOff>42334</xdr:rowOff>
    </xdr:from>
    <xdr:to>
      <xdr:col>13</xdr:col>
      <xdr:colOff>370418</xdr:colOff>
      <xdr:row>1</xdr:row>
      <xdr:rowOff>201083</xdr:rowOff>
    </xdr:to>
    <xdr:sp macro="[0]!H_Matin" textlink="">
      <xdr:nvSpPr>
        <xdr:cNvPr id="6" name="Ellipse 5">
          <a:extLst>
            <a:ext uri="{FF2B5EF4-FFF2-40B4-BE49-F238E27FC236}">
              <a16:creationId xmlns:a16="http://schemas.microsoft.com/office/drawing/2014/main" id="{F0F81047-F26D-4803-8D00-C9EE66777109}"/>
            </a:ext>
          </a:extLst>
        </xdr:cNvPr>
        <xdr:cNvSpPr/>
      </xdr:nvSpPr>
      <xdr:spPr>
        <a:xfrm>
          <a:off x="15726833" y="42334"/>
          <a:ext cx="1291168" cy="560916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00" b="1">
              <a:solidFill>
                <a:schemeClr val="lt1"/>
              </a:solidFill>
              <a:latin typeface="+mn-lt"/>
              <a:ea typeface="+mn-ea"/>
              <a:cs typeface="+mn-cs"/>
            </a:rPr>
            <a:t>H matin</a:t>
          </a:r>
        </a:p>
      </xdr:txBody>
    </xdr:sp>
    <xdr:clientData/>
  </xdr:twoCellAnchor>
  <xdr:twoCellAnchor>
    <xdr:from>
      <xdr:col>12</xdr:col>
      <xdr:colOff>63500</xdr:colOff>
      <xdr:row>1</xdr:row>
      <xdr:rowOff>211666</xdr:rowOff>
    </xdr:from>
    <xdr:to>
      <xdr:col>13</xdr:col>
      <xdr:colOff>391584</xdr:colOff>
      <xdr:row>1</xdr:row>
      <xdr:rowOff>772582</xdr:rowOff>
    </xdr:to>
    <xdr:sp macro="[0]!H_AM" textlink="">
      <xdr:nvSpPr>
        <xdr:cNvPr id="9" name="Ellipse 8">
          <a:extLst>
            <a:ext uri="{FF2B5EF4-FFF2-40B4-BE49-F238E27FC236}">
              <a16:creationId xmlns:a16="http://schemas.microsoft.com/office/drawing/2014/main" id="{8C1B3ED2-3159-45C3-8FE5-DF1028FB36FE}"/>
            </a:ext>
          </a:extLst>
        </xdr:cNvPr>
        <xdr:cNvSpPr/>
      </xdr:nvSpPr>
      <xdr:spPr>
        <a:xfrm>
          <a:off x="15758583" y="613833"/>
          <a:ext cx="1280584" cy="560916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00" b="1">
              <a:solidFill>
                <a:schemeClr val="lt1"/>
              </a:solidFill>
              <a:latin typeface="+mn-lt"/>
              <a:ea typeface="+mn-ea"/>
              <a:cs typeface="+mn-cs"/>
            </a:rPr>
            <a:t>H Aprés</a:t>
          </a:r>
          <a:r>
            <a:rPr lang="fr-FR" sz="1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midi</a:t>
          </a:r>
          <a:endParaRPr lang="fr-FR" sz="1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635000</xdr:colOff>
      <xdr:row>0</xdr:row>
      <xdr:rowOff>95251</xdr:rowOff>
    </xdr:from>
    <xdr:to>
      <xdr:col>15</xdr:col>
      <xdr:colOff>285750</xdr:colOff>
      <xdr:row>1</xdr:row>
      <xdr:rowOff>296334</xdr:rowOff>
    </xdr:to>
    <xdr:sp macro="[0]!maz" textlink="">
      <xdr:nvSpPr>
        <xdr:cNvPr id="10" name="Ellipse 9">
          <a:extLst>
            <a:ext uri="{FF2B5EF4-FFF2-40B4-BE49-F238E27FC236}">
              <a16:creationId xmlns:a16="http://schemas.microsoft.com/office/drawing/2014/main" id="{2B664033-022C-4CD3-B40F-E0144D1EA4BE}"/>
            </a:ext>
          </a:extLst>
        </xdr:cNvPr>
        <xdr:cNvSpPr/>
      </xdr:nvSpPr>
      <xdr:spPr>
        <a:xfrm>
          <a:off x="16891000" y="95251"/>
          <a:ext cx="645583" cy="603250"/>
        </a:xfrm>
        <a:prstGeom prst="ellipse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MAZ</a:t>
          </a:r>
          <a:endParaRPr lang="fr-FR" sz="5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91017</xdr:colOff>
      <xdr:row>19</xdr:row>
      <xdr:rowOff>34926</xdr:rowOff>
    </xdr:from>
    <xdr:to>
      <xdr:col>10</xdr:col>
      <xdr:colOff>0</xdr:colOff>
      <xdr:row>30</xdr:row>
      <xdr:rowOff>42335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PRENOM 1">
              <a:extLst>
                <a:ext uri="{FF2B5EF4-FFF2-40B4-BE49-F238E27FC236}">
                  <a16:creationId xmlns:a16="http://schemas.microsoft.com/office/drawing/2014/main" id="{536002E3-15AA-4D77-BD38-EEC8B02241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00850" y="4903259"/>
              <a:ext cx="3867150" cy="21134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9525</xdr:rowOff>
    </xdr:from>
    <xdr:to>
      <xdr:col>0</xdr:col>
      <xdr:colOff>1962150</xdr:colOff>
      <xdr:row>17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RENOM">
              <a:extLst>
                <a:ext uri="{FF2B5EF4-FFF2-40B4-BE49-F238E27FC236}">
                  <a16:creationId xmlns:a16="http://schemas.microsoft.com/office/drawing/2014/main" id="{CEA38703-5B94-4ECF-809A-BA4EEA2C04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" y="200025"/>
              <a:ext cx="1828800" cy="3057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685800</xdr:colOff>
      <xdr:row>11</xdr:row>
      <xdr:rowOff>95250</xdr:rowOff>
    </xdr:from>
    <xdr:to>
      <xdr:col>12</xdr:col>
      <xdr:colOff>295275</xdr:colOff>
      <xdr:row>27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PRENOM 2">
              <a:extLst>
                <a:ext uri="{FF2B5EF4-FFF2-40B4-BE49-F238E27FC236}">
                  <a16:creationId xmlns:a16="http://schemas.microsoft.com/office/drawing/2014/main" id="{BDDCE0EB-4C88-4887-8FC6-717204C1FD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NOM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58675" y="2190750"/>
              <a:ext cx="1828800" cy="3028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0</xdr:row>
      <xdr:rowOff>85725</xdr:rowOff>
    </xdr:from>
    <xdr:to>
      <xdr:col>13</xdr:col>
      <xdr:colOff>495300</xdr:colOff>
      <xdr:row>18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RENOM 3">
              <a:extLst>
                <a:ext uri="{FF2B5EF4-FFF2-40B4-BE49-F238E27FC236}">
                  <a16:creationId xmlns:a16="http://schemas.microsoft.com/office/drawing/2014/main" id="{E4A2AA9C-F946-49AF-8547-C546E50270F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NOM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049125" y="85725"/>
              <a:ext cx="1828800" cy="3409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590550</xdr:colOff>
      <xdr:row>1</xdr:row>
      <xdr:rowOff>38100</xdr:rowOff>
    </xdr:from>
    <xdr:to>
      <xdr:col>27</xdr:col>
      <xdr:colOff>542925</xdr:colOff>
      <xdr:row>13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RENOM 4">
              <a:extLst>
                <a:ext uri="{FF2B5EF4-FFF2-40B4-BE49-F238E27FC236}">
                  <a16:creationId xmlns:a16="http://schemas.microsoft.com/office/drawing/2014/main" id="{09AC655B-BC52-4BB3-8CA3-F338FD4B6A0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NOM 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360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4238.771547800927" createdVersion="6" refreshedVersion="6" minRefreshableVersion="3" recordCount="192" xr:uid="{35D1D094-9FA1-433F-944F-5BE1323AF5B8}">
  <cacheSource type="worksheet">
    <worksheetSource name="Planning"/>
  </cacheSource>
  <cacheFields count="10">
    <cacheField name="Date" numFmtId="14">
      <sharedItems containsSemiMixedTypes="0" containsNonDate="0" containsDate="1" containsString="0" minDate="2021-01-01T00:00:00" maxDate="2021-01-30T00:00:00" count="22">
        <d v="2021-01-01T00:00:00"/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1-23T00:00:00"/>
      </sharedItems>
      <fieldGroup par="7" base="0">
        <rangePr groupBy="days" startDate="2021-01-01T00:00:00" endDate="2021-01-30T00:00:00"/>
        <groupItems count="368">
          <s v="&lt;01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01/2021"/>
        </groupItems>
      </fieldGroup>
    </cacheField>
    <cacheField name="NOM" numFmtId="0">
      <sharedItems containsBlank="1" count="17">
        <s v="MELON"/>
        <s v="COURSE"/>
        <s v="DUPONT"/>
        <s v="FERME"/>
        <s v="MONTO"/>
        <s v="SULTAN"/>
        <s v="SOULT"/>
        <s v="MARTIN"/>
        <s v="MAURY" u="1"/>
        <m u="1"/>
        <s v="SUTTER" u="1"/>
        <s v="SAID" u="1"/>
        <s v="MONTOLIN" u="1"/>
        <s v="FUENTES" u="1"/>
        <s v="TOURNIER" u="1"/>
        <s v="COUDERC" u="1"/>
        <s v="CAZENAVE" u="1"/>
      </sharedItems>
    </cacheField>
    <cacheField name="PRENOM" numFmtId="0">
      <sharedItems count="11">
        <s v="Theo"/>
        <s v="Thomas"/>
        <s v="Marc"/>
        <s v="Jeremy"/>
        <s v="Eric"/>
        <s v="Romain"/>
        <s v="Malisa"/>
        <s v="Thibault"/>
        <s v="Daniel"/>
        <s v="Melisa" u="1"/>
        <s v="Théo" u="1"/>
      </sharedItems>
    </cacheField>
    <cacheField name="H" numFmtId="0">
      <sharedItems containsSemiMixedTypes="0" containsString="0" containsNumber="1" minValue="0" maxValue="12"/>
    </cacheField>
    <cacheField name="Affaire" numFmtId="0">
      <sharedItems containsMixedTypes="1" containsNumber="1" containsInteger="1" minValue="9998" maxValue="9999" count="9">
        <s v="CP"/>
        <s v="EDI"/>
        <s v="D70"/>
        <s v="PLI"/>
        <s v="MAL"/>
        <n v="9998"/>
        <s v="D330"/>
        <n v="9999"/>
        <s v="MAY"/>
      </sharedItems>
    </cacheField>
    <cacheField name="Commentaires" numFmtId="0">
      <sharedItems containsNonDate="0" containsString="0" containsBlank="1"/>
    </cacheField>
    <cacheField name="Heure base" numFmtId="0">
      <sharedItems containsSemiMixedTypes="0" containsString="0" containsNumber="1" containsInteger="1" minValue="7" maxValue="7"/>
    </cacheField>
    <cacheField name="Mois" numFmtId="0" databaseField="0">
      <fieldGroup base="0">
        <rangePr groupBy="months" startDate="2021-01-01T00:00:00" endDate="2021-01-30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1/2021"/>
        </groupItems>
      </fieldGroup>
    </cacheField>
    <cacheField name="HSUP" numFmtId="0" formula="H-7" databaseField="0"/>
    <cacheField name="Champ1" numFmtId="0" formula="#NAME?*H" databaseField="0"/>
  </cacheFields>
  <extLst>
    <ext xmlns:x14="http://schemas.microsoft.com/office/spreadsheetml/2009/9/main" uri="{725AE2AE-9491-48be-B2B4-4EB974FC3084}">
      <x14:pivotCacheDefinition pivotCacheId="156655050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38.771547916665" createdVersion="6" refreshedVersion="6" minRefreshableVersion="3" recordCount="189" xr:uid="{6C93149C-E00C-474C-AADF-475D2FAD7203}">
  <cacheSource type="worksheet">
    <worksheetSource name="Export_Charges_SAL_PAT"/>
  </cacheSource>
  <cacheFields count="7">
    <cacheField name="Libellé" numFmtId="0">
      <sharedItems/>
    </cacheField>
    <cacheField name="Etat 1" numFmtId="0">
      <sharedItems/>
    </cacheField>
    <cacheField name="Nom" numFmtId="0">
      <sharedItems/>
    </cacheField>
    <cacheField name="Prénom" numFmtId="0">
      <sharedItems count="9">
        <s v="Eric"/>
        <s v="Theo"/>
        <s v="Marc"/>
        <s v="Romain"/>
        <s v="Malisa"/>
        <s v="Thomas"/>
        <s v="THIBAULT"/>
        <s v="Daniel"/>
        <s v="Jeremy"/>
      </sharedItems>
    </cacheField>
    <cacheField name="Salarial" numFmtId="0">
      <sharedItems containsMixedTypes="1" containsNumber="1" minValue="-11.35" maxValue="497.51"/>
    </cacheField>
    <cacheField name="Patronal" numFmtId="0">
      <sharedItems containsMixedTypes="1" containsNumber="1" minValue="-302.83999999999997" maxValue="441"/>
    </cacheField>
    <cacheField name="Code Ducs" numFmtId="0">
      <sharedItems containsSemiMixedTypes="0" containsString="0" containsNumber="1" containsInteger="1" minValue="431000" maxValue="442000" count="7">
        <n v="431000"/>
        <n v="437300"/>
        <n v="437400"/>
        <n v="437410"/>
        <n v="438673"/>
        <n v="437080"/>
        <n v="442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38.783463194442" backgroundQuery="1" createdVersion="6" refreshedVersion="6" minRefreshableVersion="3" recordCount="126" xr:uid="{DC0235A2-70AA-4690-852F-D8BA01B92597}">
  <cacheSource type="external" connectionId="3"/>
  <cacheFields count="8">
    <cacheField name="NOM" numFmtId="0">
      <sharedItems count="7">
        <s v="MELON"/>
        <s v="MONTO"/>
        <s v="COURSE"/>
        <s v="DUPONT"/>
        <s v="SULTAN"/>
        <s v="SOULT"/>
        <s v="FERME"/>
      </sharedItems>
    </cacheField>
    <cacheField name="PRENOM" numFmtId="0">
      <sharedItems count="8">
        <s v="Theo"/>
        <s v="Eric"/>
        <s v="Thomas"/>
        <s v="Marc"/>
        <s v="Romain"/>
        <s v="Malisa"/>
        <s v="Daniel"/>
        <s v="Jeremy"/>
      </sharedItems>
    </cacheField>
    <cacheField name="Affaire" numFmtId="0">
      <sharedItems containsMixedTypes="1" containsNumber="1" containsInteger="1" minValue="9998" maxValue="9999" count="10">
        <s v="CP"/>
        <s v="EDI"/>
        <s v="D70"/>
        <s v="PLI"/>
        <s v="D330"/>
        <s v="MAL"/>
        <s v="9999"/>
        <s v="9998"/>
        <n v="9999" u="1"/>
        <n v="9998" u="1"/>
      </sharedItems>
    </cacheField>
    <cacheField name="%" numFmtId="0">
      <sharedItems containsSemiMixedTypes="0" containsString="0" containsNumber="1" minValue="0" maxValue="1" count="9">
        <n v="0.27722772277227697"/>
        <n v="0.48184818481848202"/>
        <n v="0.23432343234323399"/>
        <n v="6.6006600660065999E-3"/>
        <n v="9.0614886731391606E-2"/>
        <n v="0.83171521035598694"/>
        <n v="7.7669902912621394E-2"/>
        <n v="1"/>
        <n v="0"/>
      </sharedItems>
    </cacheField>
    <cacheField name="Compte de charge" numFmtId="0">
      <sharedItems containsMixedTypes="1" containsNumber="1" containsInteger="1" minValue="431000" maxValue="442000" count="14">
        <s v="431000"/>
        <s v="437300"/>
        <s v="437400"/>
        <s v="437410"/>
        <s v="438673"/>
        <s v="437080"/>
        <s v="442000"/>
        <n v="438673" u="1"/>
        <n v="437080" u="1"/>
        <n v="437400" u="1"/>
        <n v="442000" u="1"/>
        <n v="437300" u="1"/>
        <n v="431000" u="1"/>
        <n v="437410" u="1"/>
      </sharedItems>
    </cacheField>
    <cacheField name="Type" numFmtId="0">
      <sharedItems count="2">
        <s v="Salarial"/>
        <s v="Patronal"/>
      </sharedItems>
    </cacheField>
    <cacheField name="Montant" numFmtId="0">
      <sharedItems containsSemiMixedTypes="0" containsString="0" containsNumber="1" minValue="-9.9999999999909051E-3" maxValue="1912.4700000000003" count="55">
        <n v="309.63"/>
        <n v="186.02999999999997"/>
        <n v="414.03"/>
        <n v="636.36999999999989"/>
        <n v="310.56"/>
        <n v="186.70000000000005"/>
        <n v="343.50000000000006"/>
        <n v="413.98"/>
        <n v="326.44"/>
        <n v="250.92999999999998"/>
        <n v="476.88000000000005"/>
        <n v="950.78999999999985"/>
        <n v="873.53"/>
        <n v="1912.4700000000003"/>
        <n v="3.2599999999999794"/>
        <n v="426.95"/>
        <n v="639.96"/>
        <n v="98.42"/>
        <n v="144.19"/>
        <n v="166.95999999999998"/>
        <n v="250.25"/>
        <n v="75.069999999999993"/>
        <n v="42.639999999999986"/>
        <n v="74.849999999999994"/>
        <n v="42.61999999999999"/>
        <n v="79.77"/>
        <n v="58.18"/>
        <n v="81.13"/>
        <n v="93.34"/>
        <n v="-9.9999999999909051E-3"/>
        <n v="10.06"/>
        <n v="9.9700000000000006"/>
        <n v="7.68"/>
        <n v="7.65"/>
        <n v="8.16"/>
        <n v="2.87"/>
        <n v="8.2899999999999991"/>
        <n v="117.48"/>
        <n v="22.62"/>
        <n v="13.5"/>
        <n v="34.65"/>
        <n v="10.3"/>
        <n v="11.13"/>
        <n v="10.94"/>
        <n v="17.059999999999999"/>
        <n v="10.27"/>
        <n v="16.690000000000001"/>
        <n v="42.84"/>
        <n v="12.73"/>
        <n v="13.76"/>
        <n v="13.53"/>
        <n v="21.09"/>
        <n v="12.69"/>
        <n v="497.51"/>
        <n v="30.64"/>
      </sharedItems>
    </cacheField>
    <cacheField name="Mtt Charges" numFmtId="0">
      <sharedItems containsSemiMixedTypes="0" containsString="0" containsNumber="1" minValue="-0.01" maxValue="1912.47"/>
    </cacheField>
  </cacheFields>
  <extLst>
    <ext xmlns:x14="http://schemas.microsoft.com/office/spreadsheetml/2009/9/main" uri="{725AE2AE-9491-48be-B2B4-4EB974FC3084}">
      <x14:pivotCacheDefinition pivotCacheId="15227560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x v="0"/>
    <x v="0"/>
    <x v="0"/>
    <n v="7"/>
    <x v="0"/>
    <m/>
    <n v="7"/>
  </r>
  <r>
    <x v="1"/>
    <x v="0"/>
    <x v="0"/>
    <n v="7"/>
    <x v="0"/>
    <m/>
    <n v="7"/>
  </r>
  <r>
    <x v="2"/>
    <x v="0"/>
    <x v="0"/>
    <n v="7"/>
    <x v="0"/>
    <m/>
    <n v="7"/>
  </r>
  <r>
    <x v="3"/>
    <x v="0"/>
    <x v="0"/>
    <n v="7"/>
    <x v="0"/>
    <m/>
    <n v="7"/>
  </r>
  <r>
    <x v="4"/>
    <x v="0"/>
    <x v="0"/>
    <n v="7"/>
    <x v="0"/>
    <m/>
    <n v="7"/>
  </r>
  <r>
    <x v="5"/>
    <x v="0"/>
    <x v="0"/>
    <n v="7"/>
    <x v="0"/>
    <m/>
    <n v="7"/>
  </r>
  <r>
    <x v="6"/>
    <x v="0"/>
    <x v="0"/>
    <n v="5.5"/>
    <x v="1"/>
    <m/>
    <n v="7"/>
  </r>
  <r>
    <x v="6"/>
    <x v="0"/>
    <x v="0"/>
    <n v="1.5"/>
    <x v="2"/>
    <m/>
    <n v="7"/>
  </r>
  <r>
    <x v="7"/>
    <x v="0"/>
    <x v="0"/>
    <n v="5.5"/>
    <x v="1"/>
    <m/>
    <n v="7"/>
  </r>
  <r>
    <x v="7"/>
    <x v="0"/>
    <x v="0"/>
    <n v="1.5"/>
    <x v="2"/>
    <m/>
    <n v="7"/>
  </r>
  <r>
    <x v="8"/>
    <x v="0"/>
    <x v="0"/>
    <n v="5.5"/>
    <x v="1"/>
    <m/>
    <n v="7"/>
  </r>
  <r>
    <x v="8"/>
    <x v="0"/>
    <x v="0"/>
    <n v="1.5"/>
    <x v="2"/>
    <m/>
    <n v="7"/>
  </r>
  <r>
    <x v="9"/>
    <x v="0"/>
    <x v="0"/>
    <n v="5.5"/>
    <x v="1"/>
    <m/>
    <n v="7"/>
  </r>
  <r>
    <x v="9"/>
    <x v="0"/>
    <x v="0"/>
    <n v="1.5"/>
    <x v="2"/>
    <m/>
    <n v="7"/>
  </r>
  <r>
    <x v="10"/>
    <x v="0"/>
    <x v="0"/>
    <n v="5.5"/>
    <x v="1"/>
    <m/>
    <n v="7"/>
  </r>
  <r>
    <x v="10"/>
    <x v="0"/>
    <x v="0"/>
    <n v="1.5"/>
    <x v="2"/>
    <m/>
    <n v="7"/>
  </r>
  <r>
    <x v="11"/>
    <x v="0"/>
    <x v="0"/>
    <n v="5.5"/>
    <x v="1"/>
    <m/>
    <n v="7"/>
  </r>
  <r>
    <x v="11"/>
    <x v="0"/>
    <x v="0"/>
    <n v="1.5"/>
    <x v="2"/>
    <m/>
    <n v="7"/>
  </r>
  <r>
    <x v="12"/>
    <x v="0"/>
    <x v="0"/>
    <n v="5.5"/>
    <x v="1"/>
    <m/>
    <n v="7"/>
  </r>
  <r>
    <x v="12"/>
    <x v="0"/>
    <x v="0"/>
    <n v="1.5"/>
    <x v="2"/>
    <m/>
    <n v="7"/>
  </r>
  <r>
    <x v="13"/>
    <x v="0"/>
    <x v="0"/>
    <n v="5.5"/>
    <x v="1"/>
    <m/>
    <n v="7"/>
  </r>
  <r>
    <x v="13"/>
    <x v="0"/>
    <x v="0"/>
    <n v="1.5"/>
    <x v="2"/>
    <m/>
    <n v="7"/>
  </r>
  <r>
    <x v="14"/>
    <x v="0"/>
    <x v="0"/>
    <n v="5.5"/>
    <x v="1"/>
    <m/>
    <n v="7"/>
  </r>
  <r>
    <x v="14"/>
    <x v="0"/>
    <x v="0"/>
    <n v="1.5"/>
    <x v="2"/>
    <m/>
    <n v="7"/>
  </r>
  <r>
    <x v="15"/>
    <x v="0"/>
    <x v="0"/>
    <n v="5.5"/>
    <x v="1"/>
    <m/>
    <n v="7"/>
  </r>
  <r>
    <x v="15"/>
    <x v="0"/>
    <x v="0"/>
    <n v="1.5"/>
    <x v="2"/>
    <m/>
    <n v="7"/>
  </r>
  <r>
    <x v="16"/>
    <x v="0"/>
    <x v="0"/>
    <n v="5.5"/>
    <x v="1"/>
    <m/>
    <n v="7"/>
  </r>
  <r>
    <x v="16"/>
    <x v="0"/>
    <x v="0"/>
    <n v="3"/>
    <x v="2"/>
    <m/>
    <n v="7"/>
  </r>
  <r>
    <x v="17"/>
    <x v="0"/>
    <x v="0"/>
    <n v="5.5"/>
    <x v="1"/>
    <m/>
    <n v="7"/>
  </r>
  <r>
    <x v="17"/>
    <x v="0"/>
    <x v="0"/>
    <n v="3.5"/>
    <x v="2"/>
    <m/>
    <n v="7"/>
  </r>
  <r>
    <x v="18"/>
    <x v="0"/>
    <x v="0"/>
    <n v="1"/>
    <x v="3"/>
    <m/>
    <n v="7"/>
  </r>
  <r>
    <x v="18"/>
    <x v="0"/>
    <x v="0"/>
    <n v="6.5"/>
    <x v="2"/>
    <m/>
    <n v="7"/>
  </r>
  <r>
    <x v="19"/>
    <x v="0"/>
    <x v="0"/>
    <n v="7.5"/>
    <x v="2"/>
    <m/>
    <n v="7"/>
  </r>
  <r>
    <x v="20"/>
    <x v="0"/>
    <x v="0"/>
    <n v="7"/>
    <x v="1"/>
    <m/>
    <n v="7"/>
  </r>
  <r>
    <x v="0"/>
    <x v="1"/>
    <x v="1"/>
    <n v="7"/>
    <x v="2"/>
    <m/>
    <n v="7"/>
  </r>
  <r>
    <x v="1"/>
    <x v="1"/>
    <x v="1"/>
    <n v="7"/>
    <x v="2"/>
    <m/>
    <n v="7"/>
  </r>
  <r>
    <x v="2"/>
    <x v="1"/>
    <x v="1"/>
    <n v="7"/>
    <x v="2"/>
    <m/>
    <n v="7"/>
  </r>
  <r>
    <x v="3"/>
    <x v="1"/>
    <x v="1"/>
    <n v="7"/>
    <x v="2"/>
    <m/>
    <n v="7"/>
  </r>
  <r>
    <x v="4"/>
    <x v="1"/>
    <x v="1"/>
    <n v="7"/>
    <x v="2"/>
    <m/>
    <n v="7"/>
  </r>
  <r>
    <x v="5"/>
    <x v="1"/>
    <x v="1"/>
    <n v="7"/>
    <x v="2"/>
    <m/>
    <n v="7"/>
  </r>
  <r>
    <x v="6"/>
    <x v="1"/>
    <x v="1"/>
    <n v="7"/>
    <x v="2"/>
    <m/>
    <n v="7"/>
  </r>
  <r>
    <x v="7"/>
    <x v="1"/>
    <x v="1"/>
    <n v="7"/>
    <x v="2"/>
    <m/>
    <n v="7"/>
  </r>
  <r>
    <x v="8"/>
    <x v="1"/>
    <x v="1"/>
    <n v="7"/>
    <x v="2"/>
    <m/>
    <n v="7"/>
  </r>
  <r>
    <x v="9"/>
    <x v="1"/>
    <x v="1"/>
    <n v="7"/>
    <x v="2"/>
    <m/>
    <n v="7"/>
  </r>
  <r>
    <x v="10"/>
    <x v="1"/>
    <x v="1"/>
    <n v="7"/>
    <x v="2"/>
    <m/>
    <n v="7"/>
  </r>
  <r>
    <x v="11"/>
    <x v="1"/>
    <x v="1"/>
    <n v="7"/>
    <x v="2"/>
    <m/>
    <n v="7"/>
  </r>
  <r>
    <x v="12"/>
    <x v="1"/>
    <x v="1"/>
    <n v="7"/>
    <x v="2"/>
    <m/>
    <n v="7"/>
  </r>
  <r>
    <x v="13"/>
    <x v="1"/>
    <x v="1"/>
    <n v="7"/>
    <x v="2"/>
    <m/>
    <n v="7"/>
  </r>
  <r>
    <x v="14"/>
    <x v="1"/>
    <x v="1"/>
    <n v="7"/>
    <x v="2"/>
    <m/>
    <n v="7"/>
  </r>
  <r>
    <x v="15"/>
    <x v="1"/>
    <x v="1"/>
    <n v="7"/>
    <x v="2"/>
    <m/>
    <n v="7"/>
  </r>
  <r>
    <x v="21"/>
    <x v="1"/>
    <x v="1"/>
    <n v="4.5"/>
    <x v="2"/>
    <m/>
    <n v="7"/>
  </r>
  <r>
    <x v="16"/>
    <x v="1"/>
    <x v="1"/>
    <n v="9"/>
    <x v="2"/>
    <m/>
    <n v="7"/>
  </r>
  <r>
    <x v="17"/>
    <x v="1"/>
    <x v="1"/>
    <n v="9.5"/>
    <x v="2"/>
    <m/>
    <n v="7"/>
  </r>
  <r>
    <x v="18"/>
    <x v="1"/>
    <x v="1"/>
    <n v="7.5"/>
    <x v="2"/>
    <m/>
    <n v="7"/>
  </r>
  <r>
    <x v="19"/>
    <x v="1"/>
    <x v="1"/>
    <n v="7"/>
    <x v="2"/>
    <m/>
    <n v="7"/>
  </r>
  <r>
    <x v="20"/>
    <x v="1"/>
    <x v="1"/>
    <n v="7"/>
    <x v="2"/>
    <m/>
    <n v="7"/>
  </r>
  <r>
    <x v="0"/>
    <x v="2"/>
    <x v="2"/>
    <n v="7"/>
    <x v="1"/>
    <m/>
    <n v="7"/>
  </r>
  <r>
    <x v="1"/>
    <x v="2"/>
    <x v="2"/>
    <n v="7"/>
    <x v="1"/>
    <m/>
    <n v="7"/>
  </r>
  <r>
    <x v="2"/>
    <x v="2"/>
    <x v="2"/>
    <n v="7"/>
    <x v="1"/>
    <m/>
    <n v="7"/>
  </r>
  <r>
    <x v="3"/>
    <x v="2"/>
    <x v="2"/>
    <n v="7"/>
    <x v="1"/>
    <m/>
    <n v="7"/>
  </r>
  <r>
    <x v="4"/>
    <x v="2"/>
    <x v="2"/>
    <n v="7"/>
    <x v="1"/>
    <m/>
    <n v="7"/>
  </r>
  <r>
    <x v="5"/>
    <x v="2"/>
    <x v="2"/>
    <n v="7"/>
    <x v="1"/>
    <m/>
    <n v="7"/>
  </r>
  <r>
    <x v="6"/>
    <x v="2"/>
    <x v="2"/>
    <n v="7"/>
    <x v="1"/>
    <m/>
    <n v="7"/>
  </r>
  <r>
    <x v="7"/>
    <x v="2"/>
    <x v="2"/>
    <n v="7"/>
    <x v="1"/>
    <m/>
    <n v="7"/>
  </r>
  <r>
    <x v="8"/>
    <x v="2"/>
    <x v="2"/>
    <n v="7"/>
    <x v="1"/>
    <m/>
    <n v="7"/>
  </r>
  <r>
    <x v="9"/>
    <x v="2"/>
    <x v="2"/>
    <n v="7"/>
    <x v="1"/>
    <m/>
    <n v="7"/>
  </r>
  <r>
    <x v="10"/>
    <x v="2"/>
    <x v="2"/>
    <n v="7"/>
    <x v="1"/>
    <m/>
    <n v="7"/>
  </r>
  <r>
    <x v="11"/>
    <x v="2"/>
    <x v="2"/>
    <n v="7"/>
    <x v="1"/>
    <m/>
    <n v="7"/>
  </r>
  <r>
    <x v="12"/>
    <x v="2"/>
    <x v="2"/>
    <n v="7"/>
    <x v="1"/>
    <m/>
    <n v="7"/>
  </r>
  <r>
    <x v="13"/>
    <x v="2"/>
    <x v="2"/>
    <n v="7"/>
    <x v="1"/>
    <m/>
    <n v="7"/>
  </r>
  <r>
    <x v="14"/>
    <x v="2"/>
    <x v="2"/>
    <n v="7"/>
    <x v="1"/>
    <m/>
    <n v="7"/>
  </r>
  <r>
    <x v="15"/>
    <x v="2"/>
    <x v="2"/>
    <n v="7"/>
    <x v="1"/>
    <m/>
    <n v="7"/>
  </r>
  <r>
    <x v="16"/>
    <x v="2"/>
    <x v="2"/>
    <n v="0"/>
    <x v="4"/>
    <m/>
    <n v="7"/>
  </r>
  <r>
    <x v="17"/>
    <x v="2"/>
    <x v="2"/>
    <n v="0"/>
    <x v="4"/>
    <m/>
    <n v="7"/>
  </r>
  <r>
    <x v="18"/>
    <x v="2"/>
    <x v="2"/>
    <n v="0"/>
    <x v="4"/>
    <m/>
    <n v="7"/>
  </r>
  <r>
    <x v="19"/>
    <x v="2"/>
    <x v="2"/>
    <n v="0"/>
    <x v="4"/>
    <m/>
    <n v="7"/>
  </r>
  <r>
    <x v="20"/>
    <x v="2"/>
    <x v="2"/>
    <n v="0"/>
    <x v="4"/>
    <m/>
    <n v="7"/>
  </r>
  <r>
    <x v="0"/>
    <x v="3"/>
    <x v="3"/>
    <n v="7"/>
    <x v="5"/>
    <m/>
    <n v="7"/>
  </r>
  <r>
    <x v="1"/>
    <x v="3"/>
    <x v="3"/>
    <n v="7"/>
    <x v="5"/>
    <m/>
    <n v="7"/>
  </r>
  <r>
    <x v="2"/>
    <x v="3"/>
    <x v="3"/>
    <n v="7"/>
    <x v="5"/>
    <m/>
    <n v="7"/>
  </r>
  <r>
    <x v="3"/>
    <x v="3"/>
    <x v="3"/>
    <n v="7"/>
    <x v="5"/>
    <m/>
    <n v="7"/>
  </r>
  <r>
    <x v="4"/>
    <x v="3"/>
    <x v="3"/>
    <n v="7"/>
    <x v="5"/>
    <m/>
    <n v="7"/>
  </r>
  <r>
    <x v="5"/>
    <x v="3"/>
    <x v="3"/>
    <n v="7"/>
    <x v="5"/>
    <m/>
    <n v="7"/>
  </r>
  <r>
    <x v="6"/>
    <x v="3"/>
    <x v="3"/>
    <n v="7"/>
    <x v="5"/>
    <m/>
    <n v="7"/>
  </r>
  <r>
    <x v="7"/>
    <x v="3"/>
    <x v="3"/>
    <n v="7"/>
    <x v="5"/>
    <m/>
    <n v="7"/>
  </r>
  <r>
    <x v="8"/>
    <x v="3"/>
    <x v="3"/>
    <n v="7"/>
    <x v="5"/>
    <m/>
    <n v="7"/>
  </r>
  <r>
    <x v="9"/>
    <x v="3"/>
    <x v="3"/>
    <n v="7"/>
    <x v="5"/>
    <m/>
    <n v="7"/>
  </r>
  <r>
    <x v="10"/>
    <x v="3"/>
    <x v="3"/>
    <n v="7"/>
    <x v="5"/>
    <m/>
    <n v="7"/>
  </r>
  <r>
    <x v="11"/>
    <x v="3"/>
    <x v="3"/>
    <n v="7"/>
    <x v="5"/>
    <m/>
    <n v="7"/>
  </r>
  <r>
    <x v="12"/>
    <x v="3"/>
    <x v="3"/>
    <n v="7"/>
    <x v="5"/>
    <m/>
    <n v="7"/>
  </r>
  <r>
    <x v="13"/>
    <x v="3"/>
    <x v="3"/>
    <n v="7"/>
    <x v="5"/>
    <m/>
    <n v="7"/>
  </r>
  <r>
    <x v="14"/>
    <x v="3"/>
    <x v="3"/>
    <n v="7"/>
    <x v="5"/>
    <m/>
    <n v="7"/>
  </r>
  <r>
    <x v="15"/>
    <x v="3"/>
    <x v="3"/>
    <n v="7"/>
    <x v="5"/>
    <m/>
    <n v="7"/>
  </r>
  <r>
    <x v="16"/>
    <x v="3"/>
    <x v="3"/>
    <n v="7"/>
    <x v="5"/>
    <m/>
    <n v="7"/>
  </r>
  <r>
    <x v="17"/>
    <x v="3"/>
    <x v="3"/>
    <n v="7"/>
    <x v="5"/>
    <m/>
    <n v="7"/>
  </r>
  <r>
    <x v="18"/>
    <x v="3"/>
    <x v="3"/>
    <n v="7"/>
    <x v="5"/>
    <m/>
    <n v="7"/>
  </r>
  <r>
    <x v="19"/>
    <x v="3"/>
    <x v="3"/>
    <n v="7"/>
    <x v="5"/>
    <m/>
    <n v="7"/>
  </r>
  <r>
    <x v="20"/>
    <x v="3"/>
    <x v="3"/>
    <n v="7"/>
    <x v="5"/>
    <m/>
    <n v="7"/>
  </r>
  <r>
    <x v="0"/>
    <x v="4"/>
    <x v="4"/>
    <n v="7"/>
    <x v="0"/>
    <m/>
    <n v="7"/>
  </r>
  <r>
    <x v="1"/>
    <x v="4"/>
    <x v="4"/>
    <n v="7"/>
    <x v="2"/>
    <m/>
    <n v="7"/>
  </r>
  <r>
    <x v="2"/>
    <x v="4"/>
    <x v="4"/>
    <n v="7"/>
    <x v="2"/>
    <m/>
    <n v="7"/>
  </r>
  <r>
    <x v="3"/>
    <x v="4"/>
    <x v="4"/>
    <n v="7"/>
    <x v="2"/>
    <m/>
    <n v="7"/>
  </r>
  <r>
    <x v="4"/>
    <x v="4"/>
    <x v="4"/>
    <n v="7"/>
    <x v="2"/>
    <m/>
    <n v="7"/>
  </r>
  <r>
    <x v="5"/>
    <x v="4"/>
    <x v="4"/>
    <n v="12"/>
    <x v="6"/>
    <m/>
    <n v="7"/>
  </r>
  <r>
    <x v="6"/>
    <x v="4"/>
    <x v="4"/>
    <n v="7"/>
    <x v="2"/>
    <m/>
    <n v="7"/>
  </r>
  <r>
    <x v="7"/>
    <x v="4"/>
    <x v="4"/>
    <n v="7"/>
    <x v="2"/>
    <m/>
    <n v="7"/>
  </r>
  <r>
    <x v="8"/>
    <x v="4"/>
    <x v="4"/>
    <n v="7"/>
    <x v="2"/>
    <m/>
    <n v="7"/>
  </r>
  <r>
    <x v="9"/>
    <x v="4"/>
    <x v="4"/>
    <n v="7"/>
    <x v="2"/>
    <m/>
    <n v="7"/>
  </r>
  <r>
    <x v="10"/>
    <x v="4"/>
    <x v="4"/>
    <n v="7"/>
    <x v="2"/>
    <m/>
    <n v="7"/>
  </r>
  <r>
    <x v="11"/>
    <x v="4"/>
    <x v="4"/>
    <n v="7"/>
    <x v="2"/>
    <m/>
    <n v="7"/>
  </r>
  <r>
    <x v="12"/>
    <x v="4"/>
    <x v="4"/>
    <n v="7"/>
    <x v="2"/>
    <m/>
    <n v="7"/>
  </r>
  <r>
    <x v="13"/>
    <x v="4"/>
    <x v="4"/>
    <n v="7"/>
    <x v="2"/>
    <m/>
    <n v="7"/>
  </r>
  <r>
    <x v="14"/>
    <x v="4"/>
    <x v="4"/>
    <n v="7"/>
    <x v="2"/>
    <m/>
    <n v="7"/>
  </r>
  <r>
    <x v="15"/>
    <x v="4"/>
    <x v="4"/>
    <n v="7"/>
    <x v="2"/>
    <m/>
    <n v="7"/>
  </r>
  <r>
    <x v="16"/>
    <x v="4"/>
    <x v="4"/>
    <n v="7"/>
    <x v="2"/>
    <m/>
    <n v="7"/>
  </r>
  <r>
    <x v="17"/>
    <x v="4"/>
    <x v="4"/>
    <n v="8"/>
    <x v="2"/>
    <m/>
    <n v="7"/>
  </r>
  <r>
    <x v="18"/>
    <x v="4"/>
    <x v="4"/>
    <n v="8.5"/>
    <x v="2"/>
    <m/>
    <n v="7"/>
  </r>
  <r>
    <x v="19"/>
    <x v="4"/>
    <x v="4"/>
    <n v="7"/>
    <x v="0"/>
    <m/>
    <n v="7"/>
  </r>
  <r>
    <x v="20"/>
    <x v="4"/>
    <x v="4"/>
    <n v="7"/>
    <x v="2"/>
    <m/>
    <n v="7"/>
  </r>
  <r>
    <x v="0"/>
    <x v="5"/>
    <x v="5"/>
    <n v="7"/>
    <x v="2"/>
    <m/>
    <n v="7"/>
  </r>
  <r>
    <x v="1"/>
    <x v="5"/>
    <x v="5"/>
    <n v="7"/>
    <x v="2"/>
    <m/>
    <n v="7"/>
  </r>
  <r>
    <x v="2"/>
    <x v="5"/>
    <x v="5"/>
    <n v="7"/>
    <x v="2"/>
    <m/>
    <n v="7"/>
  </r>
  <r>
    <x v="3"/>
    <x v="5"/>
    <x v="5"/>
    <n v="7"/>
    <x v="2"/>
    <m/>
    <n v="7"/>
  </r>
  <r>
    <x v="4"/>
    <x v="5"/>
    <x v="5"/>
    <n v="7"/>
    <x v="2"/>
    <m/>
    <n v="7"/>
  </r>
  <r>
    <x v="5"/>
    <x v="5"/>
    <x v="5"/>
    <n v="7"/>
    <x v="2"/>
    <m/>
    <n v="7"/>
  </r>
  <r>
    <x v="6"/>
    <x v="5"/>
    <x v="5"/>
    <n v="7"/>
    <x v="2"/>
    <m/>
    <n v="7"/>
  </r>
  <r>
    <x v="7"/>
    <x v="5"/>
    <x v="5"/>
    <n v="7"/>
    <x v="2"/>
    <m/>
    <n v="7"/>
  </r>
  <r>
    <x v="8"/>
    <x v="5"/>
    <x v="5"/>
    <n v="7"/>
    <x v="2"/>
    <m/>
    <n v="7"/>
  </r>
  <r>
    <x v="9"/>
    <x v="5"/>
    <x v="5"/>
    <n v="7"/>
    <x v="2"/>
    <m/>
    <n v="7"/>
  </r>
  <r>
    <x v="10"/>
    <x v="5"/>
    <x v="5"/>
    <n v="7"/>
    <x v="2"/>
    <m/>
    <n v="7"/>
  </r>
  <r>
    <x v="11"/>
    <x v="5"/>
    <x v="5"/>
    <n v="7"/>
    <x v="2"/>
    <m/>
    <n v="7"/>
  </r>
  <r>
    <x v="12"/>
    <x v="5"/>
    <x v="5"/>
    <n v="7"/>
    <x v="2"/>
    <m/>
    <n v="7"/>
  </r>
  <r>
    <x v="13"/>
    <x v="5"/>
    <x v="5"/>
    <n v="7"/>
    <x v="2"/>
    <m/>
    <n v="7"/>
  </r>
  <r>
    <x v="14"/>
    <x v="5"/>
    <x v="5"/>
    <n v="7"/>
    <x v="2"/>
    <m/>
    <n v="7"/>
  </r>
  <r>
    <x v="15"/>
    <x v="5"/>
    <x v="5"/>
    <n v="7"/>
    <x v="2"/>
    <m/>
    <n v="7"/>
  </r>
  <r>
    <x v="16"/>
    <x v="5"/>
    <x v="5"/>
    <n v="9"/>
    <x v="2"/>
    <m/>
    <n v="7"/>
  </r>
  <r>
    <x v="17"/>
    <x v="5"/>
    <x v="5"/>
    <n v="8.5"/>
    <x v="2"/>
    <m/>
    <n v="7"/>
  </r>
  <r>
    <x v="18"/>
    <x v="5"/>
    <x v="5"/>
    <n v="8.5"/>
    <x v="2"/>
    <m/>
    <n v="7"/>
  </r>
  <r>
    <x v="19"/>
    <x v="5"/>
    <x v="5"/>
    <n v="7"/>
    <x v="2"/>
    <m/>
    <n v="7"/>
  </r>
  <r>
    <x v="20"/>
    <x v="5"/>
    <x v="5"/>
    <n v="7"/>
    <x v="2"/>
    <m/>
    <n v="7"/>
  </r>
  <r>
    <x v="21"/>
    <x v="5"/>
    <x v="5"/>
    <n v="2"/>
    <x v="2"/>
    <m/>
    <n v="7"/>
  </r>
  <r>
    <x v="0"/>
    <x v="6"/>
    <x v="6"/>
    <n v="7"/>
    <x v="7"/>
    <m/>
    <n v="7"/>
  </r>
  <r>
    <x v="1"/>
    <x v="6"/>
    <x v="6"/>
    <n v="7"/>
    <x v="7"/>
    <m/>
    <n v="7"/>
  </r>
  <r>
    <x v="2"/>
    <x v="6"/>
    <x v="6"/>
    <n v="7"/>
    <x v="7"/>
    <m/>
    <n v="7"/>
  </r>
  <r>
    <x v="3"/>
    <x v="6"/>
    <x v="6"/>
    <n v="7"/>
    <x v="7"/>
    <m/>
    <n v="7"/>
  </r>
  <r>
    <x v="4"/>
    <x v="6"/>
    <x v="6"/>
    <n v="7"/>
    <x v="7"/>
    <m/>
    <n v="7"/>
  </r>
  <r>
    <x v="5"/>
    <x v="6"/>
    <x v="6"/>
    <n v="7"/>
    <x v="7"/>
    <m/>
    <n v="7"/>
  </r>
  <r>
    <x v="6"/>
    <x v="6"/>
    <x v="6"/>
    <n v="7"/>
    <x v="7"/>
    <m/>
    <n v="7"/>
  </r>
  <r>
    <x v="7"/>
    <x v="6"/>
    <x v="6"/>
    <n v="7"/>
    <x v="7"/>
    <m/>
    <n v="7"/>
  </r>
  <r>
    <x v="8"/>
    <x v="6"/>
    <x v="6"/>
    <n v="7"/>
    <x v="7"/>
    <m/>
    <n v="7"/>
  </r>
  <r>
    <x v="9"/>
    <x v="6"/>
    <x v="6"/>
    <n v="7"/>
    <x v="7"/>
    <m/>
    <n v="7"/>
  </r>
  <r>
    <x v="10"/>
    <x v="6"/>
    <x v="6"/>
    <n v="7"/>
    <x v="7"/>
    <m/>
    <n v="7"/>
  </r>
  <r>
    <x v="11"/>
    <x v="6"/>
    <x v="6"/>
    <n v="7"/>
    <x v="7"/>
    <m/>
    <n v="7"/>
  </r>
  <r>
    <x v="12"/>
    <x v="6"/>
    <x v="6"/>
    <n v="7"/>
    <x v="7"/>
    <m/>
    <n v="7"/>
  </r>
  <r>
    <x v="13"/>
    <x v="6"/>
    <x v="6"/>
    <n v="7"/>
    <x v="7"/>
    <m/>
    <n v="7"/>
  </r>
  <r>
    <x v="14"/>
    <x v="6"/>
    <x v="6"/>
    <n v="7"/>
    <x v="7"/>
    <m/>
    <n v="7"/>
  </r>
  <r>
    <x v="15"/>
    <x v="6"/>
    <x v="6"/>
    <n v="7"/>
    <x v="7"/>
    <m/>
    <n v="7"/>
  </r>
  <r>
    <x v="0"/>
    <x v="7"/>
    <x v="7"/>
    <n v="7"/>
    <x v="8"/>
    <m/>
    <n v="7"/>
  </r>
  <r>
    <x v="1"/>
    <x v="7"/>
    <x v="7"/>
    <n v="7"/>
    <x v="8"/>
    <m/>
    <n v="7"/>
  </r>
  <r>
    <x v="2"/>
    <x v="7"/>
    <x v="7"/>
    <n v="7"/>
    <x v="8"/>
    <m/>
    <n v="7"/>
  </r>
  <r>
    <x v="3"/>
    <x v="7"/>
    <x v="7"/>
    <n v="7"/>
    <x v="8"/>
    <m/>
    <n v="7"/>
  </r>
  <r>
    <x v="4"/>
    <x v="7"/>
    <x v="7"/>
    <n v="7"/>
    <x v="8"/>
    <m/>
    <n v="7"/>
  </r>
  <r>
    <x v="5"/>
    <x v="7"/>
    <x v="7"/>
    <n v="7"/>
    <x v="8"/>
    <m/>
    <n v="7"/>
  </r>
  <r>
    <x v="6"/>
    <x v="7"/>
    <x v="7"/>
    <n v="7"/>
    <x v="8"/>
    <m/>
    <n v="7"/>
  </r>
  <r>
    <x v="7"/>
    <x v="7"/>
    <x v="7"/>
    <n v="7"/>
    <x v="8"/>
    <m/>
    <n v="7"/>
  </r>
  <r>
    <x v="8"/>
    <x v="7"/>
    <x v="7"/>
    <n v="7"/>
    <x v="8"/>
    <m/>
    <n v="7"/>
  </r>
  <r>
    <x v="9"/>
    <x v="7"/>
    <x v="7"/>
    <n v="7"/>
    <x v="8"/>
    <m/>
    <n v="7"/>
  </r>
  <r>
    <x v="10"/>
    <x v="7"/>
    <x v="7"/>
    <n v="7"/>
    <x v="8"/>
    <m/>
    <n v="7"/>
  </r>
  <r>
    <x v="11"/>
    <x v="7"/>
    <x v="7"/>
    <n v="7"/>
    <x v="8"/>
    <m/>
    <n v="7"/>
  </r>
  <r>
    <x v="12"/>
    <x v="7"/>
    <x v="7"/>
    <n v="7"/>
    <x v="8"/>
    <m/>
    <n v="7"/>
  </r>
  <r>
    <x v="13"/>
    <x v="7"/>
    <x v="7"/>
    <n v="7"/>
    <x v="8"/>
    <m/>
    <n v="7"/>
  </r>
  <r>
    <x v="0"/>
    <x v="3"/>
    <x v="8"/>
    <n v="7"/>
    <x v="7"/>
    <m/>
    <n v="7"/>
  </r>
  <r>
    <x v="1"/>
    <x v="3"/>
    <x v="8"/>
    <n v="7"/>
    <x v="7"/>
    <m/>
    <n v="7"/>
  </r>
  <r>
    <x v="2"/>
    <x v="3"/>
    <x v="8"/>
    <n v="7"/>
    <x v="7"/>
    <m/>
    <n v="7"/>
  </r>
  <r>
    <x v="3"/>
    <x v="3"/>
    <x v="8"/>
    <n v="7"/>
    <x v="7"/>
    <m/>
    <n v="7"/>
  </r>
  <r>
    <x v="4"/>
    <x v="3"/>
    <x v="8"/>
    <n v="7"/>
    <x v="7"/>
    <m/>
    <n v="7"/>
  </r>
  <r>
    <x v="5"/>
    <x v="3"/>
    <x v="8"/>
    <n v="7"/>
    <x v="7"/>
    <m/>
    <n v="7"/>
  </r>
  <r>
    <x v="6"/>
    <x v="3"/>
    <x v="8"/>
    <n v="7"/>
    <x v="7"/>
    <m/>
    <n v="7"/>
  </r>
  <r>
    <x v="7"/>
    <x v="3"/>
    <x v="8"/>
    <n v="7"/>
    <x v="7"/>
    <m/>
    <n v="7"/>
  </r>
  <r>
    <x v="8"/>
    <x v="3"/>
    <x v="8"/>
    <n v="7"/>
    <x v="7"/>
    <m/>
    <n v="7"/>
  </r>
  <r>
    <x v="9"/>
    <x v="3"/>
    <x v="8"/>
    <n v="7"/>
    <x v="7"/>
    <m/>
    <n v="7"/>
  </r>
  <r>
    <x v="10"/>
    <x v="3"/>
    <x v="8"/>
    <n v="7"/>
    <x v="7"/>
    <m/>
    <n v="7"/>
  </r>
  <r>
    <x v="11"/>
    <x v="3"/>
    <x v="8"/>
    <n v="7"/>
    <x v="7"/>
    <m/>
    <n v="7"/>
  </r>
  <r>
    <x v="12"/>
    <x v="3"/>
    <x v="8"/>
    <n v="7"/>
    <x v="7"/>
    <m/>
    <n v="7"/>
  </r>
  <r>
    <x v="13"/>
    <x v="3"/>
    <x v="8"/>
    <n v="7"/>
    <x v="7"/>
    <m/>
    <n v="7"/>
  </r>
  <r>
    <x v="14"/>
    <x v="3"/>
    <x v="8"/>
    <n v="7"/>
    <x v="7"/>
    <m/>
    <n v="7"/>
  </r>
  <r>
    <x v="15"/>
    <x v="3"/>
    <x v="8"/>
    <n v="7"/>
    <x v="7"/>
    <m/>
    <n v="7"/>
  </r>
  <r>
    <x v="16"/>
    <x v="3"/>
    <x v="8"/>
    <n v="7"/>
    <x v="7"/>
    <m/>
    <n v="7"/>
  </r>
  <r>
    <x v="17"/>
    <x v="3"/>
    <x v="8"/>
    <n v="7"/>
    <x v="7"/>
    <m/>
    <n v="7"/>
  </r>
  <r>
    <x v="18"/>
    <x v="3"/>
    <x v="8"/>
    <n v="7"/>
    <x v="7"/>
    <m/>
    <n v="7"/>
  </r>
  <r>
    <x v="19"/>
    <x v="3"/>
    <x v="8"/>
    <n v="7"/>
    <x v="7"/>
    <m/>
    <n v="7"/>
  </r>
  <r>
    <x v="20"/>
    <x v="3"/>
    <x v="8"/>
    <n v="7"/>
    <x v="7"/>
    <m/>
    <n v="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9">
  <r>
    <s v="01/2021 - 0000000001 MONTO Eric"/>
    <s v="MONTO Eric"/>
    <s v="MONTO"/>
    <x v="0"/>
    <s v=""/>
    <n v="171.79"/>
    <x v="0"/>
  </r>
  <r>
    <s v="01/2021 - 0000000004 MELON Theo"/>
    <s v="MELON Theo"/>
    <s v="MELON"/>
    <x v="1"/>
    <s v=""/>
    <n v="131.04"/>
    <x v="0"/>
  </r>
  <r>
    <s v="01/2021 - 0000000009 DUPONT Marc"/>
    <s v="DUPONT Marc"/>
    <s v="DUPONT"/>
    <x v="2"/>
    <s v=""/>
    <n v="141.62"/>
    <x v="0"/>
  </r>
  <r>
    <s v="01/2021 - 0000000005 SULTAN Romain"/>
    <s v="SULTAN Romain"/>
    <s v="SULTAN"/>
    <x v="3"/>
    <s v=""/>
    <n v="139.25"/>
    <x v="0"/>
  </r>
  <r>
    <s v="01/2021 - 0000000002 SOULT Malisa"/>
    <s v="SOULT Malisa"/>
    <s v="SOULT"/>
    <x v="4"/>
    <s v=""/>
    <n v="217.15"/>
    <x v="0"/>
  </r>
  <r>
    <s v="01/2021 - 0000000014 COURSE Thomas"/>
    <s v="COURSE Thomas"/>
    <s v="COURSE"/>
    <x v="5"/>
    <s v=""/>
    <n v="130.66"/>
    <x v="0"/>
  </r>
  <r>
    <s v="01/2021 - 0000000016 MARTIN THIBAULT"/>
    <s v="MARTIN THIBAULT"/>
    <s v="MARTIN"/>
    <x v="6"/>
    <s v=""/>
    <n v="135.06"/>
    <x v="0"/>
  </r>
  <r>
    <s v="01/2021 - 0000000003 FERME Daniel"/>
    <s v="FERME Daniel"/>
    <s v="FERME"/>
    <x v="7"/>
    <s v=""/>
    <n v="441"/>
    <x v="0"/>
  </r>
  <r>
    <s v="01/2021 - 0000000008 FERME Jeremy"/>
    <s v="FERME Jeremy"/>
    <s v="FERME"/>
    <x v="8"/>
    <s v=""/>
    <n v="48.97"/>
    <x v="0"/>
  </r>
  <r>
    <s v="01/2021 - 0000000001 MONTO Eric"/>
    <s v="MONTO Eric"/>
    <s v="MONTO"/>
    <x v="0"/>
    <s v=""/>
    <n v="7.36"/>
    <x v="0"/>
  </r>
  <r>
    <s v="01/2021 - 0000000004 MELON Theo"/>
    <s v="MELON Theo"/>
    <s v="MELON"/>
    <x v="1"/>
    <s v=""/>
    <n v="5.62"/>
    <x v="0"/>
  </r>
  <r>
    <s v="01/2021 - 0000000009 DUPONT Marc"/>
    <s v="DUPONT Marc"/>
    <s v="DUPONT"/>
    <x v="2"/>
    <s v=""/>
    <n v="6.07"/>
    <x v="0"/>
  </r>
  <r>
    <s v="01/2021 - 0000000005 SULTAN Romain"/>
    <s v="SULTAN Romain"/>
    <s v="SULTAN"/>
    <x v="3"/>
    <s v=""/>
    <n v="5.97"/>
    <x v="0"/>
  </r>
  <r>
    <s v="01/2021 - 0000000002 SOULT Malisa"/>
    <s v="SOULT Malisa"/>
    <s v="SOULT"/>
    <x v="4"/>
    <s v=""/>
    <n v="9.31"/>
    <x v="0"/>
  </r>
  <r>
    <s v="01/2021 - 0000000014 COURSE Thomas"/>
    <s v="COURSE Thomas"/>
    <s v="COURSE"/>
    <x v="5"/>
    <s v=""/>
    <n v="5.6"/>
    <x v="0"/>
  </r>
  <r>
    <s v="01/2021 - 0000000016 MARTIN THIBAULT"/>
    <s v="MARTIN THIBAULT"/>
    <s v="MARTIN"/>
    <x v="6"/>
    <s v=""/>
    <n v="5.79"/>
    <x v="0"/>
  </r>
  <r>
    <s v="01/2021 - 0000000003 FERME Daniel"/>
    <s v="FERME Daniel"/>
    <s v="FERME"/>
    <x v="7"/>
    <s v=""/>
    <n v="18.899999999999999"/>
    <x v="0"/>
  </r>
  <r>
    <s v="01/2021 - 0000000008 FERME Jeremy"/>
    <s v="FERME Jeremy"/>
    <s v="FERME"/>
    <x v="8"/>
    <s v=""/>
    <n v="2.1"/>
    <x v="0"/>
  </r>
  <r>
    <s v="01/2021 - 0000000001 MONTO Eric"/>
    <s v="MONTO Eric"/>
    <s v="MONTO"/>
    <x v="0"/>
    <n v="9.82"/>
    <n v="46.63"/>
    <x v="0"/>
  </r>
  <r>
    <s v="01/2021 - 0000000004 MELON Theo"/>
    <s v="MELON Theo"/>
    <s v="MELON"/>
    <x v="1"/>
    <n v="7.49"/>
    <n v="35.57"/>
    <x v="0"/>
  </r>
  <r>
    <s v="01/2021 - 0000000009 DUPONT Marc"/>
    <s v="DUPONT Marc"/>
    <s v="DUPONT"/>
    <x v="2"/>
    <n v="8.09"/>
    <n v="38.44"/>
    <x v="0"/>
  </r>
  <r>
    <s v="01/2021 - 0000000005 SULTAN Romain"/>
    <s v="SULTAN Romain"/>
    <s v="SULTAN"/>
    <x v="3"/>
    <n v="7.96"/>
    <n v="37.799999999999997"/>
    <x v="0"/>
  </r>
  <r>
    <s v="01/2021 - 0000000002 SOULT Malisa"/>
    <s v="SOULT Malisa"/>
    <s v="SOULT"/>
    <x v="4"/>
    <n v="12.41"/>
    <n v="58.94"/>
    <x v="0"/>
  </r>
  <r>
    <s v="01/2021 - 0000000014 COURSE Thomas"/>
    <s v="COURSE Thomas"/>
    <s v="COURSE"/>
    <x v="5"/>
    <n v="7.47"/>
    <n v="35.47"/>
    <x v="0"/>
  </r>
  <r>
    <s v="01/2021 - 0000000016 MARTIN THIBAULT"/>
    <s v="MARTIN THIBAULT"/>
    <s v="MARTIN"/>
    <x v="6"/>
    <n v="7.72"/>
    <n v="36.659999999999997"/>
    <x v="0"/>
  </r>
  <r>
    <s v="01/2021 - 0000000003 FERME Daniel"/>
    <s v="FERME Daniel"/>
    <s v="FERME"/>
    <x v="7"/>
    <n v="25.2"/>
    <n v="119.7"/>
    <x v="0"/>
  </r>
  <r>
    <s v="01/2021 - 0000000008 FERME Jeremy"/>
    <s v="FERME Jeremy"/>
    <s v="FERME"/>
    <x v="8"/>
    <s v=""/>
    <n v="13.29"/>
    <x v="0"/>
  </r>
  <r>
    <s v="01/2021 - 0000000001 MONTO Eric"/>
    <s v="MONTO Eric"/>
    <s v="MONTO"/>
    <x v="0"/>
    <n v="169.34"/>
    <n v="209.83"/>
    <x v="0"/>
  </r>
  <r>
    <s v="01/2021 - 0000000004 MELON Theo"/>
    <s v="MELON Theo"/>
    <s v="MELON"/>
    <x v="1"/>
    <n v="129.16999999999999"/>
    <n v="160.05000000000001"/>
    <x v="0"/>
  </r>
  <r>
    <s v="01/2021 - 0000000009 DUPONT Marc"/>
    <s v="DUPONT Marc"/>
    <s v="DUPONT"/>
    <x v="2"/>
    <n v="139.6"/>
    <n v="172.98"/>
    <x v="0"/>
  </r>
  <r>
    <s v="01/2021 - 0000000005 SULTAN Romain"/>
    <s v="SULTAN Romain"/>
    <s v="SULTAN"/>
    <x v="3"/>
    <n v="137.26"/>
    <n v="170.09"/>
    <x v="0"/>
  </r>
  <r>
    <s v="01/2021 - 0000000002 SOULT Malisa"/>
    <s v="SOULT Malisa"/>
    <s v="SOULT"/>
    <x v="4"/>
    <n v="167.86"/>
    <n v="208"/>
    <x v="0"/>
  </r>
  <r>
    <s v="01/2021 - 0000000014 COURSE Thomas"/>
    <s v="COURSE Thomas"/>
    <s v="COURSE"/>
    <x v="5"/>
    <n v="128.80000000000001"/>
    <n v="159.6"/>
    <x v="0"/>
  </r>
  <r>
    <s v="01/2021 - 0000000016 MARTIN THIBAULT"/>
    <s v="MARTIN THIBAULT"/>
    <s v="MARTIN"/>
    <x v="6"/>
    <n v="133.13"/>
    <n v="164.96"/>
    <x v="0"/>
  </r>
  <r>
    <s v="01/2021 - 0000000003 FERME Daniel"/>
    <s v="FERME Daniel"/>
    <s v="FERME"/>
    <x v="7"/>
    <n v="236.53"/>
    <n v="293.08999999999997"/>
    <x v="0"/>
  </r>
  <r>
    <s v="01/2021 - 0000000008 FERME Jeremy"/>
    <s v="FERME Jeremy"/>
    <s v="FERME"/>
    <x v="8"/>
    <s v=""/>
    <n v="59.81"/>
    <x v="0"/>
  </r>
  <r>
    <s v="01/2021 - 0000000001 MONTO Eric"/>
    <s v="MONTO Eric"/>
    <s v="MONTO"/>
    <x v="0"/>
    <s v=""/>
    <n v="84.67"/>
    <x v="0"/>
  </r>
  <r>
    <s v="01/2021 - 0000000004 MELON Theo"/>
    <s v="MELON Theo"/>
    <s v="MELON"/>
    <x v="1"/>
    <s v=""/>
    <n v="64.58"/>
    <x v="0"/>
  </r>
  <r>
    <s v="01/2021 - 0000000009 DUPONT Marc"/>
    <s v="DUPONT Marc"/>
    <s v="DUPONT"/>
    <x v="2"/>
    <s v=""/>
    <n v="69.8"/>
    <x v="0"/>
  </r>
  <r>
    <s v="01/2021 - 0000000005 SULTAN Romain"/>
    <s v="SULTAN Romain"/>
    <s v="SULTAN"/>
    <x v="3"/>
    <s v=""/>
    <n v="68.63"/>
    <x v="0"/>
  </r>
  <r>
    <s v="01/2021 - 0000000002 SOULT Malisa"/>
    <s v="SOULT Malisa"/>
    <s v="SOULT"/>
    <x v="4"/>
    <s v=""/>
    <n v="107.02"/>
    <x v="0"/>
  </r>
  <r>
    <s v="01/2021 - 0000000014 COURSE Thomas"/>
    <s v="COURSE Thomas"/>
    <s v="COURSE"/>
    <x v="5"/>
    <s v=""/>
    <n v="64.400000000000006"/>
    <x v="0"/>
  </r>
  <r>
    <s v="01/2021 - 0000000016 MARTIN THIBAULT"/>
    <s v="MARTIN THIBAULT"/>
    <s v="MARTIN"/>
    <x v="6"/>
    <s v=""/>
    <n v="66.56"/>
    <x v="0"/>
  </r>
  <r>
    <s v="01/2021 - 0000000003 FERME Daniel"/>
    <s v="FERME Daniel"/>
    <s v="FERME"/>
    <x v="7"/>
    <s v=""/>
    <n v="217.35"/>
    <x v="0"/>
  </r>
  <r>
    <s v="01/2021 - 0000000008 FERME Jeremy"/>
    <s v="FERME Jeremy"/>
    <s v="FERME"/>
    <x v="8"/>
    <s v=""/>
    <n v="24.14"/>
    <x v="0"/>
  </r>
  <r>
    <s v="01/2021 - 0000000001 MONTO Eric"/>
    <s v="MONTO Eric"/>
    <s v="MONTO"/>
    <x v="0"/>
    <s v=""/>
    <n v="24.54"/>
    <x v="0"/>
  </r>
  <r>
    <s v="01/2021 - 0000000004 MELON Theo"/>
    <s v="MELON Theo"/>
    <s v="MELON"/>
    <x v="1"/>
    <s v=""/>
    <n v="18.72"/>
    <x v="0"/>
  </r>
  <r>
    <s v="01/2021 - 0000000009 DUPONT Marc"/>
    <s v="DUPONT Marc"/>
    <s v="DUPONT"/>
    <x v="2"/>
    <s v=""/>
    <n v="20.23"/>
    <x v="0"/>
  </r>
  <r>
    <s v="01/2021 - 0000000005 SULTAN Romain"/>
    <s v="SULTAN Romain"/>
    <s v="SULTAN"/>
    <x v="3"/>
    <s v=""/>
    <n v="19.89"/>
    <x v="0"/>
  </r>
  <r>
    <s v="01/2021 - 0000000002 SOULT Malisa"/>
    <s v="SOULT Malisa"/>
    <s v="SOULT"/>
    <x v="4"/>
    <s v=""/>
    <n v="31.02"/>
    <x v="0"/>
  </r>
  <r>
    <s v="01/2021 - 0000000014 COURSE Thomas"/>
    <s v="COURSE Thomas"/>
    <s v="COURSE"/>
    <x v="5"/>
    <s v=""/>
    <n v="18.670000000000002"/>
    <x v="0"/>
  </r>
  <r>
    <s v="01/2021 - 0000000016 MARTIN THIBAULT"/>
    <s v="MARTIN THIBAULT"/>
    <s v="MARTIN"/>
    <x v="6"/>
    <s v=""/>
    <n v="19.29"/>
    <x v="0"/>
  </r>
  <r>
    <s v="01/2021 - 0000000003 FERME Daniel"/>
    <s v="FERME Daniel"/>
    <s v="FERME"/>
    <x v="7"/>
    <s v=""/>
    <n v="63"/>
    <x v="0"/>
  </r>
  <r>
    <s v="01/2021 - 0000000008 FERME Jeremy"/>
    <s v="FERME Jeremy"/>
    <s v="FERME"/>
    <x v="8"/>
    <s v=""/>
    <n v="7"/>
    <x v="0"/>
  </r>
  <r>
    <s v="01/2021 - 0000000001 MONTO Eric"/>
    <s v="MONTO Eric"/>
    <s v="MONTO"/>
    <x v="0"/>
    <s v=""/>
    <n v="2.4500000000000002"/>
    <x v="0"/>
  </r>
  <r>
    <s v="01/2021 - 0000000003 FERME Daniel"/>
    <s v="FERME Daniel"/>
    <s v="FERME"/>
    <x v="7"/>
    <s v=""/>
    <n v="3.43"/>
    <x v="0"/>
  </r>
  <r>
    <s v="01/2021 - 0000000004 MELON Theo"/>
    <s v="MELON Theo"/>
    <s v="MELON"/>
    <x v="1"/>
    <s v=""/>
    <n v="1.87"/>
    <x v="0"/>
  </r>
  <r>
    <s v="01/2021 - 0000000009 DUPONT Marc"/>
    <s v="DUPONT Marc"/>
    <s v="DUPONT"/>
    <x v="2"/>
    <s v=""/>
    <n v="2.02"/>
    <x v="0"/>
  </r>
  <r>
    <s v="01/2021 - 0000000008 FERME Jeremy"/>
    <s v="FERME Jeremy"/>
    <s v="FERME"/>
    <x v="8"/>
    <s v=""/>
    <n v="0.7"/>
    <x v="0"/>
  </r>
  <r>
    <s v="01/2021 - 0000000005 SULTAN Romain"/>
    <s v="SULTAN Romain"/>
    <s v="SULTAN"/>
    <x v="3"/>
    <s v=""/>
    <n v="1.99"/>
    <x v="0"/>
  </r>
  <r>
    <s v="01/2021 - 0000000002 SOULT Malisa"/>
    <s v="SOULT Malisa"/>
    <s v="SOULT"/>
    <x v="4"/>
    <s v=""/>
    <n v="2.4300000000000002"/>
    <x v="0"/>
  </r>
  <r>
    <s v="01/2021 - 0000000014 COURSE Thomas"/>
    <s v="COURSE Thomas"/>
    <s v="COURSE"/>
    <x v="5"/>
    <s v=""/>
    <n v="1.87"/>
    <x v="0"/>
  </r>
  <r>
    <s v="01/2021 - 0000000016 MARTIN THIBAULT"/>
    <s v="MARTIN THIBAULT"/>
    <s v="MARTIN"/>
    <x v="6"/>
    <s v=""/>
    <n v="1.93"/>
    <x v="0"/>
  </r>
  <r>
    <s v="01/2021 - 0000000001 MONTO Eric"/>
    <s v="MONTO Eric"/>
    <s v="MONTO"/>
    <x v="0"/>
    <s v=""/>
    <n v="-14.36"/>
    <x v="0"/>
  </r>
  <r>
    <s v="01/2021 - 0000000004 MELON Theo"/>
    <s v="MELON Theo"/>
    <s v="MELON"/>
    <x v="1"/>
    <s v=""/>
    <n v="-302.83999999999997"/>
    <x v="0"/>
  </r>
  <r>
    <s v="01/2021 - 0000000009 DUPONT Marc"/>
    <s v="DUPONT Marc"/>
    <s v="DUPONT"/>
    <x v="2"/>
    <s v=""/>
    <n v="-122.47"/>
    <x v="0"/>
  </r>
  <r>
    <s v="01/2021 - 0000000008 FERME Jeremy"/>
    <s v="FERME Jeremy"/>
    <s v="FERME"/>
    <x v="8"/>
    <s v=""/>
    <n v="-182.24"/>
    <x v="0"/>
  </r>
  <r>
    <s v="01/2021 - 0000000005 SULTAN Romain"/>
    <s v="SULTAN Romain"/>
    <s v="SULTAN"/>
    <x v="3"/>
    <s v=""/>
    <n v="-266.06"/>
    <x v="0"/>
  </r>
  <r>
    <s v="01/2021 - 0000000014 COURSE Thomas"/>
    <s v="COURSE Thomas"/>
    <s v="COURSE"/>
    <x v="5"/>
    <s v=""/>
    <n v="-301.52"/>
    <x v="0"/>
  </r>
  <r>
    <s v="01/2021 - 0000000016 MARTIN THIBAULT"/>
    <s v="MARTIN THIBAULT"/>
    <s v="MARTIN"/>
    <x v="6"/>
    <s v=""/>
    <n v="-192.36"/>
    <x v="0"/>
  </r>
  <r>
    <s v="01/2021 - 0000000004 MELON Theo"/>
    <s v="MELON Theo"/>
    <s v="MELON"/>
    <x v="1"/>
    <n v="-8.3800000000000008"/>
    <s v=""/>
    <x v="0"/>
  </r>
  <r>
    <s v="01/2021 - 0000000005 SULTAN Romain"/>
    <s v="SULTAN Romain"/>
    <s v="SULTAN"/>
    <x v="3"/>
    <n v="-11.35"/>
    <s v=""/>
    <x v="0"/>
  </r>
  <r>
    <s v="01/2021 - 0000000014 COURSE Thomas"/>
    <s v="COURSE Thomas"/>
    <s v="COURSE"/>
    <x v="5"/>
    <n v="-6.54"/>
    <s v=""/>
    <x v="0"/>
  </r>
  <r>
    <s v="01/2021 - 0000000004 MELON Theo"/>
    <s v="MELON Theo"/>
    <s v="MELON"/>
    <x v="1"/>
    <s v=""/>
    <n v="-7.5"/>
    <x v="0"/>
  </r>
  <r>
    <s v="01/2021 - 0000000005 SULTAN Romain"/>
    <s v="SULTAN Romain"/>
    <s v="SULTAN"/>
    <x v="3"/>
    <s v=""/>
    <n v="-10.5"/>
    <x v="0"/>
  </r>
  <r>
    <s v="01/2021 - 0000000014 COURSE Thomas"/>
    <s v="COURSE Thomas"/>
    <s v="COURSE"/>
    <x v="5"/>
    <s v=""/>
    <n v="-6.75"/>
    <x v="0"/>
  </r>
  <r>
    <s v="01/2021 - 0000000001 MONTO Eric"/>
    <s v="MONTO Eric"/>
    <s v="MONTO"/>
    <x v="0"/>
    <n v="164.65"/>
    <s v=""/>
    <x v="0"/>
  </r>
  <r>
    <s v="01/2021 - 0000000003 FERME Daniel"/>
    <s v="FERME Daniel"/>
    <s v="FERME"/>
    <x v="7"/>
    <n v="428.89"/>
    <s v=""/>
    <x v="0"/>
  </r>
  <r>
    <s v="01/2021 - 0000000004 MELON Theo"/>
    <s v="MELON Theo"/>
    <s v="MELON"/>
    <x v="1"/>
    <n v="127.13"/>
    <s v=""/>
    <x v="0"/>
  </r>
  <r>
    <s v="01/2021 - 0000000009 DUPONT Marc"/>
    <s v="DUPONT Marc"/>
    <s v="DUPONT"/>
    <x v="2"/>
    <n v="137.27000000000001"/>
    <s v=""/>
    <x v="0"/>
  </r>
  <r>
    <s v="01/2021 - 0000000005 SULTAN Romain"/>
    <s v="SULTAN Romain"/>
    <s v="SULTAN"/>
    <x v="3"/>
    <n v="135"/>
    <s v=""/>
    <x v="0"/>
  </r>
  <r>
    <s v="01/2021 - 0000000002 SOULT Malisa"/>
    <s v="SOULT Malisa"/>
    <s v="SOULT"/>
    <x v="4"/>
    <n v="207.93"/>
    <s v=""/>
    <x v="0"/>
  </r>
  <r>
    <s v="01/2021 - 0000000014 COURSE Thomas"/>
    <s v="COURSE Thomas"/>
    <s v="COURSE"/>
    <x v="5"/>
    <n v="126.77"/>
    <s v=""/>
    <x v="0"/>
  </r>
  <r>
    <s v="01/2021 - 0000000016 MARTIN THIBAULT"/>
    <s v="MARTIN THIBAULT"/>
    <s v="MARTIN"/>
    <x v="6"/>
    <n v="129.44"/>
    <s v=""/>
    <x v="0"/>
  </r>
  <r>
    <s v="01/2021 - 0000000001 MONTO Eric"/>
    <s v="MONTO Eric"/>
    <s v="MONTO"/>
    <x v="0"/>
    <n v="70.22"/>
    <s v=""/>
    <x v="0"/>
  </r>
  <r>
    <s v="01/2021 - 0000000003 FERME Daniel"/>
    <s v="FERME Daniel"/>
    <s v="FERME"/>
    <x v="7"/>
    <n v="182.91"/>
    <s v=""/>
    <x v="0"/>
  </r>
  <r>
    <s v="01/2021 - 0000000004 MELON Theo"/>
    <s v="MELON Theo"/>
    <s v="MELON"/>
    <x v="1"/>
    <n v="54.22"/>
    <s v=""/>
    <x v="0"/>
  </r>
  <r>
    <s v="01/2021 - 0000000009 DUPONT Marc"/>
    <s v="DUPONT Marc"/>
    <s v="DUPONT"/>
    <x v="2"/>
    <n v="58.54"/>
    <s v=""/>
    <x v="0"/>
  </r>
  <r>
    <s v="01/2021 - 0000000005 SULTAN Romain"/>
    <s v="SULTAN Romain"/>
    <s v="SULTAN"/>
    <x v="3"/>
    <n v="57.57"/>
    <s v=""/>
    <x v="0"/>
  </r>
  <r>
    <s v="01/2021 - 0000000002 SOULT Malisa"/>
    <s v="SOULT Malisa"/>
    <s v="SOULT"/>
    <x v="4"/>
    <n v="88.68"/>
    <s v=""/>
    <x v="0"/>
  </r>
  <r>
    <s v="01/2021 - 0000000014 COURSE Thomas"/>
    <s v="COURSE Thomas"/>
    <s v="COURSE"/>
    <x v="5"/>
    <n v="54.06"/>
    <s v=""/>
    <x v="0"/>
  </r>
  <r>
    <s v="01/2021 - 0000000016 MARTIN THIBAULT"/>
    <s v="MARTIN THIBAULT"/>
    <s v="MARTIN"/>
    <x v="6"/>
    <n v="55.2"/>
    <s v=""/>
    <x v="0"/>
  </r>
  <r>
    <s v="01/2021 - 0000000003 FERME Daniel"/>
    <s v="FERME Daniel"/>
    <s v="FERME"/>
    <x v="7"/>
    <s v=""/>
    <n v="113.4"/>
    <x v="0"/>
  </r>
  <r>
    <s v="01/2021 - 0000000002 SOULT Malisa"/>
    <s v="SOULT Malisa"/>
    <s v="SOULT"/>
    <x v="4"/>
    <s v=""/>
    <n v="186.13"/>
    <x v="0"/>
  </r>
  <r>
    <s v="01/2021 - 0000000003 FERME Daniel"/>
    <s v="FERME Daniel"/>
    <s v="FERME"/>
    <x v="7"/>
    <s v=""/>
    <n v="378"/>
    <x v="0"/>
  </r>
  <r>
    <s v="01/2021 - 0000000001 MONTO Eric"/>
    <s v="MONTO Eric"/>
    <s v="MONTO"/>
    <x v="0"/>
    <s v=""/>
    <n v="0.39"/>
    <x v="0"/>
  </r>
  <r>
    <s v="01/2021 - 0000000004 MELON Theo"/>
    <s v="MELON Theo"/>
    <s v="MELON"/>
    <x v="1"/>
    <s v=""/>
    <n v="0.3"/>
    <x v="0"/>
  </r>
  <r>
    <s v="01/2021 - 0000000009 DUPONT Marc"/>
    <s v="DUPONT Marc"/>
    <s v="DUPONT"/>
    <x v="2"/>
    <s v=""/>
    <n v="0.32"/>
    <x v="0"/>
  </r>
  <r>
    <s v="01/2021 - 0000000008 FERME Jeremy"/>
    <s v="FERME Jeremy"/>
    <s v="FERME"/>
    <x v="8"/>
    <s v=""/>
    <n v="0.11"/>
    <x v="0"/>
  </r>
  <r>
    <s v="01/2021 - 0000000005 SULTAN Romain"/>
    <s v="SULTAN Romain"/>
    <s v="SULTAN"/>
    <x v="3"/>
    <s v=""/>
    <n v="0.32"/>
    <x v="0"/>
  </r>
  <r>
    <s v="01/2021 - 0000000002 SOULT Malisa"/>
    <s v="SOULT Malisa"/>
    <s v="SOULT"/>
    <x v="4"/>
    <s v=""/>
    <n v="0.5"/>
    <x v="0"/>
  </r>
  <r>
    <s v="01/2021 - 0000000014 COURSE Thomas"/>
    <s v="COURSE Thomas"/>
    <s v="COURSE"/>
    <x v="5"/>
    <s v=""/>
    <n v="0.3"/>
    <x v="0"/>
  </r>
  <r>
    <s v="01/2021 - 0000000016 MARTIN THIBAULT"/>
    <s v="MARTIN THIBAULT"/>
    <s v="MARTIN"/>
    <x v="6"/>
    <s v=""/>
    <n v="0.31"/>
    <x v="0"/>
  </r>
  <r>
    <s v="01/2021 - 0000000001 MONTO Eric"/>
    <s v="MONTO Eric"/>
    <s v="MONTO"/>
    <x v="0"/>
    <s v=""/>
    <n v="99.39"/>
    <x v="0"/>
  </r>
  <r>
    <s v="01/2021 - 0000000003 FERME Daniel"/>
    <s v="FERME Daniel"/>
    <s v="FERME"/>
    <x v="7"/>
    <s v=""/>
    <n v="255.15"/>
    <x v="0"/>
  </r>
  <r>
    <s v="01/2021 - 0000000004 MELON Theo"/>
    <s v="MELON Theo"/>
    <s v="MELON"/>
    <x v="1"/>
    <s v=""/>
    <n v="75.81"/>
    <x v="0"/>
  </r>
  <r>
    <s v="01/2021 - 0000000009 DUPONT Marc"/>
    <s v="DUPONT Marc"/>
    <s v="DUPONT"/>
    <x v="2"/>
    <s v=""/>
    <n v="81.94"/>
    <x v="0"/>
  </r>
  <r>
    <s v="01/2021 - 0000000005 SULTAN Romain"/>
    <s v="SULTAN Romain"/>
    <s v="SULTAN"/>
    <x v="3"/>
    <s v=""/>
    <n v="80.569999999999993"/>
    <x v="0"/>
  </r>
  <r>
    <s v="01/2021 - 0000000002 SOULT Malisa"/>
    <s v="SOULT Malisa"/>
    <s v="SOULT"/>
    <x v="4"/>
    <s v=""/>
    <n v="125.64"/>
    <x v="0"/>
  </r>
  <r>
    <s v="01/2021 - 0000000014 COURSE Thomas"/>
    <s v="COURSE Thomas"/>
    <s v="COURSE"/>
    <x v="5"/>
    <s v=""/>
    <n v="75.599999999999994"/>
    <x v="0"/>
  </r>
  <r>
    <s v="01/2021 - 0000000016 MARTIN THIBAULT"/>
    <s v="MARTIN THIBAULT"/>
    <s v="MARTIN"/>
    <x v="6"/>
    <s v=""/>
    <n v="78.14"/>
    <x v="0"/>
  </r>
  <r>
    <s v="01/2021 - 0000000008 FERME Jeremy"/>
    <s v="FERME Jeremy"/>
    <s v="FERME"/>
    <x v="8"/>
    <s v=""/>
    <n v="28.33"/>
    <x v="0"/>
  </r>
  <r>
    <s v="01/2021 - 0000000001 MONTO Eric"/>
    <s v="MONTO Eric"/>
    <s v="MONTO"/>
    <x v="0"/>
    <s v=""/>
    <n v="3.68"/>
    <x v="0"/>
  </r>
  <r>
    <s v="01/2021 - 0000000003 FERME Daniel"/>
    <s v="FERME Daniel"/>
    <s v="FERME"/>
    <x v="7"/>
    <s v=""/>
    <n v="9.4499999999999993"/>
    <x v="0"/>
  </r>
  <r>
    <s v="01/2021 - 0000000004 MELON Theo"/>
    <s v="MELON Theo"/>
    <s v="MELON"/>
    <x v="1"/>
    <s v=""/>
    <n v="2.81"/>
    <x v="0"/>
  </r>
  <r>
    <s v="01/2021 - 0000000009 DUPONT Marc"/>
    <s v="DUPONT Marc"/>
    <s v="DUPONT"/>
    <x v="2"/>
    <s v=""/>
    <n v="3.03"/>
    <x v="0"/>
  </r>
  <r>
    <s v="01/2021 - 0000000008 FERME Jeremy"/>
    <s v="FERME Jeremy"/>
    <s v="FERME"/>
    <x v="8"/>
    <s v=""/>
    <n v="1.05"/>
    <x v="0"/>
  </r>
  <r>
    <s v="01/2021 - 0000000005 SULTAN Romain"/>
    <s v="SULTAN Romain"/>
    <s v="SULTAN"/>
    <x v="3"/>
    <s v=""/>
    <n v="2.98"/>
    <x v="0"/>
  </r>
  <r>
    <s v="01/2021 - 0000000002 SOULT Malisa"/>
    <s v="SOULT Malisa"/>
    <s v="SOULT"/>
    <x v="4"/>
    <s v=""/>
    <n v="4.6500000000000004"/>
    <x v="0"/>
  </r>
  <r>
    <s v="01/2021 - 0000000014 COURSE Thomas"/>
    <s v="COURSE Thomas"/>
    <s v="COURSE"/>
    <x v="5"/>
    <s v=""/>
    <n v="2.8"/>
    <x v="0"/>
  </r>
  <r>
    <s v="01/2021 - 0000000016 MARTIN THIBAULT"/>
    <s v="MARTIN THIBAULT"/>
    <s v="MARTIN"/>
    <x v="6"/>
    <s v=""/>
    <n v="2.89"/>
    <x v="0"/>
  </r>
  <r>
    <s v="01/2021 - 0000000003 FERME Daniel"/>
    <s v="FERME Daniel"/>
    <s v="FERME"/>
    <x v="7"/>
    <n v="0.82"/>
    <n v="1.23"/>
    <x v="1"/>
  </r>
  <r>
    <s v="01/2021 - 0000000003 FERME Daniel"/>
    <s v="FERME Daniel"/>
    <s v="FERME"/>
    <x v="7"/>
    <n v="0.69"/>
    <n v="1.03"/>
    <x v="1"/>
  </r>
  <r>
    <s v="01/2021 - 0000000001 MONTO Eric"/>
    <s v="MONTO Eric"/>
    <s v="MONTO"/>
    <x v="0"/>
    <n v="77.31"/>
    <n v="115.84"/>
    <x v="1"/>
  </r>
  <r>
    <s v="01/2021 - 0000000002 SOULT Malisa"/>
    <s v="SOULT Malisa"/>
    <s v="SOULT"/>
    <x v="4"/>
    <n v="76.63"/>
    <n v="114.83"/>
    <x v="1"/>
  </r>
  <r>
    <s v="01/2021 - 0000000003 FERME Daniel"/>
    <s v="FERME Daniel"/>
    <s v="FERME"/>
    <x v="7"/>
    <n v="107.98"/>
    <n v="161.80000000000001"/>
    <x v="1"/>
  </r>
  <r>
    <s v="01/2021 - 0000000004 MELON Theo"/>
    <s v="MELON Theo"/>
    <s v="MELON"/>
    <x v="1"/>
    <n v="58.97"/>
    <n v="88.36"/>
    <x v="1"/>
  </r>
  <r>
    <s v="01/2021 - 0000000014 COURSE Thomas"/>
    <s v="COURSE Thomas"/>
    <s v="COURSE"/>
    <x v="5"/>
    <n v="58.8"/>
    <n v="88.1"/>
    <x v="1"/>
  </r>
  <r>
    <s v="01/2021 - 0000000005 SULTAN Romain"/>
    <s v="SULTAN Romain"/>
    <s v="SULTAN"/>
    <x v="3"/>
    <n v="62.66"/>
    <n v="93.9"/>
    <x v="1"/>
  </r>
  <r>
    <s v="01/2021 - 0000000016 MARTIN THIBAULT"/>
    <s v="MARTIN THIBAULT"/>
    <s v="MARTIN"/>
    <x v="6"/>
    <n v="60.78"/>
    <n v="91.07"/>
    <x v="1"/>
  </r>
  <r>
    <s v="01/2021 - 0000000009 DUPONT Marc"/>
    <s v="DUPONT Marc"/>
    <s v="DUPONT"/>
    <x v="2"/>
    <n v="63.73"/>
    <n v="95.49"/>
    <x v="1"/>
  </r>
  <r>
    <s v="01/2021 - 0000000008 FERME Jeremy"/>
    <s v="FERME Jeremy"/>
    <s v="FERME"/>
    <x v="8"/>
    <s v=""/>
    <n v="33.020000000000003"/>
    <x v="1"/>
  </r>
  <r>
    <s v="01/2021 - 0000000002 SOULT Malisa"/>
    <s v="SOULT Malisa"/>
    <s v="SOULT"/>
    <x v="4"/>
    <n v="57.83"/>
    <n v="86.68"/>
    <x v="1"/>
  </r>
  <r>
    <s v="01/2021 - 0000000003 FERME Daniel"/>
    <s v="FERME Daniel"/>
    <s v="FERME"/>
    <x v="7"/>
    <n v="248.14"/>
    <n v="371.92"/>
    <x v="1"/>
  </r>
  <r>
    <s v="01/2021 - 0000000001 MONTO Eric"/>
    <s v="MONTO Eric"/>
    <s v="MONTO"/>
    <x v="0"/>
    <n v="21.11"/>
    <n v="31.66"/>
    <x v="1"/>
  </r>
  <r>
    <s v="01/2021 - 0000000002 SOULT Malisa"/>
    <s v="SOULT Malisa"/>
    <s v="SOULT"/>
    <x v="4"/>
    <n v="20.92"/>
    <n v="31.38"/>
    <x v="1"/>
  </r>
  <r>
    <s v="01/2021 - 0000000003 FERME Daniel"/>
    <s v="FERME Daniel"/>
    <s v="FERME"/>
    <x v="7"/>
    <n v="29.48"/>
    <n v="44.22"/>
    <x v="1"/>
  </r>
  <r>
    <s v="01/2021 - 0000000004 MELON Theo"/>
    <s v="MELON Theo"/>
    <s v="MELON"/>
    <x v="1"/>
    <n v="16.100000000000001"/>
    <n v="24.15"/>
    <x v="1"/>
  </r>
  <r>
    <s v="01/2021 - 0000000014 COURSE Thomas"/>
    <s v="COURSE Thomas"/>
    <s v="COURSE"/>
    <x v="5"/>
    <n v="16.05"/>
    <n v="24.08"/>
    <x v="1"/>
  </r>
  <r>
    <s v="01/2021 - 0000000005 SULTAN Romain"/>
    <s v="SULTAN Romain"/>
    <s v="SULTAN"/>
    <x v="3"/>
    <n v="17.11"/>
    <n v="25.66"/>
    <x v="1"/>
  </r>
  <r>
    <s v="01/2021 - 0000000016 MARTIN THIBAULT"/>
    <s v="MARTIN THIBAULT"/>
    <s v="MARTIN"/>
    <x v="6"/>
    <n v="16.59"/>
    <n v="24.89"/>
    <x v="1"/>
  </r>
  <r>
    <s v="01/2021 - 0000000009 DUPONT Marc"/>
    <s v="DUPONT Marc"/>
    <s v="DUPONT"/>
    <x v="2"/>
    <n v="17.399999999999999"/>
    <n v="26.1"/>
    <x v="1"/>
  </r>
  <r>
    <s v="01/2021 - 0000000008 FERME Jeremy"/>
    <s v="FERME Jeremy"/>
    <s v="FERME"/>
    <x v="8"/>
    <s v=""/>
    <n v="9.02"/>
    <x v="1"/>
  </r>
  <r>
    <s v="01/2021 - 0000000002 SOULT Malisa"/>
    <s v="SOULT Malisa"/>
    <s v="SOULT"/>
    <x v="4"/>
    <n v="7.23"/>
    <n v="10.84"/>
    <x v="1"/>
  </r>
  <r>
    <s v="01/2021 - 0000000003 FERME Daniel"/>
    <s v="FERME Daniel"/>
    <s v="FERME"/>
    <x v="7"/>
    <n v="31.02"/>
    <n v="46.53"/>
    <x v="1"/>
  </r>
  <r>
    <s v="01/2021 - 0000000002 SOULT Malisa"/>
    <s v="SOULT Malisa"/>
    <s v="SOULT"/>
    <x v="4"/>
    <n v="3.41"/>
    <n v="5.1100000000000003"/>
    <x v="1"/>
  </r>
  <r>
    <s v="01/2021 - 0000000003 FERME Daniel"/>
    <s v="FERME Daniel"/>
    <s v="FERME"/>
    <x v="7"/>
    <n v="4.8"/>
    <n v="7.2"/>
    <x v="1"/>
  </r>
  <r>
    <s v="01/2021 - 0000000002 SOULT Malisa"/>
    <s v="SOULT Malisa"/>
    <s v="SOULT"/>
    <x v="4"/>
    <n v="0.94"/>
    <n v="1.41"/>
    <x v="1"/>
  </r>
  <r>
    <s v="01/2021 - 0000000003 FERME Daniel"/>
    <s v="FERME Daniel"/>
    <s v="FERME"/>
    <x v="7"/>
    <n v="4.0199999999999996"/>
    <n v="6.03"/>
    <x v="1"/>
  </r>
  <r>
    <s v="01/2021 - 0000000001 MONTO Eric"/>
    <s v="MONTO Eric"/>
    <s v="MONTO"/>
    <x v="0"/>
    <s v=""/>
    <n v="-3.31"/>
    <x v="1"/>
  </r>
  <r>
    <s v="01/2021 - 0000000004 MELON Theo"/>
    <s v="MELON Theo"/>
    <s v="MELON"/>
    <x v="1"/>
    <s v=""/>
    <n v="-69.87"/>
    <x v="1"/>
  </r>
  <r>
    <s v="01/2021 - 0000000014 COURSE Thomas"/>
    <s v="COURSE Thomas"/>
    <s v="COURSE"/>
    <x v="5"/>
    <s v=""/>
    <n v="-69.56"/>
    <x v="1"/>
  </r>
  <r>
    <s v="01/2021 - 0000000005 SULTAN Romain"/>
    <s v="SULTAN Romain"/>
    <s v="SULTAN"/>
    <x v="3"/>
    <s v=""/>
    <n v="-61.38"/>
    <x v="1"/>
  </r>
  <r>
    <s v="01/2021 - 0000000016 MARTIN THIBAULT"/>
    <s v="MARTIN THIBAULT"/>
    <s v="MARTIN"/>
    <x v="6"/>
    <s v=""/>
    <n v="-44.38"/>
    <x v="1"/>
  </r>
  <r>
    <s v="01/2021 - 0000000008 FERME Jeremy"/>
    <s v="FERME Jeremy"/>
    <s v="FERME"/>
    <x v="8"/>
    <s v=""/>
    <n v="-42.05"/>
    <x v="1"/>
  </r>
  <r>
    <s v="01/2021 - 0000000009 DUPONT Marc"/>
    <s v="DUPONT Marc"/>
    <s v="DUPONT"/>
    <x v="2"/>
    <s v=""/>
    <n v="-28.25"/>
    <x v="1"/>
  </r>
  <r>
    <s v="01/2021 - 0000000001 MONTO Eric"/>
    <s v="MONTO Eric"/>
    <s v="MONTO"/>
    <x v="0"/>
    <n v="10.06"/>
    <n v="10.06"/>
    <x v="2"/>
  </r>
  <r>
    <s v="01/2021 - 0000000002 SOULT Malisa"/>
    <s v="SOULT Malisa"/>
    <s v="SOULT"/>
    <x v="4"/>
    <n v="9.9700000000000006"/>
    <n v="9.9700000000000006"/>
    <x v="2"/>
  </r>
  <r>
    <s v="01/2021 - 0000000004 MELON Theo"/>
    <s v="MELON Theo"/>
    <s v="MELON"/>
    <x v="1"/>
    <n v="7.68"/>
    <n v="7.68"/>
    <x v="2"/>
  </r>
  <r>
    <s v="01/2021 - 0000000014 COURSE Thomas"/>
    <s v="COURSE Thomas"/>
    <s v="COURSE"/>
    <x v="5"/>
    <n v="7.65"/>
    <n v="7.65"/>
    <x v="2"/>
  </r>
  <r>
    <s v="01/2021 - 0000000005 SULTAN Romain"/>
    <s v="SULTAN Romain"/>
    <s v="SULTAN"/>
    <x v="3"/>
    <n v="8.16"/>
    <n v="8.16"/>
    <x v="2"/>
  </r>
  <r>
    <s v="01/2021 - 0000000016 MARTIN THIBAULT"/>
    <s v="MARTIN THIBAULT"/>
    <s v="MARTIN"/>
    <x v="6"/>
    <n v="7.91"/>
    <n v="7.91"/>
    <x v="2"/>
  </r>
  <r>
    <s v="01/2021 - 0000000008 FERME Jeremy"/>
    <s v="FERME Jeremy"/>
    <s v="FERME"/>
    <x v="8"/>
    <n v="2.87"/>
    <n v="2.87"/>
    <x v="2"/>
  </r>
  <r>
    <s v="01/2021 - 0000000009 DUPONT Marc"/>
    <s v="DUPONT Marc"/>
    <s v="DUPONT"/>
    <x v="2"/>
    <n v="8.2899999999999991"/>
    <n v="8.2899999999999991"/>
    <x v="2"/>
  </r>
  <r>
    <s v="01/2021 - 0000000003 FERME Daniel"/>
    <s v="FERME Daniel"/>
    <s v="FERME"/>
    <x v="7"/>
    <s v=""/>
    <n v="51.42"/>
    <x v="3"/>
  </r>
  <r>
    <s v="01/2021 - 0000000004 MELON Theo"/>
    <s v="MELON Theo"/>
    <s v="MELON"/>
    <x v="1"/>
    <n v="22.62"/>
    <n v="22.62"/>
    <x v="3"/>
  </r>
  <r>
    <s v="01/2021 - 0000000014 COURSE Thomas"/>
    <s v="COURSE Thomas"/>
    <s v="COURSE"/>
    <x v="5"/>
    <n v="22.62"/>
    <n v="22.62"/>
    <x v="3"/>
  </r>
  <r>
    <s v="01/2021 - 0000000005 SULTAN Romain"/>
    <s v="SULTAN Romain"/>
    <s v="SULTAN"/>
    <x v="3"/>
    <n v="22.62"/>
    <n v="22.62"/>
    <x v="3"/>
  </r>
  <r>
    <s v="01/2021 - 0000000009 DUPONT Marc"/>
    <s v="DUPONT Marc"/>
    <s v="DUPONT"/>
    <x v="2"/>
    <n v="22.62"/>
    <n v="22.62"/>
    <x v="3"/>
  </r>
  <r>
    <s v="01/2021 - 0000000003 FERME Daniel"/>
    <s v="FERME Daniel"/>
    <s v="FERME"/>
    <x v="7"/>
    <s v=""/>
    <n v="66.06"/>
    <x v="3"/>
  </r>
  <r>
    <s v="01/2021 - 0000000001 MONTO Eric"/>
    <s v="MONTO Eric"/>
    <s v="MONTO"/>
    <x v="0"/>
    <s v=""/>
    <n v="13.5"/>
    <x v="4"/>
  </r>
  <r>
    <s v="01/2021 - 0000000003 FERME Daniel"/>
    <s v="FERME Daniel"/>
    <s v="FERME"/>
    <x v="7"/>
    <s v=""/>
    <n v="34.65"/>
    <x v="4"/>
  </r>
  <r>
    <s v="01/2021 - 0000000004 MELON Theo"/>
    <s v="MELON Theo"/>
    <s v="MELON"/>
    <x v="1"/>
    <s v=""/>
    <n v="10.3"/>
    <x v="4"/>
  </r>
  <r>
    <s v="01/2021 - 0000000009 DUPONT Marc"/>
    <s v="DUPONT Marc"/>
    <s v="DUPONT"/>
    <x v="2"/>
    <s v=""/>
    <n v="11.13"/>
    <x v="4"/>
  </r>
  <r>
    <s v="01/2021 - 0000000005 SULTAN Romain"/>
    <s v="SULTAN Romain"/>
    <s v="SULTAN"/>
    <x v="3"/>
    <s v=""/>
    <n v="10.94"/>
    <x v="4"/>
  </r>
  <r>
    <s v="01/2021 - 0000000002 SOULT Malisa"/>
    <s v="SOULT Malisa"/>
    <s v="SOULT"/>
    <x v="4"/>
    <s v=""/>
    <n v="17.059999999999999"/>
    <x v="4"/>
  </r>
  <r>
    <s v="01/2021 - 0000000014 COURSE Thomas"/>
    <s v="COURSE Thomas"/>
    <s v="COURSE"/>
    <x v="5"/>
    <s v=""/>
    <n v="10.27"/>
    <x v="4"/>
  </r>
  <r>
    <s v="01/2021 - 0000000016 MARTIN THIBAULT"/>
    <s v="MARTIN THIBAULT"/>
    <s v="MARTIN"/>
    <x v="6"/>
    <s v=""/>
    <n v="10.61"/>
    <x v="4"/>
  </r>
  <r>
    <s v="01/2021 - 0000000016 MARTIN THIBAULT"/>
    <s v="MARTIN THIBAULT"/>
    <s v="MARTIN"/>
    <x v="6"/>
    <s v=""/>
    <n v="19.29"/>
    <x v="5"/>
  </r>
  <r>
    <s v="01/2021 - 0000000001 MONTO Eric"/>
    <s v="MONTO Eric"/>
    <s v="MONTO"/>
    <x v="0"/>
    <s v=""/>
    <n v="16.690000000000001"/>
    <x v="5"/>
  </r>
  <r>
    <s v="01/2021 - 0000000003 FERME Daniel"/>
    <s v="FERME Daniel"/>
    <s v="FERME"/>
    <x v="7"/>
    <s v=""/>
    <n v="42.84"/>
    <x v="5"/>
  </r>
  <r>
    <s v="01/2021 - 0000000004 MELON Theo"/>
    <s v="MELON Theo"/>
    <s v="MELON"/>
    <x v="1"/>
    <s v=""/>
    <n v="12.73"/>
    <x v="5"/>
  </r>
  <r>
    <s v="01/2021 - 0000000009 DUPONT Marc"/>
    <s v="DUPONT Marc"/>
    <s v="DUPONT"/>
    <x v="2"/>
    <s v=""/>
    <n v="13.76"/>
    <x v="5"/>
  </r>
  <r>
    <s v="01/2021 - 0000000005 SULTAN Romain"/>
    <s v="SULTAN Romain"/>
    <s v="SULTAN"/>
    <x v="3"/>
    <s v=""/>
    <n v="13.53"/>
    <x v="5"/>
  </r>
  <r>
    <s v="01/2021 - 0000000002 SOULT Malisa"/>
    <s v="SOULT Malisa"/>
    <s v="SOULT"/>
    <x v="4"/>
    <s v=""/>
    <n v="21.09"/>
    <x v="5"/>
  </r>
  <r>
    <s v="01/2021 - 0000000014 COURSE Thomas"/>
    <s v="COURSE Thomas"/>
    <s v="COURSE"/>
    <x v="5"/>
    <s v=""/>
    <n v="12.69"/>
    <x v="5"/>
  </r>
  <r>
    <s v="01/2021 - 0000000016 MARTIN THIBAULT"/>
    <s v="MARTIN THIBAULT"/>
    <s v="MARTIN"/>
    <x v="6"/>
    <s v=""/>
    <n v="13.12"/>
    <x v="5"/>
  </r>
  <r>
    <s v="01/2021 - 0000000003 FERME Daniel"/>
    <s v="FERME Daniel"/>
    <s v="FERME"/>
    <x v="7"/>
    <n v="497.51"/>
    <s v=""/>
    <x v="6"/>
  </r>
  <r>
    <s v="01/2021 - 0000000009 DUPONT Marc"/>
    <s v="DUPONT Marc"/>
    <s v="DUPONT"/>
    <x v="2"/>
    <n v="30.64"/>
    <s v=""/>
    <x v="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6">
  <r>
    <x v="0"/>
    <x v="0"/>
    <x v="0"/>
    <x v="0"/>
    <x v="0"/>
    <x v="0"/>
    <x v="0"/>
    <n v="85.837999999999994"/>
  </r>
  <r>
    <x v="0"/>
    <x v="0"/>
    <x v="0"/>
    <x v="0"/>
    <x v="0"/>
    <x v="1"/>
    <x v="1"/>
    <n v="51.572699999999998"/>
  </r>
  <r>
    <x v="0"/>
    <x v="0"/>
    <x v="1"/>
    <x v="1"/>
    <x v="0"/>
    <x v="0"/>
    <x v="0"/>
    <n v="149.19470000000001"/>
  </r>
  <r>
    <x v="0"/>
    <x v="0"/>
    <x v="1"/>
    <x v="1"/>
    <x v="0"/>
    <x v="1"/>
    <x v="1"/>
    <n v="89.638199999999998"/>
  </r>
  <r>
    <x v="0"/>
    <x v="0"/>
    <x v="2"/>
    <x v="2"/>
    <x v="0"/>
    <x v="0"/>
    <x v="0"/>
    <n v="72.553600000000003"/>
  </r>
  <r>
    <x v="0"/>
    <x v="0"/>
    <x v="2"/>
    <x v="2"/>
    <x v="0"/>
    <x v="1"/>
    <x v="1"/>
    <n v="43.591200000000001"/>
  </r>
  <r>
    <x v="0"/>
    <x v="0"/>
    <x v="3"/>
    <x v="3"/>
    <x v="0"/>
    <x v="0"/>
    <x v="0"/>
    <n v="2.0438000000000001"/>
  </r>
  <r>
    <x v="0"/>
    <x v="0"/>
    <x v="3"/>
    <x v="3"/>
    <x v="0"/>
    <x v="1"/>
    <x v="1"/>
    <n v="1.2279"/>
  </r>
  <r>
    <x v="1"/>
    <x v="1"/>
    <x v="0"/>
    <x v="4"/>
    <x v="0"/>
    <x v="0"/>
    <x v="2"/>
    <n v="37.517299999999999"/>
  </r>
  <r>
    <x v="1"/>
    <x v="1"/>
    <x v="0"/>
    <x v="4"/>
    <x v="0"/>
    <x v="1"/>
    <x v="3"/>
    <n v="57.6646"/>
  </r>
  <r>
    <x v="1"/>
    <x v="1"/>
    <x v="2"/>
    <x v="5"/>
    <x v="0"/>
    <x v="0"/>
    <x v="2"/>
    <n v="344.35500000000002"/>
  </r>
  <r>
    <x v="1"/>
    <x v="1"/>
    <x v="2"/>
    <x v="5"/>
    <x v="0"/>
    <x v="1"/>
    <x v="3"/>
    <n v="529.27859999999998"/>
  </r>
  <r>
    <x v="1"/>
    <x v="1"/>
    <x v="4"/>
    <x v="6"/>
    <x v="0"/>
    <x v="0"/>
    <x v="2"/>
    <n v="32.157699999999998"/>
  </r>
  <r>
    <x v="1"/>
    <x v="1"/>
    <x v="4"/>
    <x v="6"/>
    <x v="0"/>
    <x v="1"/>
    <x v="3"/>
    <n v="49.4268"/>
  </r>
  <r>
    <x v="2"/>
    <x v="2"/>
    <x v="2"/>
    <x v="7"/>
    <x v="0"/>
    <x v="0"/>
    <x v="4"/>
    <n v="310.56"/>
  </r>
  <r>
    <x v="2"/>
    <x v="2"/>
    <x v="2"/>
    <x v="7"/>
    <x v="0"/>
    <x v="1"/>
    <x v="5"/>
    <n v="186.7"/>
  </r>
  <r>
    <x v="3"/>
    <x v="3"/>
    <x v="1"/>
    <x v="7"/>
    <x v="0"/>
    <x v="0"/>
    <x v="6"/>
    <n v="343.5"/>
  </r>
  <r>
    <x v="3"/>
    <x v="3"/>
    <x v="1"/>
    <x v="7"/>
    <x v="0"/>
    <x v="1"/>
    <x v="7"/>
    <n v="413.98"/>
  </r>
  <r>
    <x v="3"/>
    <x v="3"/>
    <x v="5"/>
    <x v="8"/>
    <x v="0"/>
    <x v="0"/>
    <x v="6"/>
    <n v="0"/>
  </r>
  <r>
    <x v="3"/>
    <x v="3"/>
    <x v="5"/>
    <x v="8"/>
    <x v="0"/>
    <x v="1"/>
    <x v="7"/>
    <n v="0"/>
  </r>
  <r>
    <x v="4"/>
    <x v="4"/>
    <x v="2"/>
    <x v="7"/>
    <x v="0"/>
    <x v="0"/>
    <x v="8"/>
    <n v="326.44"/>
  </r>
  <r>
    <x v="4"/>
    <x v="4"/>
    <x v="2"/>
    <x v="7"/>
    <x v="0"/>
    <x v="1"/>
    <x v="9"/>
    <n v="250.93"/>
  </r>
  <r>
    <x v="5"/>
    <x v="5"/>
    <x v="6"/>
    <x v="7"/>
    <x v="0"/>
    <x v="0"/>
    <x v="10"/>
    <n v="476.88"/>
  </r>
  <r>
    <x v="5"/>
    <x v="5"/>
    <x v="6"/>
    <x v="7"/>
    <x v="0"/>
    <x v="1"/>
    <x v="11"/>
    <n v="950.79"/>
  </r>
  <r>
    <x v="6"/>
    <x v="6"/>
    <x v="6"/>
    <x v="7"/>
    <x v="0"/>
    <x v="0"/>
    <x v="12"/>
    <n v="873.53"/>
  </r>
  <r>
    <x v="6"/>
    <x v="6"/>
    <x v="6"/>
    <x v="7"/>
    <x v="0"/>
    <x v="1"/>
    <x v="13"/>
    <n v="1912.47"/>
  </r>
  <r>
    <x v="6"/>
    <x v="7"/>
    <x v="7"/>
    <x v="7"/>
    <x v="0"/>
    <x v="1"/>
    <x v="14"/>
    <n v="3.26"/>
  </r>
  <r>
    <x v="6"/>
    <x v="6"/>
    <x v="6"/>
    <x v="7"/>
    <x v="1"/>
    <x v="0"/>
    <x v="15"/>
    <n v="426.95"/>
  </r>
  <r>
    <x v="6"/>
    <x v="6"/>
    <x v="6"/>
    <x v="7"/>
    <x v="1"/>
    <x v="1"/>
    <x v="16"/>
    <n v="639.96"/>
  </r>
  <r>
    <x v="1"/>
    <x v="1"/>
    <x v="0"/>
    <x v="4"/>
    <x v="1"/>
    <x v="0"/>
    <x v="17"/>
    <n v="8.9183000000000003"/>
  </r>
  <r>
    <x v="1"/>
    <x v="1"/>
    <x v="2"/>
    <x v="5"/>
    <x v="1"/>
    <x v="0"/>
    <x v="17"/>
    <n v="81.857399999999998"/>
  </r>
  <r>
    <x v="1"/>
    <x v="1"/>
    <x v="4"/>
    <x v="6"/>
    <x v="1"/>
    <x v="0"/>
    <x v="17"/>
    <n v="7.6443000000000003"/>
  </r>
  <r>
    <x v="1"/>
    <x v="1"/>
    <x v="0"/>
    <x v="4"/>
    <x v="1"/>
    <x v="1"/>
    <x v="18"/>
    <n v="13.065799999999999"/>
  </r>
  <r>
    <x v="1"/>
    <x v="1"/>
    <x v="2"/>
    <x v="5"/>
    <x v="1"/>
    <x v="1"/>
    <x v="18"/>
    <n v="119.925"/>
  </r>
  <r>
    <x v="1"/>
    <x v="1"/>
    <x v="4"/>
    <x v="6"/>
    <x v="1"/>
    <x v="1"/>
    <x v="18"/>
    <n v="11.199199999999999"/>
  </r>
  <r>
    <x v="5"/>
    <x v="5"/>
    <x v="6"/>
    <x v="7"/>
    <x v="1"/>
    <x v="0"/>
    <x v="19"/>
    <n v="166.96"/>
  </r>
  <r>
    <x v="5"/>
    <x v="5"/>
    <x v="6"/>
    <x v="7"/>
    <x v="1"/>
    <x v="1"/>
    <x v="20"/>
    <n v="250.25"/>
  </r>
  <r>
    <x v="0"/>
    <x v="0"/>
    <x v="0"/>
    <x v="0"/>
    <x v="1"/>
    <x v="0"/>
    <x v="21"/>
    <n v="20.811499999999999"/>
  </r>
  <r>
    <x v="0"/>
    <x v="0"/>
    <x v="1"/>
    <x v="1"/>
    <x v="1"/>
    <x v="0"/>
    <x v="21"/>
    <n v="36.1723"/>
  </r>
  <r>
    <x v="0"/>
    <x v="0"/>
    <x v="2"/>
    <x v="2"/>
    <x v="1"/>
    <x v="0"/>
    <x v="21"/>
    <n v="17.590699999999998"/>
  </r>
  <r>
    <x v="0"/>
    <x v="0"/>
    <x v="3"/>
    <x v="3"/>
    <x v="1"/>
    <x v="0"/>
    <x v="21"/>
    <n v="0.4955"/>
  </r>
  <r>
    <x v="0"/>
    <x v="0"/>
    <x v="0"/>
    <x v="0"/>
    <x v="1"/>
    <x v="1"/>
    <x v="22"/>
    <n v="11.821"/>
  </r>
  <r>
    <x v="0"/>
    <x v="0"/>
    <x v="1"/>
    <x v="1"/>
    <x v="1"/>
    <x v="1"/>
    <x v="22"/>
    <n v="20.545999999999999"/>
  </r>
  <r>
    <x v="0"/>
    <x v="0"/>
    <x v="2"/>
    <x v="2"/>
    <x v="1"/>
    <x v="1"/>
    <x v="22"/>
    <n v="9.9916"/>
  </r>
  <r>
    <x v="0"/>
    <x v="0"/>
    <x v="3"/>
    <x v="3"/>
    <x v="1"/>
    <x v="1"/>
    <x v="22"/>
    <n v="0.28149999999999997"/>
  </r>
  <r>
    <x v="2"/>
    <x v="2"/>
    <x v="2"/>
    <x v="7"/>
    <x v="1"/>
    <x v="0"/>
    <x v="23"/>
    <n v="74.849999999999994"/>
  </r>
  <r>
    <x v="2"/>
    <x v="2"/>
    <x v="2"/>
    <x v="7"/>
    <x v="1"/>
    <x v="1"/>
    <x v="24"/>
    <n v="42.62"/>
  </r>
  <r>
    <x v="4"/>
    <x v="4"/>
    <x v="2"/>
    <x v="7"/>
    <x v="1"/>
    <x v="0"/>
    <x v="25"/>
    <n v="79.77"/>
  </r>
  <r>
    <x v="4"/>
    <x v="4"/>
    <x v="2"/>
    <x v="7"/>
    <x v="1"/>
    <x v="1"/>
    <x v="26"/>
    <n v="58.18"/>
  </r>
  <r>
    <x v="3"/>
    <x v="3"/>
    <x v="1"/>
    <x v="7"/>
    <x v="1"/>
    <x v="0"/>
    <x v="27"/>
    <n v="81.13"/>
  </r>
  <r>
    <x v="3"/>
    <x v="3"/>
    <x v="5"/>
    <x v="8"/>
    <x v="1"/>
    <x v="0"/>
    <x v="27"/>
    <n v="0"/>
  </r>
  <r>
    <x v="3"/>
    <x v="3"/>
    <x v="1"/>
    <x v="7"/>
    <x v="1"/>
    <x v="1"/>
    <x v="28"/>
    <n v="93.34"/>
  </r>
  <r>
    <x v="3"/>
    <x v="3"/>
    <x v="5"/>
    <x v="8"/>
    <x v="1"/>
    <x v="1"/>
    <x v="28"/>
    <n v="0"/>
  </r>
  <r>
    <x v="6"/>
    <x v="7"/>
    <x v="7"/>
    <x v="7"/>
    <x v="1"/>
    <x v="1"/>
    <x v="29"/>
    <n v="-0.01"/>
  </r>
  <r>
    <x v="1"/>
    <x v="1"/>
    <x v="0"/>
    <x v="4"/>
    <x v="2"/>
    <x v="0"/>
    <x v="30"/>
    <n v="0.91159999999999997"/>
  </r>
  <r>
    <x v="1"/>
    <x v="1"/>
    <x v="2"/>
    <x v="5"/>
    <x v="2"/>
    <x v="0"/>
    <x v="30"/>
    <n v="8.3671000000000006"/>
  </r>
  <r>
    <x v="1"/>
    <x v="1"/>
    <x v="4"/>
    <x v="6"/>
    <x v="2"/>
    <x v="0"/>
    <x v="30"/>
    <n v="0.78139999999999998"/>
  </r>
  <r>
    <x v="1"/>
    <x v="1"/>
    <x v="0"/>
    <x v="4"/>
    <x v="2"/>
    <x v="1"/>
    <x v="30"/>
    <n v="0.91159999999999997"/>
  </r>
  <r>
    <x v="1"/>
    <x v="1"/>
    <x v="2"/>
    <x v="5"/>
    <x v="2"/>
    <x v="1"/>
    <x v="30"/>
    <n v="8.3671000000000006"/>
  </r>
  <r>
    <x v="1"/>
    <x v="1"/>
    <x v="4"/>
    <x v="6"/>
    <x v="2"/>
    <x v="1"/>
    <x v="30"/>
    <n v="0.78139999999999998"/>
  </r>
  <r>
    <x v="5"/>
    <x v="5"/>
    <x v="6"/>
    <x v="7"/>
    <x v="2"/>
    <x v="0"/>
    <x v="31"/>
    <n v="9.9700000000000006"/>
  </r>
  <r>
    <x v="5"/>
    <x v="5"/>
    <x v="6"/>
    <x v="7"/>
    <x v="2"/>
    <x v="1"/>
    <x v="31"/>
    <n v="9.9700000000000006"/>
  </r>
  <r>
    <x v="0"/>
    <x v="0"/>
    <x v="0"/>
    <x v="0"/>
    <x v="2"/>
    <x v="0"/>
    <x v="32"/>
    <n v="2.1291000000000002"/>
  </r>
  <r>
    <x v="0"/>
    <x v="0"/>
    <x v="1"/>
    <x v="1"/>
    <x v="2"/>
    <x v="0"/>
    <x v="32"/>
    <n v="3.7006000000000001"/>
  </r>
  <r>
    <x v="0"/>
    <x v="0"/>
    <x v="2"/>
    <x v="2"/>
    <x v="2"/>
    <x v="0"/>
    <x v="32"/>
    <n v="1.7996000000000001"/>
  </r>
  <r>
    <x v="0"/>
    <x v="0"/>
    <x v="3"/>
    <x v="3"/>
    <x v="2"/>
    <x v="0"/>
    <x v="32"/>
    <n v="5.0700000000000002E-2"/>
  </r>
  <r>
    <x v="0"/>
    <x v="0"/>
    <x v="0"/>
    <x v="0"/>
    <x v="2"/>
    <x v="1"/>
    <x v="32"/>
    <n v="2.1291000000000002"/>
  </r>
  <r>
    <x v="0"/>
    <x v="0"/>
    <x v="1"/>
    <x v="1"/>
    <x v="2"/>
    <x v="1"/>
    <x v="32"/>
    <n v="3.7006000000000001"/>
  </r>
  <r>
    <x v="0"/>
    <x v="0"/>
    <x v="2"/>
    <x v="2"/>
    <x v="2"/>
    <x v="1"/>
    <x v="32"/>
    <n v="1.7996000000000001"/>
  </r>
  <r>
    <x v="0"/>
    <x v="0"/>
    <x v="3"/>
    <x v="3"/>
    <x v="2"/>
    <x v="1"/>
    <x v="32"/>
    <n v="5.0700000000000002E-2"/>
  </r>
  <r>
    <x v="2"/>
    <x v="2"/>
    <x v="2"/>
    <x v="7"/>
    <x v="2"/>
    <x v="0"/>
    <x v="33"/>
    <n v="7.65"/>
  </r>
  <r>
    <x v="2"/>
    <x v="2"/>
    <x v="2"/>
    <x v="7"/>
    <x v="2"/>
    <x v="1"/>
    <x v="33"/>
    <n v="7.65"/>
  </r>
  <r>
    <x v="4"/>
    <x v="4"/>
    <x v="2"/>
    <x v="7"/>
    <x v="2"/>
    <x v="0"/>
    <x v="34"/>
    <n v="8.16"/>
  </r>
  <r>
    <x v="4"/>
    <x v="4"/>
    <x v="2"/>
    <x v="7"/>
    <x v="2"/>
    <x v="1"/>
    <x v="34"/>
    <n v="8.16"/>
  </r>
  <r>
    <x v="6"/>
    <x v="7"/>
    <x v="7"/>
    <x v="7"/>
    <x v="2"/>
    <x v="0"/>
    <x v="35"/>
    <n v="2.87"/>
  </r>
  <r>
    <x v="6"/>
    <x v="7"/>
    <x v="7"/>
    <x v="7"/>
    <x v="2"/>
    <x v="1"/>
    <x v="35"/>
    <n v="2.87"/>
  </r>
  <r>
    <x v="3"/>
    <x v="3"/>
    <x v="1"/>
    <x v="7"/>
    <x v="2"/>
    <x v="0"/>
    <x v="36"/>
    <n v="8.2899999999999991"/>
  </r>
  <r>
    <x v="3"/>
    <x v="3"/>
    <x v="5"/>
    <x v="8"/>
    <x v="2"/>
    <x v="0"/>
    <x v="36"/>
    <n v="0"/>
  </r>
  <r>
    <x v="3"/>
    <x v="3"/>
    <x v="1"/>
    <x v="7"/>
    <x v="2"/>
    <x v="1"/>
    <x v="36"/>
    <n v="8.2899999999999991"/>
  </r>
  <r>
    <x v="3"/>
    <x v="3"/>
    <x v="5"/>
    <x v="8"/>
    <x v="2"/>
    <x v="1"/>
    <x v="36"/>
    <n v="0"/>
  </r>
  <r>
    <x v="6"/>
    <x v="6"/>
    <x v="6"/>
    <x v="7"/>
    <x v="3"/>
    <x v="1"/>
    <x v="37"/>
    <n v="117.48"/>
  </r>
  <r>
    <x v="0"/>
    <x v="0"/>
    <x v="0"/>
    <x v="0"/>
    <x v="3"/>
    <x v="0"/>
    <x v="38"/>
    <n v="6.2709000000000001"/>
  </r>
  <r>
    <x v="0"/>
    <x v="0"/>
    <x v="1"/>
    <x v="1"/>
    <x v="3"/>
    <x v="0"/>
    <x v="38"/>
    <n v="10.8994"/>
  </r>
  <r>
    <x v="0"/>
    <x v="0"/>
    <x v="2"/>
    <x v="2"/>
    <x v="3"/>
    <x v="0"/>
    <x v="38"/>
    <n v="5.3003999999999998"/>
  </r>
  <r>
    <x v="0"/>
    <x v="0"/>
    <x v="3"/>
    <x v="3"/>
    <x v="3"/>
    <x v="0"/>
    <x v="38"/>
    <n v="0.14929999999999999"/>
  </r>
  <r>
    <x v="0"/>
    <x v="0"/>
    <x v="0"/>
    <x v="0"/>
    <x v="3"/>
    <x v="1"/>
    <x v="38"/>
    <n v="6.2709000000000001"/>
  </r>
  <r>
    <x v="0"/>
    <x v="0"/>
    <x v="1"/>
    <x v="1"/>
    <x v="3"/>
    <x v="1"/>
    <x v="38"/>
    <n v="10.8994"/>
  </r>
  <r>
    <x v="0"/>
    <x v="0"/>
    <x v="2"/>
    <x v="2"/>
    <x v="3"/>
    <x v="1"/>
    <x v="38"/>
    <n v="5.3003999999999998"/>
  </r>
  <r>
    <x v="0"/>
    <x v="0"/>
    <x v="3"/>
    <x v="3"/>
    <x v="3"/>
    <x v="1"/>
    <x v="38"/>
    <n v="0.14929999999999999"/>
  </r>
  <r>
    <x v="2"/>
    <x v="2"/>
    <x v="2"/>
    <x v="7"/>
    <x v="3"/>
    <x v="0"/>
    <x v="38"/>
    <n v="22.62"/>
  </r>
  <r>
    <x v="2"/>
    <x v="2"/>
    <x v="2"/>
    <x v="7"/>
    <x v="3"/>
    <x v="1"/>
    <x v="38"/>
    <n v="22.62"/>
  </r>
  <r>
    <x v="4"/>
    <x v="4"/>
    <x v="2"/>
    <x v="7"/>
    <x v="3"/>
    <x v="0"/>
    <x v="38"/>
    <n v="22.62"/>
  </r>
  <r>
    <x v="4"/>
    <x v="4"/>
    <x v="2"/>
    <x v="7"/>
    <x v="3"/>
    <x v="1"/>
    <x v="38"/>
    <n v="22.62"/>
  </r>
  <r>
    <x v="3"/>
    <x v="3"/>
    <x v="1"/>
    <x v="7"/>
    <x v="3"/>
    <x v="0"/>
    <x v="38"/>
    <n v="22.62"/>
  </r>
  <r>
    <x v="3"/>
    <x v="3"/>
    <x v="5"/>
    <x v="8"/>
    <x v="3"/>
    <x v="0"/>
    <x v="38"/>
    <n v="0"/>
  </r>
  <r>
    <x v="3"/>
    <x v="3"/>
    <x v="1"/>
    <x v="7"/>
    <x v="3"/>
    <x v="1"/>
    <x v="38"/>
    <n v="22.62"/>
  </r>
  <r>
    <x v="3"/>
    <x v="3"/>
    <x v="5"/>
    <x v="8"/>
    <x v="3"/>
    <x v="1"/>
    <x v="38"/>
    <n v="0"/>
  </r>
  <r>
    <x v="1"/>
    <x v="1"/>
    <x v="0"/>
    <x v="4"/>
    <x v="4"/>
    <x v="1"/>
    <x v="39"/>
    <n v="1.2233000000000001"/>
  </r>
  <r>
    <x v="1"/>
    <x v="1"/>
    <x v="2"/>
    <x v="5"/>
    <x v="4"/>
    <x v="1"/>
    <x v="39"/>
    <n v="11.228199999999999"/>
  </r>
  <r>
    <x v="1"/>
    <x v="1"/>
    <x v="4"/>
    <x v="6"/>
    <x v="4"/>
    <x v="1"/>
    <x v="39"/>
    <n v="1.0485"/>
  </r>
  <r>
    <x v="6"/>
    <x v="6"/>
    <x v="6"/>
    <x v="7"/>
    <x v="4"/>
    <x v="1"/>
    <x v="40"/>
    <n v="34.65"/>
  </r>
  <r>
    <x v="0"/>
    <x v="0"/>
    <x v="0"/>
    <x v="0"/>
    <x v="4"/>
    <x v="1"/>
    <x v="41"/>
    <n v="2.8553999999999999"/>
  </r>
  <r>
    <x v="0"/>
    <x v="0"/>
    <x v="1"/>
    <x v="1"/>
    <x v="4"/>
    <x v="1"/>
    <x v="41"/>
    <n v="4.9630000000000001"/>
  </r>
  <r>
    <x v="0"/>
    <x v="0"/>
    <x v="2"/>
    <x v="2"/>
    <x v="4"/>
    <x v="1"/>
    <x v="41"/>
    <n v="2.4135"/>
  </r>
  <r>
    <x v="0"/>
    <x v="0"/>
    <x v="3"/>
    <x v="3"/>
    <x v="4"/>
    <x v="1"/>
    <x v="41"/>
    <n v="6.8000000000000005E-2"/>
  </r>
  <r>
    <x v="3"/>
    <x v="3"/>
    <x v="1"/>
    <x v="7"/>
    <x v="4"/>
    <x v="1"/>
    <x v="42"/>
    <n v="11.13"/>
  </r>
  <r>
    <x v="3"/>
    <x v="3"/>
    <x v="5"/>
    <x v="8"/>
    <x v="4"/>
    <x v="1"/>
    <x v="42"/>
    <n v="0"/>
  </r>
  <r>
    <x v="4"/>
    <x v="4"/>
    <x v="2"/>
    <x v="7"/>
    <x v="4"/>
    <x v="1"/>
    <x v="43"/>
    <n v="10.94"/>
  </r>
  <r>
    <x v="5"/>
    <x v="5"/>
    <x v="6"/>
    <x v="7"/>
    <x v="4"/>
    <x v="1"/>
    <x v="44"/>
    <n v="17.059999999999999"/>
  </r>
  <r>
    <x v="2"/>
    <x v="2"/>
    <x v="2"/>
    <x v="7"/>
    <x v="4"/>
    <x v="1"/>
    <x v="45"/>
    <n v="10.27"/>
  </r>
  <r>
    <x v="1"/>
    <x v="1"/>
    <x v="0"/>
    <x v="4"/>
    <x v="5"/>
    <x v="1"/>
    <x v="46"/>
    <n v="1.5124"/>
  </r>
  <r>
    <x v="1"/>
    <x v="1"/>
    <x v="2"/>
    <x v="5"/>
    <x v="5"/>
    <x v="1"/>
    <x v="46"/>
    <n v="13.8813"/>
  </r>
  <r>
    <x v="1"/>
    <x v="1"/>
    <x v="4"/>
    <x v="6"/>
    <x v="5"/>
    <x v="1"/>
    <x v="46"/>
    <n v="1.2963"/>
  </r>
  <r>
    <x v="6"/>
    <x v="6"/>
    <x v="6"/>
    <x v="7"/>
    <x v="5"/>
    <x v="1"/>
    <x v="47"/>
    <n v="42.84"/>
  </r>
  <r>
    <x v="0"/>
    <x v="0"/>
    <x v="0"/>
    <x v="0"/>
    <x v="5"/>
    <x v="1"/>
    <x v="48"/>
    <n v="3.5291000000000001"/>
  </r>
  <r>
    <x v="0"/>
    <x v="0"/>
    <x v="1"/>
    <x v="1"/>
    <x v="5"/>
    <x v="1"/>
    <x v="48"/>
    <n v="6.1338999999999997"/>
  </r>
  <r>
    <x v="0"/>
    <x v="0"/>
    <x v="2"/>
    <x v="2"/>
    <x v="5"/>
    <x v="1"/>
    <x v="48"/>
    <n v="2.9828999999999999"/>
  </r>
  <r>
    <x v="0"/>
    <x v="0"/>
    <x v="3"/>
    <x v="3"/>
    <x v="5"/>
    <x v="1"/>
    <x v="48"/>
    <n v="8.4000000000000005E-2"/>
  </r>
  <r>
    <x v="3"/>
    <x v="3"/>
    <x v="1"/>
    <x v="7"/>
    <x v="5"/>
    <x v="1"/>
    <x v="49"/>
    <n v="13.76"/>
  </r>
  <r>
    <x v="3"/>
    <x v="3"/>
    <x v="5"/>
    <x v="8"/>
    <x v="5"/>
    <x v="1"/>
    <x v="49"/>
    <n v="0"/>
  </r>
  <r>
    <x v="4"/>
    <x v="4"/>
    <x v="2"/>
    <x v="7"/>
    <x v="5"/>
    <x v="1"/>
    <x v="50"/>
    <n v="13.53"/>
  </r>
  <r>
    <x v="5"/>
    <x v="5"/>
    <x v="6"/>
    <x v="7"/>
    <x v="5"/>
    <x v="1"/>
    <x v="51"/>
    <n v="21.09"/>
  </r>
  <r>
    <x v="2"/>
    <x v="2"/>
    <x v="2"/>
    <x v="7"/>
    <x v="5"/>
    <x v="1"/>
    <x v="52"/>
    <n v="12.69"/>
  </r>
  <r>
    <x v="6"/>
    <x v="6"/>
    <x v="6"/>
    <x v="7"/>
    <x v="6"/>
    <x v="0"/>
    <x v="53"/>
    <n v="497.51"/>
  </r>
  <r>
    <x v="3"/>
    <x v="3"/>
    <x v="1"/>
    <x v="7"/>
    <x v="6"/>
    <x v="0"/>
    <x v="54"/>
    <n v="30.64"/>
  </r>
  <r>
    <x v="3"/>
    <x v="3"/>
    <x v="5"/>
    <x v="8"/>
    <x v="6"/>
    <x v="0"/>
    <x v="5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AAF62A-7EDF-4D08-9823-1FF1EB7CF76D}" name="TCD_Récap_heures" cacheId="62" applyNumberFormats="0" applyBorderFormats="0" applyFontFormats="0" applyPatternFormats="0" applyAlignmentFormats="0" applyWidthHeightFormats="1" dataCaption="Valeurs" showMissing="0" updatedVersion="6" minRefreshableVersion="3" itemPrintTitles="1" createdVersion="6" indent="0" outline="1" outlineData="1" multipleFieldFilters="0" chartFormat="7" rowHeaderCaption="NOM" colHeaderCaption="Affaire">
  <location ref="C6:M17" firstHeaderRow="1" firstDataRow="2" firstDataCol="1"/>
  <pivotFields count="10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8">
        <item m="1" x="16"/>
        <item m="1" x="15"/>
        <item m="1" x="8"/>
        <item m="1" x="12"/>
        <item m="1" x="9"/>
        <item m="1" x="10"/>
        <item m="1" x="13"/>
        <item m="1" x="11"/>
        <item m="1" x="14"/>
        <item x="0"/>
        <item x="1"/>
        <item x="2"/>
        <item x="3"/>
        <item x="4"/>
        <item x="5"/>
        <item x="6"/>
        <item x="7"/>
        <item t="default"/>
      </items>
    </pivotField>
    <pivotField axis="axisCol" showAll="0">
      <items count="12">
        <item x="8"/>
        <item x="4"/>
        <item x="3"/>
        <item x="6"/>
        <item x="2"/>
        <item m="1" x="9"/>
        <item x="5"/>
        <item x="0"/>
        <item m="1" x="10"/>
        <item x="7"/>
        <item x="1"/>
        <item t="default"/>
      </items>
    </pivotField>
    <pivotField dataField="1" showAll="0"/>
    <pivotField axis="axisRow" showAll="0" sortType="ascending">
      <items count="10">
        <item x="5"/>
        <item x="7"/>
        <item x="0"/>
        <item x="6"/>
        <item x="2"/>
        <item x="1"/>
        <item x="4"/>
        <item x="8"/>
        <item x="3"/>
        <item t="default"/>
      </items>
    </pivotField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2"/>
  </colFields>
  <colItems count="10">
    <i>
      <x/>
    </i>
    <i>
      <x v="1"/>
    </i>
    <i>
      <x v="2"/>
    </i>
    <i>
      <x v="3"/>
    </i>
    <i>
      <x v="4"/>
    </i>
    <i>
      <x v="6"/>
    </i>
    <i>
      <x v="7"/>
    </i>
    <i>
      <x v="9"/>
    </i>
    <i>
      <x v="10"/>
    </i>
    <i t="grand">
      <x/>
    </i>
  </colItems>
  <dataFields count="1">
    <dataField name="Somme de Heures" fld="3" baseField="1" baseItem="1"/>
  </dataFields>
  <formats count="29">
    <format dxfId="173">
      <pivotArea outline="0" collapsedLevelsAreSubtotals="1" fieldPosition="0"/>
    </format>
    <format dxfId="172">
      <pivotArea outline="0" fieldPosition="0">
        <references count="1">
          <reference field="4294967294" count="1">
            <x v="0"/>
          </reference>
        </references>
      </pivotArea>
    </format>
    <format dxfId="171">
      <pivotArea field="4" type="button" dataOnly="0" labelOnly="1" outline="0" axis="axisRow" fieldPosition="0"/>
    </format>
    <format dxfId="170">
      <pivotArea field="1" type="button" dataOnly="0" labelOnly="1" outline="0"/>
    </format>
    <format dxfId="169">
      <pivotArea dataOnly="0" labelOnly="1" fieldPosition="0">
        <references count="1">
          <reference field="4" count="3">
            <x v="3"/>
            <x v="4"/>
            <x v="5"/>
          </reference>
        </references>
      </pivotArea>
    </format>
    <format dxfId="168">
      <pivotArea dataOnly="0" labelOnly="1" grandCol="1" outline="0" fieldPosition="0"/>
    </format>
    <format dxfId="167">
      <pivotArea dataOnly="0" labelOnly="1" fieldPosition="0">
        <references count="1">
          <reference field="4" count="1">
            <x v="0"/>
          </reference>
        </references>
      </pivotArea>
    </format>
    <format dxfId="166">
      <pivotArea field="4" type="button" dataOnly="0" labelOnly="1" outline="0" axis="axisRow" fieldPosition="0"/>
    </format>
    <format dxfId="165">
      <pivotArea dataOnly="0" labelOnly="1" grandCol="1" outline="0" fieldPosition="0"/>
    </format>
    <format dxfId="164">
      <pivotArea field="4" type="button" dataOnly="0" labelOnly="1" outline="0" axis="axisRow" fieldPosition="0"/>
    </format>
    <format dxfId="163">
      <pivotArea dataOnly="0" labelOnly="1" grandCol="1" outline="0" fieldPosition="0"/>
    </format>
    <format dxfId="162">
      <pivotArea field="4" type="button" dataOnly="0" labelOnly="1" outline="0" axis="axisRow" fieldPosition="0"/>
    </format>
    <format dxfId="161">
      <pivotArea dataOnly="0" labelOnly="1" grandCol="1" outline="0" fieldPosition="0"/>
    </format>
    <format dxfId="160">
      <pivotArea grandCol="1" outline="0" collapsedLevelsAreSubtotals="1" fieldPosition="0"/>
    </format>
    <format dxfId="159">
      <pivotArea grandCol="1" outline="0" collapsedLevelsAreSubtotals="1" fieldPosition="0"/>
    </format>
    <format dxfId="158">
      <pivotArea grandCol="1" outline="0" collapsedLevelsAreSubtotals="1" fieldPosition="0"/>
    </format>
    <format dxfId="157">
      <pivotArea field="4" grandCol="1" collapsedLevelsAreSubtotals="1" axis="axisRow" fieldPosition="0">
        <references count="1">
          <reference field="4" count="2">
            <x v="3"/>
            <x v="5"/>
          </reference>
        </references>
      </pivotArea>
    </format>
    <format dxfId="156">
      <pivotArea dataOnly="0" labelOnly="1" fieldPosition="0">
        <references count="1">
          <reference field="4" count="0"/>
        </references>
      </pivotArea>
    </format>
    <format dxfId="155">
      <pivotArea dataOnly="0" labelOnly="1" grandRow="1" outline="0" fieldPosition="0"/>
    </format>
    <format dxfId="154">
      <pivotArea dataOnly="0" labelOnly="1" fieldPosition="0">
        <references count="1">
          <reference field="4" count="2">
            <x v="3"/>
            <x v="5"/>
          </reference>
        </references>
      </pivotArea>
    </format>
    <format dxfId="153">
      <pivotArea dataOnly="0" labelOnly="1" fieldPosition="0">
        <references count="1">
          <reference field="4" count="0"/>
        </references>
      </pivotArea>
    </format>
    <format dxfId="152">
      <pivotArea dataOnly="0" labelOnly="1" grandRow="1" outline="0" fieldPosition="0"/>
    </format>
    <format dxfId="151">
      <pivotArea dataOnly="0" labelOnly="1" fieldPosition="0">
        <references count="1">
          <reference field="4" count="1">
            <x v="1"/>
          </reference>
        </references>
      </pivotArea>
    </format>
    <format dxfId="150">
      <pivotArea dataOnly="0" labelOnly="1" fieldPosition="0">
        <references count="1">
          <reference field="4" count="0"/>
        </references>
      </pivotArea>
    </format>
    <format dxfId="149">
      <pivotArea grandRow="1" grandCol="1" outline="0" collapsedLevelsAreSubtotals="1" fieldPosition="0"/>
    </format>
    <format dxfId="148">
      <pivotArea dataOnly="0" labelOnly="1" grandRow="1" outline="0" fieldPosition="0"/>
    </format>
    <format dxfId="147">
      <pivotArea dataOnly="0" labelOnly="1" fieldPosition="0">
        <references count="1">
          <reference field="4" count="0"/>
        </references>
      </pivotArea>
    </format>
    <format dxfId="146">
      <pivotArea field="4" grandCol="1" collapsedLevelsAreSubtotals="1" axis="axisRow" fieldPosition="0">
        <references count="1">
          <reference field="4" count="0"/>
        </references>
      </pivotArea>
    </format>
    <format dxfId="145">
      <pivotArea field="4" grandCol="1" collapsedLevelsAreSubtotals="1" axis="axisRow" fieldPosition="0">
        <references count="1">
          <reference field="4" count="0"/>
        </references>
      </pivotArea>
    </format>
  </formats>
  <chartFormats count="12"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6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6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6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6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6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6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40C55B-6370-4564-AB3C-1EAF75AD56BE}" name="Planning_Individuel" cacheId="62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Date" colHeaderCaption="Affaires">
  <location ref="B2:E26" firstHeaderRow="1" firstDataRow="2" firstDataCol="1"/>
  <pivotFields count="10"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multipleItemSelectionAllowed="1" showAll="0"/>
    <pivotField showAll="0">
      <items count="12">
        <item h="1" x="8"/>
        <item h="1" x="4"/>
        <item h="1" x="3"/>
        <item h="1" x="6"/>
        <item x="2"/>
        <item h="1" m="1" x="9"/>
        <item h="1" x="5"/>
        <item h="1" x="0"/>
        <item h="1" m="1" x="10"/>
        <item h="1" x="7"/>
        <item h="1" x="1"/>
        <item t="default"/>
      </items>
    </pivotField>
    <pivotField dataField="1" showAll="0"/>
    <pivotField axis="axisCol" showAll="0">
      <items count="10">
        <item x="5"/>
        <item x="6"/>
        <item x="2"/>
        <item x="1"/>
        <item x="7"/>
        <item x="0"/>
        <item x="3"/>
        <item x="4"/>
        <item x="8"/>
        <item t="default"/>
      </items>
    </pivotField>
    <pivotField showAll="0"/>
    <pivotField showAll="0" avgSubtotal="1"/>
    <pivotField axis="axisRow" showAll="0">
      <items count="15">
        <item sd="0"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ragToRow="0" dragToCol="0" dragToPage="0" showAll="0" defaultSubtotal="0"/>
    <pivotField dragToRow="0" dragToCol="0" dragToPage="0" showAll="0" defaultSubtotal="0"/>
  </pivotFields>
  <rowFields count="2">
    <field x="7"/>
    <field x="0"/>
  </rowFields>
  <rowItems count="23">
    <i>
      <x v="1"/>
    </i>
    <i r="1">
      <x v="1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3"/>
    </i>
    <i r="1">
      <x v="14"/>
    </i>
    <i r="1">
      <x v="15"/>
    </i>
    <i r="1">
      <x v="18"/>
    </i>
    <i r="1">
      <x v="19"/>
    </i>
    <i r="1">
      <x v="20"/>
    </i>
    <i r="1">
      <x v="21"/>
    </i>
    <i r="1">
      <x v="22"/>
    </i>
    <i r="1">
      <x v="25"/>
    </i>
    <i r="1">
      <x v="26"/>
    </i>
    <i r="1">
      <x v="27"/>
    </i>
    <i r="1">
      <x v="28"/>
    </i>
    <i r="1">
      <x v="29"/>
    </i>
    <i t="grand">
      <x/>
    </i>
  </rowItems>
  <colFields count="1">
    <field x="4"/>
  </colFields>
  <colItems count="3">
    <i>
      <x v="3"/>
    </i>
    <i>
      <x v="7"/>
    </i>
    <i t="grand">
      <x/>
    </i>
  </colItems>
  <dataFields count="1">
    <dataField name="Somme de H" fld="3" baseField="0" baseItem="0"/>
  </dataFields>
  <formats count="29">
    <format dxfId="144">
      <pivotArea outline="0" collapsedLevelsAreSubtotals="1" fieldPosition="0">
        <references count="1">
          <reference field="4" count="3" selected="0">
            <x v="1"/>
            <x v="2"/>
            <x v="3"/>
          </reference>
        </references>
      </pivotArea>
    </format>
    <format dxfId="143">
      <pivotArea field="4" type="button" dataOnly="0" labelOnly="1" outline="0" axis="axisCol" fieldPosition="0"/>
    </format>
    <format dxfId="142">
      <pivotArea type="topRight" dataOnly="0" labelOnly="1" outline="0" fieldPosition="0"/>
    </format>
    <format dxfId="141">
      <pivotArea dataOnly="0" labelOnly="1" fieldPosition="0">
        <references count="1">
          <reference field="4" count="3">
            <x v="1"/>
            <x v="2"/>
            <x v="3"/>
          </reference>
        </references>
      </pivotArea>
    </format>
    <format dxfId="140">
      <pivotArea dataOnly="0" grandCol="1" outline="0" fieldPosition="0"/>
    </format>
    <format dxfId="139">
      <pivotArea field="0" type="button" dataOnly="0" labelOnly="1" outline="0" axis="axisRow" fieldPosition="1"/>
    </format>
    <format dxfId="138">
      <pivotArea dataOnly="0" labelOnly="1" fieldPosition="0">
        <references count="1">
          <reference field="4" count="4">
            <x v="0"/>
            <x v="1"/>
            <x v="2"/>
            <x v="3"/>
          </reference>
        </references>
      </pivotArea>
    </format>
    <format dxfId="137">
      <pivotArea dataOnly="0" labelOnly="1" grandCol="1" outline="0" fieldPosition="0"/>
    </format>
    <format dxfId="136">
      <pivotArea field="4" type="button" dataOnly="0" labelOnly="1" outline="0" axis="axisCol" fieldPosition="0"/>
    </format>
    <format dxfId="135">
      <pivotArea outline="0" collapsedLevelsAreSubtotals="1" fieldPosition="0"/>
    </format>
    <format dxfId="134">
      <pivotArea type="all" dataOnly="0" outline="0" fieldPosition="0"/>
    </format>
    <format dxfId="133">
      <pivotArea outline="0" collapsedLevelsAreSubtotals="1" fieldPosition="0"/>
    </format>
    <format dxfId="132">
      <pivotArea type="origin" dataOnly="0" labelOnly="1" outline="0" fieldPosition="0"/>
    </format>
    <format dxfId="131">
      <pivotArea field="4" type="button" dataOnly="0" labelOnly="1" outline="0" axis="axisCol" fieldPosition="0"/>
    </format>
    <format dxfId="130">
      <pivotArea type="topRight" dataOnly="0" labelOnly="1" outline="0" fieldPosition="0"/>
    </format>
    <format dxfId="129">
      <pivotArea field="0" type="button" dataOnly="0" labelOnly="1" outline="0" axis="axisRow" fieldPosition="1"/>
    </format>
    <format dxfId="128">
      <pivotArea dataOnly="0" labelOnly="1" grandRow="1" outline="0" fieldPosition="0"/>
    </format>
    <format dxfId="127">
      <pivotArea dataOnly="0" labelOnly="1" fieldPosition="0">
        <references count="1">
          <reference field="4" count="4">
            <x v="0"/>
            <x v="1"/>
            <x v="2"/>
            <x v="3"/>
          </reference>
        </references>
      </pivotArea>
    </format>
    <format dxfId="126">
      <pivotArea dataOnly="0" labelOnly="1" grandCol="1" outline="0" fieldPosition="0"/>
    </format>
    <format dxfId="125">
      <pivotArea dataOnly="0" labelOnly="1" grandCol="1" outline="0" fieldPosition="0"/>
    </format>
    <format dxfId="124">
      <pivotArea field="0" type="button" dataOnly="0" labelOnly="1" outline="0" axis="axisRow" fieldPosition="1"/>
    </format>
    <format dxfId="123">
      <pivotArea dataOnly="0" labelOnly="1" fieldPosition="0">
        <references count="1">
          <reference field="4" count="5">
            <x v="0"/>
            <x v="1"/>
            <x v="2"/>
            <x v="3"/>
            <x v="4"/>
          </reference>
        </references>
      </pivotArea>
    </format>
    <format dxfId="122">
      <pivotArea dataOnly="0" labelOnly="1" grandCol="1" outline="0" fieldPosition="0"/>
    </format>
    <format dxfId="121">
      <pivotArea field="0" type="button" dataOnly="0" labelOnly="1" outline="0" axis="axisRow" fieldPosition="1"/>
    </format>
    <format dxfId="120">
      <pivotArea dataOnly="0" labelOnly="1" fieldPosition="0">
        <references count="1">
          <reference field="4" count="5">
            <x v="0"/>
            <x v="1"/>
            <x v="2"/>
            <x v="3"/>
            <x v="4"/>
          </reference>
        </references>
      </pivotArea>
    </format>
    <format dxfId="119">
      <pivotArea dataOnly="0" labelOnly="1" grandCol="1" outline="0" fieldPosition="0"/>
    </format>
    <format dxfId="118">
      <pivotArea dataOnly="0" labelOnly="1" fieldPosition="0">
        <references count="1">
          <reference field="4" count="1">
            <x v="7"/>
          </reference>
        </references>
      </pivotArea>
    </format>
    <format dxfId="117">
      <pivotArea dataOnly="0" labelOnly="1" fieldPosition="0">
        <references count="1">
          <reference field="4" count="2">
            <x v="5"/>
            <x v="6"/>
          </reference>
        </references>
      </pivotArea>
    </format>
    <format dxfId="116">
      <pivotArea dataOnly="0" labelOnly="1" fieldPosition="0">
        <references count="1">
          <reference field="4" count="2">
            <x v="5"/>
            <x v="6"/>
          </reference>
        </references>
      </pivotArea>
    </format>
  </formats>
  <pivotTableStyleInfo name="PivotStyleMedium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BD8950-F6D7-409A-84F7-8E1762B55741}" name="TCD_SAL_Affaireen%" cacheId="62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Date" colHeaderCaption="Affaires" fieldListSortAscending="1">
  <location ref="A1:J11" firstHeaderRow="1" firstDataRow="2" firstDataCol="1"/>
  <pivotFields count="10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multipleItemSelectionAllowed="1" showAll="0"/>
    <pivotField axis="axisRow" showAll="0" sortType="ascending">
      <items count="12">
        <item x="8"/>
        <item x="4"/>
        <item x="3"/>
        <item x="6"/>
        <item x="2"/>
        <item m="1" x="9"/>
        <item x="5"/>
        <item x="0"/>
        <item m="1" x="10"/>
        <item x="7"/>
        <item x="1"/>
        <item t="default"/>
      </items>
    </pivotField>
    <pivotField dataField="1" showAll="0"/>
    <pivotField axis="axisCol" showAll="0">
      <items count="10">
        <item x="5"/>
        <item x="6"/>
        <item x="2"/>
        <item x="1"/>
        <item x="7"/>
        <item x="0"/>
        <item x="3"/>
        <item x="4"/>
        <item x="8"/>
        <item t="default"/>
      </items>
    </pivotField>
    <pivotField showAll="0"/>
    <pivotField showAll="0"/>
    <pivotField showAll="0">
      <items count="15">
        <item sd="0"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6"/>
    </i>
    <i>
      <x v="7"/>
    </i>
    <i>
      <x v="9"/>
    </i>
    <i>
      <x v="10"/>
    </i>
  </rowItems>
  <colFields count="1">
    <field x="4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colItems>
  <dataFields count="1">
    <dataField name="Planning d'heure" fld="3" showDataAs="percentOfRow" baseField="0" baseItem="0" numFmtId="10"/>
  </dataFields>
  <formats count="31">
    <format dxfId="106">
      <pivotArea outline="0" collapsedLevelsAreSubtotals="1" fieldPosition="0">
        <references count="1">
          <reference field="4" count="3" selected="0">
            <x v="1"/>
            <x v="2"/>
            <x v="3"/>
          </reference>
        </references>
      </pivotArea>
    </format>
    <format dxfId="105">
      <pivotArea field="4" type="button" dataOnly="0" labelOnly="1" outline="0" axis="axisCol" fieldPosition="0"/>
    </format>
    <format dxfId="104">
      <pivotArea type="topRight" dataOnly="0" labelOnly="1" outline="0" fieldPosition="0"/>
    </format>
    <format dxfId="103">
      <pivotArea dataOnly="0" labelOnly="1" fieldPosition="0">
        <references count="1">
          <reference field="4" count="3">
            <x v="1"/>
            <x v="2"/>
            <x v="3"/>
          </reference>
        </references>
      </pivotArea>
    </format>
    <format dxfId="102">
      <pivotArea dataOnly="0" grandCol="1" outline="0" fieldPosition="0"/>
    </format>
    <format dxfId="101">
      <pivotArea field="0" type="button" dataOnly="0" labelOnly="1" outline="0"/>
    </format>
    <format dxfId="100">
      <pivotArea dataOnly="0" labelOnly="1" fieldPosition="0">
        <references count="1">
          <reference field="4" count="4">
            <x v="0"/>
            <x v="1"/>
            <x v="2"/>
            <x v="3"/>
          </reference>
        </references>
      </pivotArea>
    </format>
    <format dxfId="99">
      <pivotArea dataOnly="0" labelOnly="1" grandCol="1" outline="0" fieldPosition="0"/>
    </format>
    <format dxfId="98">
      <pivotArea field="4" type="button" dataOnly="0" labelOnly="1" outline="0" axis="axisCol" fieldPosition="0"/>
    </format>
    <format dxfId="97">
      <pivotArea outline="0" collapsedLevelsAreSubtotals="1" fieldPosition="0"/>
    </format>
    <format dxfId="96">
      <pivotArea type="all" dataOnly="0" outline="0" fieldPosition="0"/>
    </format>
    <format dxfId="95">
      <pivotArea outline="0" collapsedLevelsAreSubtotals="1" fieldPosition="0"/>
    </format>
    <format dxfId="94">
      <pivotArea type="origin" dataOnly="0" labelOnly="1" outline="0" fieldPosition="0"/>
    </format>
    <format dxfId="93">
      <pivotArea field="4" type="button" dataOnly="0" labelOnly="1" outline="0" axis="axisCol" fieldPosition="0"/>
    </format>
    <format dxfId="92">
      <pivotArea type="topRight" dataOnly="0" labelOnly="1" outline="0" fieldPosition="0"/>
    </format>
    <format dxfId="91">
      <pivotArea field="0" type="button" dataOnly="0" labelOnly="1" outline="0"/>
    </format>
    <format dxfId="90">
      <pivotArea dataOnly="0" labelOnly="1" grandRow="1" outline="0" fieldPosition="0"/>
    </format>
    <format dxfId="89">
      <pivotArea dataOnly="0" labelOnly="1" fieldPosition="0">
        <references count="1">
          <reference field="4" count="4">
            <x v="0"/>
            <x v="1"/>
            <x v="2"/>
            <x v="3"/>
          </reference>
        </references>
      </pivotArea>
    </format>
    <format dxfId="88">
      <pivotArea dataOnly="0" labelOnly="1" grandCol="1" outline="0" fieldPosition="0"/>
    </format>
    <format dxfId="87">
      <pivotArea dataOnly="0" labelOnly="1" grandCol="1" outline="0" fieldPosition="0"/>
    </format>
    <format dxfId="86">
      <pivotArea field="0" type="button" dataOnly="0" labelOnly="1" outline="0"/>
    </format>
    <format dxfId="85">
      <pivotArea dataOnly="0" labelOnly="1" fieldPosition="0">
        <references count="1">
          <reference field="4" count="5">
            <x v="0"/>
            <x v="1"/>
            <x v="2"/>
            <x v="3"/>
            <x v="4"/>
          </reference>
        </references>
      </pivotArea>
    </format>
    <format dxfId="84">
      <pivotArea dataOnly="0" labelOnly="1" grandCol="1" outline="0" fieldPosition="0"/>
    </format>
    <format dxfId="83">
      <pivotArea field="0" type="button" dataOnly="0" labelOnly="1" outline="0"/>
    </format>
    <format dxfId="82">
      <pivotArea dataOnly="0" labelOnly="1" fieldPosition="0">
        <references count="1">
          <reference field="4" count="5">
            <x v="0"/>
            <x v="1"/>
            <x v="2"/>
            <x v="3"/>
            <x v="4"/>
          </reference>
        </references>
      </pivotArea>
    </format>
    <format dxfId="81">
      <pivotArea dataOnly="0" labelOnly="1" grandCol="1" outline="0" fieldPosition="0"/>
    </format>
    <format dxfId="80">
      <pivotArea outline="0" fieldPosition="0">
        <references count="1">
          <reference field="4294967294" count="1">
            <x v="0"/>
          </reference>
        </references>
      </pivotArea>
    </format>
    <format dxfId="79">
      <pivotArea dataOnly="0" labelOnly="1" fieldPosition="0">
        <references count="1">
          <reference field="4" count="1">
            <x v="7"/>
          </reference>
        </references>
      </pivotArea>
    </format>
    <format dxfId="78">
      <pivotArea dataOnly="0" labelOnly="1" fieldPosition="0">
        <references count="1">
          <reference field="4" count="2">
            <x v="5"/>
            <x v="6"/>
          </reference>
        </references>
      </pivotArea>
    </format>
    <format dxfId="77">
      <pivotArea dataOnly="0" labelOnly="1" fieldPosition="0">
        <references count="1">
          <reference field="4" count="2">
            <x v="5"/>
            <x v="6"/>
          </reference>
        </references>
      </pivotArea>
    </format>
    <format dxfId="76">
      <pivotArea dataOnly="0" labelOnly="1" fieldPosition="0">
        <references count="1">
          <reference field="4" count="1">
            <x v="7"/>
          </reference>
        </references>
      </pivotArea>
    </format>
  </formats>
  <pivotTableStyleInfo name="PivotStyleMedium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7E62EF-B8AB-4A11-8CDE-F143FB617E70}" name="SAL_Détail_Charges_SAL_PAT" cacheId="6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Organismes">
  <location ref="A3:C62" firstHeaderRow="0" firstDataRow="1" firstDataCol="1"/>
  <pivotFields count="7">
    <pivotField multipleItemSelectionAllowed="1" showAll="0"/>
    <pivotField showAll="0"/>
    <pivotField multipleItemSelectionAllowed="1" showAll="0"/>
    <pivotField axis="axisRow" showAll="0" sortType="ascending">
      <items count="10">
        <item x="7"/>
        <item x="0"/>
        <item x="8"/>
        <item x="4"/>
        <item x="2"/>
        <item x="3"/>
        <item x="1"/>
        <item x="6"/>
        <item x="5"/>
        <item t="default"/>
      </items>
    </pivotField>
    <pivotField dataField="1" showAll="0"/>
    <pivotField dataField="1" showAll="0"/>
    <pivotField axis="axisRow" multipleItemSelectionAllowed="1" showAll="0" sortType="ascending">
      <items count="8">
        <item x="0"/>
        <item x="5"/>
        <item x="1"/>
        <item x="2"/>
        <item x="3"/>
        <item x="4"/>
        <item x="6"/>
        <item t="default"/>
      </items>
    </pivotField>
  </pivotFields>
  <rowFields count="2">
    <field x="3"/>
    <field x="6"/>
  </rowFields>
  <rowItems count="59">
    <i>
      <x/>
    </i>
    <i r="1">
      <x/>
    </i>
    <i r="1">
      <x v="1"/>
    </i>
    <i r="1">
      <x v="2"/>
    </i>
    <i r="1">
      <x v="4"/>
    </i>
    <i r="1">
      <x v="5"/>
    </i>
    <i r="1">
      <x v="6"/>
    </i>
    <i>
      <x v="1"/>
    </i>
    <i r="1">
      <x/>
    </i>
    <i r="1">
      <x v="1"/>
    </i>
    <i r="1">
      <x v="2"/>
    </i>
    <i r="1">
      <x v="3"/>
    </i>
    <i r="1">
      <x v="5"/>
    </i>
    <i>
      <x v="2"/>
    </i>
    <i r="1">
      <x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 r="1">
      <x v="5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>
      <x v="6"/>
    </i>
    <i r="1">
      <x/>
    </i>
    <i r="1">
      <x v="1"/>
    </i>
    <i r="1">
      <x v="2"/>
    </i>
    <i r="1">
      <x v="3"/>
    </i>
    <i r="1">
      <x v="4"/>
    </i>
    <i r="1">
      <x v="5"/>
    </i>
    <i>
      <x v="7"/>
    </i>
    <i r="1">
      <x/>
    </i>
    <i r="1">
      <x v="1"/>
    </i>
    <i r="1">
      <x v="2"/>
    </i>
    <i r="1">
      <x v="3"/>
    </i>
    <i r="1">
      <x v="5"/>
    </i>
    <i>
      <x v="8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atronal" fld="5" baseField="3" baseItem="1"/>
    <dataField name="Somme de Salarial" fld="4" baseField="3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DCEE8D-444D-4D1F-ACFC-F20193BFE375}" name="Tableau croisé dynamique11" cacheId="84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 " fieldListSortAscending="1">
  <location ref="N2:Y38" firstHeaderRow="1" firstDataRow="3" firstDataCol="1"/>
  <pivotFields count="8">
    <pivotField showAll="0" defaultSubtotal="0"/>
    <pivotField axis="axisRow" showAll="0" defaultSubtotal="0">
      <items count="8">
        <item h="1" x="6"/>
        <item h="1" x="1"/>
        <item h="1" x="7"/>
        <item h="1" x="5"/>
        <item h="1" x="3"/>
        <item x="0"/>
        <item x="4"/>
        <item h="1" x="2"/>
      </items>
    </pivotField>
    <pivotField axis="axisRow" showAll="0">
      <items count="11">
        <item m="1" x="9"/>
        <item m="1" x="8"/>
        <item x="0"/>
        <item x="4"/>
        <item x="2"/>
        <item x="1"/>
        <item x="5"/>
        <item x="3"/>
        <item x="6"/>
        <item x="7"/>
        <item t="default"/>
      </items>
    </pivotField>
    <pivotField axis="axisRow" numFmtId="10" showAll="0" defaultSubtotal="0">
      <items count="9">
        <item x="8"/>
        <item x="3"/>
        <item x="6"/>
        <item x="4"/>
        <item x="2"/>
        <item x="0"/>
        <item x="1"/>
        <item x="5"/>
        <item x="7"/>
      </items>
    </pivotField>
    <pivotField axis="axisCol" showAll="0" defaultSubtotal="0">
      <items count="14">
        <item m="1" x="12"/>
        <item m="1" x="8"/>
        <item m="1" x="11"/>
        <item m="1" x="9"/>
        <item m="1" x="13"/>
        <item m="1" x="7"/>
        <item m="1" x="10"/>
        <item x="0"/>
        <item x="1"/>
        <item x="2"/>
        <item x="3"/>
        <item x="4"/>
        <item x="5"/>
        <item x="6"/>
      </items>
    </pivotField>
    <pivotField axis="axisCol" showAll="0" defaultSubtotal="0">
      <items count="2">
        <item x="1"/>
        <item x="0"/>
      </items>
    </pivotField>
    <pivotField showAll="0" defaultSubtotal="0">
      <items count="55">
        <item x="29"/>
        <item x="35"/>
        <item x="14"/>
        <item x="33"/>
        <item x="32"/>
        <item x="34"/>
        <item x="36"/>
        <item x="31"/>
        <item x="30"/>
        <item x="45"/>
        <item x="41"/>
        <item x="43"/>
        <item x="42"/>
        <item x="52"/>
        <item x="48"/>
        <item x="39"/>
        <item x="50"/>
        <item x="49"/>
        <item x="46"/>
        <item x="44"/>
        <item x="51"/>
        <item x="38"/>
        <item x="54"/>
        <item x="40"/>
        <item x="24"/>
        <item x="22"/>
        <item x="47"/>
        <item x="26"/>
        <item x="23"/>
        <item x="21"/>
        <item x="25"/>
        <item x="27"/>
        <item x="28"/>
        <item x="17"/>
        <item x="37"/>
        <item x="18"/>
        <item x="19"/>
        <item x="1"/>
        <item x="5"/>
        <item x="20"/>
        <item x="9"/>
        <item x="0"/>
        <item x="4"/>
        <item x="8"/>
        <item x="6"/>
        <item x="7"/>
        <item x="2"/>
        <item x="15"/>
        <item x="10"/>
        <item x="53"/>
        <item x="3"/>
        <item x="16"/>
        <item x="12"/>
        <item x="11"/>
        <item x="13"/>
      </items>
    </pivotField>
    <pivotField dataField="1" showAll="0" defaultSubtotal="0"/>
  </pivotFields>
  <rowFields count="4">
    <field x="2"/>
    <field x="1"/>
    <field x="3"/>
    <field x="-2"/>
  </rowFields>
  <rowItems count="34">
    <i>
      <x v="2"/>
    </i>
    <i r="1">
      <x v="5"/>
    </i>
    <i r="2">
      <x v="5"/>
    </i>
    <i r="3">
      <x/>
    </i>
    <i r="3" i="1">
      <x v="1"/>
    </i>
    <i t="default">
      <x v="2"/>
    </i>
    <i t="default" i="1">
      <x v="2"/>
    </i>
    <i>
      <x v="4"/>
    </i>
    <i r="1">
      <x v="5"/>
    </i>
    <i r="2">
      <x v="4"/>
    </i>
    <i r="3">
      <x/>
    </i>
    <i r="3" i="1">
      <x v="1"/>
    </i>
    <i r="1">
      <x v="6"/>
    </i>
    <i r="2">
      <x v="8"/>
    </i>
    <i r="3">
      <x/>
    </i>
    <i r="3" i="1">
      <x v="1"/>
    </i>
    <i t="default">
      <x v="4"/>
    </i>
    <i t="default" i="1">
      <x v="4"/>
    </i>
    <i>
      <x v="5"/>
    </i>
    <i r="1">
      <x v="5"/>
    </i>
    <i r="2">
      <x v="6"/>
    </i>
    <i r="3">
      <x/>
    </i>
    <i r="3" i="1">
      <x v="1"/>
    </i>
    <i t="default">
      <x v="5"/>
    </i>
    <i t="default" i="1">
      <x v="5"/>
    </i>
    <i>
      <x v="7"/>
    </i>
    <i r="1">
      <x v="5"/>
    </i>
    <i r="2">
      <x v="1"/>
    </i>
    <i r="3">
      <x/>
    </i>
    <i r="3" i="1">
      <x v="1"/>
    </i>
    <i t="default">
      <x v="7"/>
    </i>
    <i t="default" i="1">
      <x v="7"/>
    </i>
    <i t="grand">
      <x/>
    </i>
    <i t="grand" i="1">
      <x/>
    </i>
  </rowItems>
  <colFields count="2">
    <field x="5"/>
    <field x="4"/>
  </colFields>
  <colItems count="11">
    <i>
      <x/>
      <x v="7"/>
    </i>
    <i r="1">
      <x v="8"/>
    </i>
    <i r="1">
      <x v="9"/>
    </i>
    <i r="1">
      <x v="10"/>
    </i>
    <i r="1">
      <x v="11"/>
    </i>
    <i r="1">
      <x v="12"/>
    </i>
    <i>
      <x v="1"/>
      <x v="7"/>
    </i>
    <i r="1">
      <x v="8"/>
    </i>
    <i r="1">
      <x v="9"/>
    </i>
    <i r="1">
      <x v="10"/>
    </i>
    <i t="grand">
      <x/>
    </i>
  </colItems>
  <dataFields count="2">
    <dataField name="Somme de Mtt Charges" fld="7" baseField="1" baseItem="0" numFmtId="164"/>
    <dataField name="% " fld="7" baseField="2" baseItem="2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12">
    <format dxfId="0">
      <pivotArea collapsedLevelsAreSubtotals="1" fieldPosition="0">
        <references count="4">
          <reference field="4294967294" count="2" selected="0">
            <x v="0"/>
            <x v="1"/>
          </reference>
          <reference field="2" count="1" defaultSubtotal="1">
            <x v="4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1">
      <pivotArea collapsedLevelsAreSubtotals="1" fieldPosition="0">
        <references count="3">
          <reference field="2" count="1">
            <x v="5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2">
      <pivotArea collapsedLevelsAreSubtotals="1" fieldPosition="0">
        <references count="4">
          <reference field="1" count="1">
            <x v="5"/>
          </reference>
          <reference field="2" count="1" selected="0">
            <x v="5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3">
      <pivotArea collapsedLevelsAreSubtotals="1" fieldPosition="0">
        <references count="5">
          <reference field="1" count="1" selected="0">
            <x v="5"/>
          </reference>
          <reference field="2" count="1" selected="0">
            <x v="5"/>
          </reference>
          <reference field="3" count="1">
            <x v="6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4">
      <pivotArea collapsedLevelsAreSubtotals="1" fieldPosition="0">
        <references count="6">
          <reference field="4294967294" count="2">
            <x v="0"/>
            <x v="1"/>
          </reference>
          <reference field="1" count="1" selected="0">
            <x v="5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5">
      <pivotArea collapsedLevelsAreSubtotals="1" fieldPosition="0">
        <references count="4">
          <reference field="4294967294" count="2" selected="0">
            <x v="0"/>
            <x v="1"/>
          </reference>
          <reference field="2" count="1" defaultSubtotal="1">
            <x v="5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6">
      <pivotArea collapsedLevelsAreSubtotals="1" fieldPosition="0">
        <references count="3">
          <reference field="2" count="1">
            <x v="7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7">
      <pivotArea collapsedLevelsAreSubtotals="1" fieldPosition="0">
        <references count="4">
          <reference field="1" count="1">
            <x v="5"/>
          </reference>
          <reference field="2" count="1" selected="0">
            <x v="7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8">
      <pivotArea collapsedLevelsAreSubtotals="1" fieldPosition="0">
        <references count="5">
          <reference field="1" count="1" selected="0">
            <x v="5"/>
          </reference>
          <reference field="2" count="1" selected="0">
            <x v="7"/>
          </reference>
          <reference field="3" count="1">
            <x v="1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9">
      <pivotArea collapsedLevelsAreSubtotals="1" fieldPosition="0">
        <references count="6">
          <reference field="4294967294" count="2">
            <x v="0"/>
            <x v="1"/>
          </reference>
          <reference field="1" count="1" selected="0">
            <x v="5"/>
          </reference>
          <reference field="2" count="1" selected="0">
            <x v="7"/>
          </reference>
          <reference field="3" count="1" selected="0">
            <x v="1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10">
      <pivotArea collapsedLevelsAreSubtotals="1" fieldPosition="0">
        <references count="4">
          <reference field="4294967294" count="2" selected="0">
            <x v="0"/>
            <x v="1"/>
          </reference>
          <reference field="2" count="1" defaultSubtotal="1">
            <x v="7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  <format dxfId="11">
      <pivotArea field="5" grandRow="1" outline="0" collapsedLevelsAreSubtotals="1" axis="axisCol" fieldPosition="0">
        <references count="3">
          <reference field="4294967294" count="1" selected="0">
            <x v="0"/>
          </reference>
          <reference field="4" count="1" selected="0">
            <x v="7"/>
          </reference>
          <reference field="5" count="1" selected="0">
            <x v="0"/>
          </reference>
        </references>
      </pivotArea>
    </format>
  </format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ffaire" xr10:uid="{51BB3BC6-64FC-4FF3-A0DB-C717A20A0484}" sourceName="Affaire">
  <pivotTables>
    <pivotTable tabId="3" name="TCD_Récap_heures"/>
  </pivotTables>
  <data>
    <tabular pivotCacheId="1566550506">
      <items count="9">
        <i x="5" s="1"/>
        <i x="7" s="1"/>
        <i x="0" s="1"/>
        <i x="6" s="1"/>
        <i x="2" s="1"/>
        <i x="1" s="1"/>
        <i x="4" s="1"/>
        <i x="8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NOM1" xr10:uid="{49BE4FF5-84CB-4213-8335-D223AEEC5103}" sourceName="PRENOM">
  <pivotTables>
    <pivotTable tabId="3" name="TCD_Récap_heures"/>
  </pivotTables>
  <data>
    <tabular pivotCacheId="1566550506">
      <items count="11">
        <i x="8" s="1"/>
        <i x="4" s="1"/>
        <i x="3" s="1"/>
        <i x="6" s="1"/>
        <i x="2" s="1"/>
        <i x="5" s="1"/>
        <i x="0" s="1"/>
        <i x="7" s="1"/>
        <i x="1" s="1"/>
        <i x="9" s="1" nd="1"/>
        <i x="10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NOM3" xr10:uid="{57751D9C-4C52-48CD-A5C4-FE69E93C5E33}" sourceName="PRENOM">
  <pivotTables>
    <pivotTable tabId="7" name="TCD_SAL_Affaireen%"/>
  </pivotTables>
  <data>
    <tabular pivotCacheId="1566550506">
      <items count="11">
        <i x="8" s="1"/>
        <i x="4" s="1"/>
        <i x="3" s="1"/>
        <i x="6" s="1"/>
        <i x="2" s="1"/>
        <i x="5" s="1"/>
        <i x="0" s="1"/>
        <i x="7" s="1"/>
        <i x="1" s="1"/>
        <i x="9" s="1" nd="1"/>
        <i x="10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NOM" xr10:uid="{9584EC8E-46C3-47BB-94A1-D057F4563D7B}" sourceName="PRENOM">
  <pivotTables>
    <pivotTable tabId="5" name="Planning_Individuel"/>
  </pivotTables>
  <data>
    <tabular pivotCacheId="1566550506">
      <items count="11">
        <i x="8"/>
        <i x="4"/>
        <i x="3"/>
        <i x="6"/>
        <i x="2" s="1"/>
        <i x="5"/>
        <i x="0"/>
        <i x="7"/>
        <i x="1"/>
        <i x="9" nd="1"/>
        <i x="1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NOM4" xr10:uid="{633A7D23-6700-4D5C-822E-5358F9C640B6}" sourceName="PRENOM">
  <pivotTables>
    <pivotTable tabId="13" name="Tableau croisé dynamique11"/>
  </pivotTables>
  <data>
    <tabular pivotCacheId="152275602">
      <items count="8">
        <i x="6"/>
        <i x="1"/>
        <i x="7"/>
        <i x="5"/>
        <i x="3"/>
        <i x="4" s="1"/>
        <i x="0" s="1"/>
        <i x="2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NOM2" xr10:uid="{E127F83E-54FE-4D1F-8E9D-C60E39DD5D2D}" sourceName="PRENOM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ffaire" xr10:uid="{D39E9938-9C7C-454A-8698-972476458087}" cache="Segment_Affaire" caption="Affaire" columnCount="2" style="SlicerStyleLight2" rowHeight="241300"/>
  <slicer name="PRENOM 1" xr10:uid="{953E000E-D05C-43C6-9C91-05D4AF5B0F09}" cache="Segment_PRENOM1" caption="PRENOM" columnCount="2" style="SlicerStyleLight4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ENOM" xr10:uid="{697D5BBA-866B-42AA-A4F6-2170F4A56FE7}" cache="Segment_PRENOM" caption="PRENOM" style="SlicerStyleLight4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ENOM 2" xr10:uid="{A7E7B7D1-C50D-4790-9675-9F51059B2A6E}" cache="Segment_PRENOM2" caption="PRENOM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ENOM 3" xr10:uid="{D8040733-C872-4F2F-8F0C-1419C2813B35}" cache="Segment_PRENOM3" caption="PRENOM" style="SlicerStyleLight4" rowHeight="241300"/>
</slicers>
</file>

<file path=xl/slicers/slicer5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ENOM 4" xr10:uid="{2D829445-AC4C-4EAB-A97A-1B9F1B551420}" cache="Segment_PRENOM4" caption="PRE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A3AC8D-AD4D-45CF-BBF2-9CDF7223B9E1}" name="Tableau2" displayName="Tableau2" ref="A1:B10" totalsRowShown="0" headerRowDxfId="182" dataDxfId="181" tableBorderDxfId="180">
  <autoFilter ref="A1:B10" xr:uid="{1A739314-58EC-4B64-BDDD-8878DDE9E720}"/>
  <tableColumns count="2">
    <tableColumn id="1" xr3:uid="{32EF9833-BAB0-495B-B99D-100B780E2CA4}" name="NOM" dataDxfId="179"/>
    <tableColumn id="2" xr3:uid="{F0A47231-AFC3-4D50-9BB4-32CAC04D37C5}" name="Prénom" dataDxfId="178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2467E6-964F-4E2B-A3B4-0BEC79375A03}" name="Tableau3" displayName="Tableau3" ref="D1:F18" totalsRowShown="0" headerRowDxfId="177">
  <autoFilter ref="D1:F18" xr:uid="{D28A18C6-F9D6-42F7-8FC8-FEF72636EC35}"/>
  <sortState xmlns:xlrd2="http://schemas.microsoft.com/office/spreadsheetml/2017/richdata2" ref="D2:F17">
    <sortCondition ref="D8:D17"/>
  </sortState>
  <tableColumns count="3">
    <tableColumn id="3" xr3:uid="{842938F6-94AF-472A-83DE-244FA46E3B0C}" name="N° Affaire" dataDxfId="176"/>
    <tableColumn id="1" xr3:uid="{F0FC178F-2E91-4001-89E9-847120D930EC}" name="Client" dataDxfId="175"/>
    <tableColumn id="2" xr3:uid="{0C704104-1CF4-4F57-BD4E-8E6C4D7E4496}" name="BCC" dataDxfId="174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ECD8DD-4FA2-4A7D-892F-1D814D657236}" name="Planning" displayName="Planning" ref="A1:G193" totalsRowShown="0" headerRowDxfId="115" tableBorderDxfId="114">
  <autoFilter ref="A1:G193" xr:uid="{B0029CD6-A991-42EC-8F10-72B52D5EAFC7}"/>
  <tableColumns count="7">
    <tableColumn id="1" xr3:uid="{E354E7AE-3382-430D-BD3B-62938AC06957}" name="Date" dataDxfId="113"/>
    <tableColumn id="2" xr3:uid="{83D4A832-1D52-4594-B1DE-A2645E8404B0}" name="NOM" dataDxfId="112"/>
    <tableColumn id="3" xr3:uid="{A3D17113-0533-4A51-8F68-81A3B62668D1}" name="PRENOM" dataDxfId="111"/>
    <tableColumn id="4" xr3:uid="{8D37E48B-A457-4247-B1AB-62DB8B50F456}" name="H" dataDxfId="110"/>
    <tableColumn id="5" xr3:uid="{7F008E24-76A0-4A5A-AF25-DB421310FD61}" name="Affaire" dataDxfId="109"/>
    <tableColumn id="6" xr3:uid="{94DC1645-1199-4776-9E9C-95E6A4323657}" name="Commentaires" dataDxfId="108"/>
    <tableColumn id="7" xr3:uid="{8E226612-0A66-4325-80A3-DD47B8592ECD}" name="Heure base" dataDxfId="107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707C21-6C84-4487-8B41-EA2BAA710913}" name="Export_Charges_SAL_PAT" displayName="Export_Charges_SAL_PAT" ref="A3:G192" totalsRowShown="0" headerRowDxfId="75" dataDxfId="73" headerRowBorderDxfId="74" tableBorderDxfId="72">
  <tableColumns count="7">
    <tableColumn id="2" xr3:uid="{A58F4461-9606-45FB-A386-FEBDBBB2CFD8}" name="Libellé" dataDxfId="71"/>
    <tableColumn id="1" xr3:uid="{537E9C7E-23D0-4656-AED4-394A3849907B}" name="Etat 1" dataDxfId="70">
      <calculatedColumnFormula>RIGHT(Export_Charges_SAL_PAT[[#This Row],[Libellé]],LEN(Export_Charges_SAL_PAT[[#This Row],[Libellé]])-21)</calculatedColumnFormula>
    </tableColumn>
    <tableColumn id="5" xr3:uid="{D8A6D5F6-54C1-4C8B-BFF4-9A7A28DEA6D0}" name="Nom" dataDxfId="69"/>
    <tableColumn id="8" xr3:uid="{173218F2-1D24-464E-A1E8-4C5FDEAE13E8}" name="Prénom" dataDxfId="68"/>
    <tableColumn id="4" xr3:uid="{4AAD4A47-292D-4FAA-B7E7-9B62F6BE392F}" name="Salarial" dataDxfId="67"/>
    <tableColumn id="6" xr3:uid="{557D3EAF-BE9F-4952-85BC-82536C2E4FAB}" name="Patronal" dataDxfId="66"/>
    <tableColumn id="7" xr3:uid="{3CFF12F6-393E-45C9-843E-32C041595E89}" name="Code Ducs" dataDxfId="65"/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2B99009-83C3-4A9F-B4CF-2AA8725A5899}" name="Tableau26" displayName="Tableau26" ref="L6:M15" totalsRowShown="0" headerRowDxfId="64" dataDxfId="63" tableBorderDxfId="62">
  <autoFilter ref="L6:M15" xr:uid="{8EF9631E-049D-4E7D-B942-735DCB4B8AFC}"/>
  <tableColumns count="2">
    <tableColumn id="1" xr3:uid="{436AC13B-5101-4EC2-B68D-4DC9FB9F4074}" name="NOM" dataDxfId="61"/>
    <tableColumn id="2" xr3:uid="{E290EDFA-825E-42D0-B252-1C949BAD6379}" name="Prénom" dataDxfId="6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Relationship Id="rId4" Type="http://schemas.microsoft.com/office/2007/relationships/slicer" Target="../slicers/slicer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Relationship Id="rId4" Type="http://schemas.microsoft.com/office/2007/relationships/slicer" Target="../slicers/slicer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026D2-C48E-46E1-B3C2-697B0D48DEFA}">
  <sheetPr codeName="Feuil3"/>
  <dimension ref="A1:F18"/>
  <sheetViews>
    <sheetView workbookViewId="0">
      <selection activeCell="F5" sqref="F5"/>
    </sheetView>
  </sheetViews>
  <sheetFormatPr baseColWidth="10" defaultRowHeight="15" x14ac:dyDescent="0.25"/>
  <cols>
    <col min="1" max="3" width="11" style="2"/>
    <col min="4" max="4" width="13.5" style="2" customWidth="1"/>
    <col min="5" max="5" width="26.75" style="2" customWidth="1"/>
    <col min="6" max="6" width="21.625" style="4" bestFit="1" customWidth="1"/>
    <col min="7" max="16384" width="11" style="2"/>
  </cols>
  <sheetData>
    <row r="1" spans="1:6" x14ac:dyDescent="0.25">
      <c r="A1" s="2" t="s">
        <v>0</v>
      </c>
      <c r="B1" s="2" t="s">
        <v>10</v>
      </c>
      <c r="D1" s="1" t="s">
        <v>19</v>
      </c>
      <c r="E1" s="1" t="s">
        <v>17</v>
      </c>
      <c r="F1" s="5" t="s">
        <v>18</v>
      </c>
    </row>
    <row r="2" spans="1:6" x14ac:dyDescent="0.25">
      <c r="A2" s="7" t="s">
        <v>110</v>
      </c>
      <c r="B2" s="8" t="s">
        <v>6</v>
      </c>
      <c r="D2" s="1">
        <v>9998</v>
      </c>
      <c r="E2" s="30" t="s">
        <v>37</v>
      </c>
      <c r="F2" s="55" t="s">
        <v>38</v>
      </c>
    </row>
    <row r="3" spans="1:6" x14ac:dyDescent="0.25">
      <c r="A3" s="7" t="s">
        <v>111</v>
      </c>
      <c r="B3" s="8" t="s">
        <v>7</v>
      </c>
      <c r="D3" s="1">
        <v>9999</v>
      </c>
      <c r="E3" s="30" t="s">
        <v>50</v>
      </c>
      <c r="F3" s="55" t="s">
        <v>51</v>
      </c>
    </row>
    <row r="4" spans="1:6" x14ac:dyDescent="0.25">
      <c r="A4" s="7" t="s">
        <v>112</v>
      </c>
      <c r="B4" s="8" t="s">
        <v>93</v>
      </c>
      <c r="D4" s="1" t="s">
        <v>32</v>
      </c>
      <c r="E4" s="30" t="s">
        <v>32</v>
      </c>
      <c r="F4" s="55" t="s">
        <v>60</v>
      </c>
    </row>
    <row r="5" spans="1:6" x14ac:dyDescent="0.25">
      <c r="A5" s="7" t="s">
        <v>113</v>
      </c>
      <c r="B5" s="8" t="s">
        <v>4</v>
      </c>
      <c r="D5" s="1" t="s">
        <v>53</v>
      </c>
      <c r="E5" s="30" t="s">
        <v>57</v>
      </c>
      <c r="F5" s="55" t="s">
        <v>59</v>
      </c>
    </row>
    <row r="6" spans="1:6" x14ac:dyDescent="0.25">
      <c r="A6" s="9" t="s">
        <v>114</v>
      </c>
      <c r="B6" s="10" t="s">
        <v>5</v>
      </c>
      <c r="D6" s="32" t="s">
        <v>27</v>
      </c>
      <c r="E6" s="6" t="s">
        <v>128</v>
      </c>
      <c r="F6" s="56" t="s">
        <v>128</v>
      </c>
    </row>
    <row r="7" spans="1:6" x14ac:dyDescent="0.25">
      <c r="A7" s="9" t="s">
        <v>115</v>
      </c>
      <c r="B7" s="10" t="s">
        <v>62</v>
      </c>
      <c r="D7" s="1" t="s">
        <v>31</v>
      </c>
      <c r="E7" s="30" t="s">
        <v>30</v>
      </c>
      <c r="F7" s="55" t="s">
        <v>56</v>
      </c>
    </row>
    <row r="8" spans="1:6" x14ac:dyDescent="0.25">
      <c r="A8" s="9" t="s">
        <v>116</v>
      </c>
      <c r="B8" s="10" t="s">
        <v>94</v>
      </c>
      <c r="D8" s="32" t="s">
        <v>22</v>
      </c>
      <c r="E8" s="6" t="s">
        <v>129</v>
      </c>
      <c r="F8" s="56" t="s">
        <v>15</v>
      </c>
    </row>
    <row r="9" spans="1:6" x14ac:dyDescent="0.25">
      <c r="A9" s="9" t="s">
        <v>117</v>
      </c>
      <c r="B9" s="10" t="s">
        <v>102</v>
      </c>
      <c r="D9" s="32" t="s">
        <v>21</v>
      </c>
      <c r="E9" s="6" t="s">
        <v>129</v>
      </c>
      <c r="F9" s="56" t="s">
        <v>16</v>
      </c>
    </row>
    <row r="10" spans="1:6" x14ac:dyDescent="0.25">
      <c r="A10" s="9" t="s">
        <v>115</v>
      </c>
      <c r="B10" s="10" t="s">
        <v>96</v>
      </c>
      <c r="D10" s="32" t="s">
        <v>26</v>
      </c>
      <c r="E10" s="6" t="s">
        <v>130</v>
      </c>
      <c r="F10" s="56" t="s">
        <v>34</v>
      </c>
    </row>
    <row r="11" spans="1:6" x14ac:dyDescent="0.25">
      <c r="D11" s="1" t="s">
        <v>54</v>
      </c>
      <c r="E11" s="30" t="s">
        <v>129</v>
      </c>
      <c r="F11" s="55" t="s">
        <v>55</v>
      </c>
    </row>
    <row r="12" spans="1:6" x14ac:dyDescent="0.25">
      <c r="D12" s="32" t="s">
        <v>24</v>
      </c>
      <c r="E12" s="6" t="s">
        <v>129</v>
      </c>
      <c r="F12" s="56" t="s">
        <v>13</v>
      </c>
    </row>
    <row r="13" spans="1:6" x14ac:dyDescent="0.25">
      <c r="D13" s="1" t="s">
        <v>29</v>
      </c>
      <c r="E13" s="30" t="s">
        <v>29</v>
      </c>
      <c r="F13" s="55" t="s">
        <v>58</v>
      </c>
    </row>
    <row r="14" spans="1:6" x14ac:dyDescent="0.25">
      <c r="D14" s="32" t="s">
        <v>25</v>
      </c>
      <c r="E14" s="6" t="s">
        <v>131</v>
      </c>
      <c r="F14" s="56" t="s">
        <v>12</v>
      </c>
    </row>
    <row r="15" spans="1:6" x14ac:dyDescent="0.25">
      <c r="D15" s="32" t="s">
        <v>23</v>
      </c>
      <c r="E15" s="6" t="s">
        <v>129</v>
      </c>
      <c r="F15" s="57" t="s">
        <v>14</v>
      </c>
    </row>
    <row r="16" spans="1:6" x14ac:dyDescent="0.25">
      <c r="D16" s="32" t="s">
        <v>28</v>
      </c>
      <c r="E16" s="6" t="s">
        <v>132</v>
      </c>
      <c r="F16" s="56" t="s">
        <v>132</v>
      </c>
    </row>
    <row r="17" spans="4:6" x14ac:dyDescent="0.25">
      <c r="D17" s="32" t="s">
        <v>11</v>
      </c>
      <c r="E17" s="6" t="s">
        <v>133</v>
      </c>
      <c r="F17" s="56" t="s">
        <v>136</v>
      </c>
    </row>
    <row r="18" spans="4:6" x14ac:dyDescent="0.25">
      <c r="D18" s="1" t="s">
        <v>103</v>
      </c>
      <c r="E18" s="30" t="s">
        <v>134</v>
      </c>
      <c r="F18" s="55" t="s">
        <v>135</v>
      </c>
    </row>
  </sheetData>
  <conditionalFormatting sqref="A4:B4">
    <cfRule type="expression" dxfId="59" priority="49">
      <formula>$G4="X"</formula>
    </cfRule>
    <cfRule type="expression" dxfId="58" priority="50">
      <formula>#REF!="ABS"</formula>
    </cfRule>
    <cfRule type="expression" dxfId="57" priority="51">
      <formula>#REF!="MAL"</formula>
    </cfRule>
    <cfRule type="expression" dxfId="56" priority="52">
      <formula>#REF!="CP"</formula>
    </cfRule>
  </conditionalFormatting>
  <conditionalFormatting sqref="A2:B3 A5:B5">
    <cfRule type="expression" dxfId="55" priority="61">
      <formula>$G2="X"</formula>
    </cfRule>
    <cfRule type="expression" dxfId="54" priority="62">
      <formula>$D2="ABS"</formula>
    </cfRule>
    <cfRule type="expression" dxfId="53" priority="63">
      <formula>$D2="MAL"</formula>
    </cfRule>
    <cfRule type="expression" dxfId="52" priority="64">
      <formula>$D2="CP"</formula>
    </cfRule>
  </conditionalFormatting>
  <conditionalFormatting sqref="A6:B6">
    <cfRule type="expression" dxfId="51" priority="69">
      <formula>$G6="X"</formula>
    </cfRule>
    <cfRule type="expression" dxfId="50" priority="70">
      <formula>$D5="ABS"</formula>
    </cfRule>
    <cfRule type="expression" dxfId="49" priority="71">
      <formula>$D5="MAL"</formula>
    </cfRule>
    <cfRule type="expression" dxfId="48" priority="72">
      <formula>$D5="CP"</formula>
    </cfRule>
  </conditionalFormatting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306EA-D9CB-481A-94FB-3BCB862BB040}">
  <sheetPr codeName="Feuil1"/>
  <dimension ref="B1:T72"/>
  <sheetViews>
    <sheetView showGridLines="0" zoomScale="90" zoomScaleNormal="90" workbookViewId="0">
      <selection activeCell="L32" sqref="L32"/>
    </sheetView>
  </sheetViews>
  <sheetFormatPr baseColWidth="10" defaultRowHeight="15" x14ac:dyDescent="0.25"/>
  <cols>
    <col min="1" max="1" width="2.75" style="14" customWidth="1"/>
    <col min="2" max="2" width="3.375" style="14" customWidth="1"/>
    <col min="3" max="9" width="16.375" style="14" customWidth="1"/>
    <col min="10" max="10" width="19.125" style="14" customWidth="1"/>
    <col min="11" max="12" width="11" style="14"/>
    <col min="13" max="13" width="12.5" style="14" bestFit="1" customWidth="1"/>
    <col min="14" max="14" width="11" style="14"/>
    <col min="15" max="15" width="13" style="14" bestFit="1" customWidth="1"/>
    <col min="16" max="16384" width="11" style="14"/>
  </cols>
  <sheetData>
    <row r="1" spans="2:20" ht="31.5" x14ac:dyDescent="0.25">
      <c r="B1" s="126" t="s">
        <v>35</v>
      </c>
      <c r="C1" s="127"/>
      <c r="D1" s="127"/>
      <c r="E1" s="127"/>
      <c r="F1" s="127"/>
      <c r="G1" s="127"/>
      <c r="H1" s="127"/>
      <c r="I1" s="127"/>
      <c r="J1" s="128"/>
      <c r="K1" s="129" t="s">
        <v>42</v>
      </c>
      <c r="L1" s="130"/>
      <c r="M1" s="130"/>
      <c r="N1" s="130"/>
      <c r="O1" s="43"/>
      <c r="P1" s="44"/>
    </row>
    <row r="2" spans="2:20" s="16" customFormat="1" ht="65.25" customHeight="1" x14ac:dyDescent="0.25">
      <c r="B2" s="25"/>
      <c r="C2" s="26" t="s">
        <v>3</v>
      </c>
      <c r="D2" s="26" t="s">
        <v>0</v>
      </c>
      <c r="E2" s="26" t="s">
        <v>10</v>
      </c>
      <c r="F2" s="58" t="s">
        <v>20</v>
      </c>
      <c r="G2" s="59" t="s">
        <v>33</v>
      </c>
      <c r="H2" s="29" t="s">
        <v>17</v>
      </c>
      <c r="I2" s="29" t="s">
        <v>39</v>
      </c>
      <c r="J2" s="37"/>
      <c r="K2" s="131"/>
      <c r="L2" s="132"/>
      <c r="M2" s="132"/>
      <c r="N2" s="132"/>
      <c r="O2" s="46" t="s">
        <v>49</v>
      </c>
      <c r="P2" s="45">
        <f>P3+P4</f>
        <v>0</v>
      </c>
    </row>
    <row r="3" spans="2:20" s="16" customFormat="1" ht="30" customHeight="1" x14ac:dyDescent="0.25">
      <c r="B3" s="17"/>
      <c r="C3" s="51"/>
      <c r="D3" s="52"/>
      <c r="E3" s="53" t="str">
        <f>IFERROR(VLOOKUP(D3,Tableau2[],2,FALSE),"")</f>
        <v/>
      </c>
      <c r="F3" s="54"/>
      <c r="G3" s="52"/>
      <c r="H3" s="60" t="str">
        <f>IFERROR(VLOOKUP($G$3,Tableau3[],2,FALSE),"")</f>
        <v/>
      </c>
      <c r="I3" s="60" t="str">
        <f>IFERROR(VLOOKUP($G$3,Tableau3[],3,FALSE),"")</f>
        <v/>
      </c>
      <c r="J3" s="38"/>
      <c r="K3" s="47" t="s">
        <v>43</v>
      </c>
      <c r="L3" s="48"/>
      <c r="M3" s="39" t="s">
        <v>44</v>
      </c>
      <c r="N3" s="42">
        <f>L4-L3</f>
        <v>0</v>
      </c>
      <c r="O3" s="41" t="s">
        <v>47</v>
      </c>
      <c r="P3" s="40"/>
    </row>
    <row r="4" spans="2:20" s="16" customFormat="1" ht="30" customHeight="1" x14ac:dyDescent="0.25">
      <c r="B4" s="27"/>
      <c r="C4" s="28"/>
      <c r="D4" s="28"/>
      <c r="E4" s="28"/>
      <c r="F4" s="28"/>
      <c r="G4" s="28"/>
      <c r="H4" s="28"/>
      <c r="I4" s="28"/>
      <c r="J4" s="28"/>
      <c r="K4" s="49" t="s">
        <v>46</v>
      </c>
      <c r="L4" s="50"/>
      <c r="M4" s="39" t="s">
        <v>45</v>
      </c>
      <c r="N4" s="40">
        <f>N3*24</f>
        <v>0</v>
      </c>
      <c r="O4" s="39" t="s">
        <v>48</v>
      </c>
      <c r="P4" s="40"/>
    </row>
    <row r="6" spans="2:20" x14ac:dyDescent="0.25">
      <c r="C6" s="11" t="s">
        <v>36</v>
      </c>
      <c r="D6" s="11" t="s">
        <v>9</v>
      </c>
      <c r="E6"/>
      <c r="F6"/>
      <c r="G6"/>
      <c r="H6"/>
      <c r="I6"/>
      <c r="J6"/>
      <c r="K6"/>
      <c r="L6"/>
      <c r="M6"/>
    </row>
    <row r="7" spans="2:20" s="13" customFormat="1" x14ac:dyDescent="0.25">
      <c r="C7" s="33" t="s">
        <v>0</v>
      </c>
      <c r="D7" t="s">
        <v>96</v>
      </c>
      <c r="E7" t="s">
        <v>4</v>
      </c>
      <c r="F7" t="s">
        <v>62</v>
      </c>
      <c r="G7" t="s">
        <v>94</v>
      </c>
      <c r="H7" t="s">
        <v>6</v>
      </c>
      <c r="I7" t="s">
        <v>5</v>
      </c>
      <c r="J7" t="s">
        <v>93</v>
      </c>
      <c r="K7" t="s">
        <v>102</v>
      </c>
      <c r="L7" t="s">
        <v>7</v>
      </c>
      <c r="M7" s="1" t="s">
        <v>8</v>
      </c>
    </row>
    <row r="8" spans="2:20" s="13" customFormat="1" x14ac:dyDescent="0.25">
      <c r="C8" s="36">
        <v>9998</v>
      </c>
      <c r="D8" s="31">
        <v>0</v>
      </c>
      <c r="E8" s="31">
        <v>0</v>
      </c>
      <c r="F8" s="31">
        <v>147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5">
        <v>147</v>
      </c>
    </row>
    <row r="9" spans="2:20" s="13" customFormat="1" x14ac:dyDescent="0.25">
      <c r="C9" s="36">
        <v>9999</v>
      </c>
      <c r="D9" s="31">
        <v>147</v>
      </c>
      <c r="E9" s="31">
        <v>0</v>
      </c>
      <c r="F9" s="31">
        <v>0</v>
      </c>
      <c r="G9" s="31">
        <v>112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5">
        <v>259</v>
      </c>
    </row>
    <row r="10" spans="2:20" s="13" customFormat="1" x14ac:dyDescent="0.25">
      <c r="C10" s="36" t="s">
        <v>31</v>
      </c>
      <c r="D10" s="31">
        <v>0</v>
      </c>
      <c r="E10" s="31">
        <v>14</v>
      </c>
      <c r="F10" s="31">
        <v>0</v>
      </c>
      <c r="G10" s="31">
        <v>0</v>
      </c>
      <c r="H10" s="31">
        <v>0</v>
      </c>
      <c r="I10" s="31">
        <v>0</v>
      </c>
      <c r="J10" s="31">
        <v>42</v>
      </c>
      <c r="K10" s="31">
        <v>0</v>
      </c>
      <c r="L10" s="31">
        <v>0</v>
      </c>
      <c r="M10" s="35">
        <v>56</v>
      </c>
    </row>
    <row r="11" spans="2:20" s="13" customFormat="1" x14ac:dyDescent="0.25">
      <c r="C11" s="36" t="s">
        <v>22</v>
      </c>
      <c r="D11" s="31">
        <v>0</v>
      </c>
      <c r="E11" s="31">
        <v>12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5">
        <v>12</v>
      </c>
    </row>
    <row r="12" spans="2:20" s="13" customFormat="1" x14ac:dyDescent="0.25">
      <c r="C12" s="36" t="s">
        <v>21</v>
      </c>
      <c r="D12" s="31">
        <v>0</v>
      </c>
      <c r="E12" s="31">
        <v>128.5</v>
      </c>
      <c r="F12" s="31">
        <v>0</v>
      </c>
      <c r="G12" s="31">
        <v>0</v>
      </c>
      <c r="H12" s="31">
        <v>0</v>
      </c>
      <c r="I12" s="31">
        <v>154</v>
      </c>
      <c r="J12" s="31">
        <v>35.5</v>
      </c>
      <c r="K12" s="31">
        <v>0</v>
      </c>
      <c r="L12" s="31">
        <v>156.5</v>
      </c>
      <c r="M12" s="35">
        <v>474.5</v>
      </c>
    </row>
    <row r="13" spans="2:20" s="13" customFormat="1" x14ac:dyDescent="0.25">
      <c r="C13" s="36" t="s">
        <v>26</v>
      </c>
      <c r="D13" s="31">
        <v>0</v>
      </c>
      <c r="E13" s="31">
        <v>0</v>
      </c>
      <c r="F13" s="31">
        <v>0</v>
      </c>
      <c r="G13" s="31">
        <v>0</v>
      </c>
      <c r="H13" s="31">
        <v>112</v>
      </c>
      <c r="I13" s="31">
        <v>0</v>
      </c>
      <c r="J13" s="31">
        <v>73</v>
      </c>
      <c r="K13" s="31">
        <v>0</v>
      </c>
      <c r="L13" s="31">
        <v>0</v>
      </c>
      <c r="M13" s="35">
        <v>185</v>
      </c>
      <c r="N13"/>
      <c r="O13"/>
      <c r="P13"/>
      <c r="Q13"/>
      <c r="R13"/>
      <c r="S13"/>
      <c r="T13"/>
    </row>
    <row r="14" spans="2:20" s="13" customFormat="1" x14ac:dyDescent="0.25">
      <c r="C14" s="36" t="s">
        <v>61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5">
        <v>0</v>
      </c>
      <c r="N14"/>
      <c r="O14"/>
      <c r="P14"/>
      <c r="Q14"/>
      <c r="R14"/>
      <c r="S14"/>
      <c r="T14"/>
    </row>
    <row r="15" spans="2:20" s="13" customFormat="1" ht="15.75" thickBot="1" x14ac:dyDescent="0.3">
      <c r="C15" s="36" t="s">
        <v>103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98</v>
      </c>
      <c r="L15" s="31">
        <v>0</v>
      </c>
      <c r="M15" s="35">
        <v>98</v>
      </c>
      <c r="N15"/>
      <c r="O15"/>
      <c r="P15"/>
      <c r="Q15"/>
      <c r="R15"/>
      <c r="S15"/>
      <c r="T15"/>
    </row>
    <row r="16" spans="2:20" s="13" customFormat="1" ht="15.75" thickBot="1" x14ac:dyDescent="0.3">
      <c r="C16" s="63" t="s">
        <v>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1</v>
      </c>
      <c r="K16" s="31">
        <v>0</v>
      </c>
      <c r="L16" s="31">
        <v>0</v>
      </c>
      <c r="M16" s="76">
        <v>1</v>
      </c>
      <c r="N16"/>
      <c r="O16"/>
      <c r="P16"/>
      <c r="Q16"/>
      <c r="R16"/>
      <c r="S16"/>
      <c r="T16"/>
    </row>
    <row r="17" spans="2:20" s="13" customFormat="1" ht="15.75" thickTop="1" x14ac:dyDescent="0.25">
      <c r="C17" s="62" t="s">
        <v>8</v>
      </c>
      <c r="D17" s="31">
        <v>147</v>
      </c>
      <c r="E17" s="31">
        <v>154.5</v>
      </c>
      <c r="F17" s="31">
        <v>147</v>
      </c>
      <c r="G17" s="31">
        <v>112</v>
      </c>
      <c r="H17" s="31">
        <v>112</v>
      </c>
      <c r="I17" s="31">
        <v>154</v>
      </c>
      <c r="J17" s="31">
        <v>151.5</v>
      </c>
      <c r="K17" s="31">
        <v>98</v>
      </c>
      <c r="L17" s="31">
        <v>156.5</v>
      </c>
      <c r="M17" s="61">
        <v>1232.5</v>
      </c>
      <c r="N17"/>
      <c r="O17"/>
      <c r="P17"/>
      <c r="Q17"/>
      <c r="R17"/>
      <c r="S17"/>
      <c r="T17"/>
    </row>
    <row r="18" spans="2:20" s="13" customFormat="1" x14ac:dyDescent="0.25">
      <c r="C18"/>
      <c r="D18"/>
      <c r="I18"/>
      <c r="J18"/>
      <c r="K18"/>
      <c r="L18"/>
      <c r="M18"/>
      <c r="N18"/>
      <c r="O18"/>
      <c r="P18"/>
      <c r="Q18"/>
      <c r="R18"/>
      <c r="S18"/>
      <c r="T18"/>
    </row>
    <row r="19" spans="2:20" s="13" customFormat="1" x14ac:dyDescent="0.25">
      <c r="C19"/>
      <c r="D19"/>
      <c r="I19"/>
      <c r="J19"/>
      <c r="K19"/>
      <c r="L19"/>
      <c r="M19"/>
      <c r="N19"/>
      <c r="O19"/>
      <c r="P19"/>
      <c r="Q19"/>
      <c r="R19"/>
      <c r="S19"/>
      <c r="T19"/>
    </row>
    <row r="20" spans="2:20" s="13" customFormat="1" x14ac:dyDescent="0.25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20" s="13" customFormat="1" x14ac:dyDescent="0.25">
      <c r="B21"/>
      <c r="C21"/>
      <c r="D21"/>
      <c r="E21"/>
      <c r="F21"/>
    </row>
    <row r="22" spans="2:20" s="13" customFormat="1" x14ac:dyDescent="0.25">
      <c r="B22"/>
      <c r="C22"/>
      <c r="D22"/>
    </row>
    <row r="23" spans="2:20" s="13" customFormat="1" x14ac:dyDescent="0.25">
      <c r="B23"/>
      <c r="C23"/>
      <c r="D23"/>
    </row>
    <row r="24" spans="2:20" s="13" customFormat="1" x14ac:dyDescent="0.25">
      <c r="B24"/>
      <c r="C24"/>
      <c r="D24"/>
    </row>
    <row r="25" spans="2:20" s="13" customFormat="1" x14ac:dyDescent="0.25">
      <c r="B25"/>
      <c r="C25"/>
      <c r="D25"/>
    </row>
    <row r="26" spans="2:20" s="13" customFormat="1" x14ac:dyDescent="0.25">
      <c r="B26"/>
      <c r="C26"/>
      <c r="D26"/>
    </row>
    <row r="27" spans="2:20" s="13" customFormat="1" x14ac:dyDescent="0.25">
      <c r="B27"/>
      <c r="C27"/>
      <c r="D27"/>
    </row>
    <row r="28" spans="2:20" s="13" customFormat="1" x14ac:dyDescent="0.25">
      <c r="B28"/>
      <c r="C28"/>
      <c r="D28"/>
    </row>
    <row r="29" spans="2:20" s="13" customFormat="1" x14ac:dyDescent="0.25">
      <c r="B29"/>
      <c r="C29"/>
      <c r="D29"/>
    </row>
    <row r="30" spans="2:20" s="13" customFormat="1" ht="15.75" thickBot="1" x14ac:dyDescent="0.3">
      <c r="B30"/>
      <c r="C30"/>
      <c r="D30"/>
    </row>
    <row r="31" spans="2:20" s="13" customFormat="1" ht="15.75" thickTop="1" x14ac:dyDescent="0.25">
      <c r="C31"/>
      <c r="D31"/>
    </row>
    <row r="32" spans="2:20" s="13" customFormat="1" x14ac:dyDescent="0.25"/>
    <row r="33" s="13" customFormat="1" x14ac:dyDescent="0.25"/>
    <row r="34" s="13" customFormat="1" x14ac:dyDescent="0.25"/>
    <row r="35" s="13" customFormat="1" x14ac:dyDescent="0.25"/>
    <row r="36" s="13" customFormat="1" x14ac:dyDescent="0.25"/>
    <row r="37" s="13" customFormat="1" x14ac:dyDescent="0.25"/>
    <row r="38" s="13" customFormat="1" x14ac:dyDescent="0.25"/>
    <row r="39" s="13" customFormat="1" x14ac:dyDescent="0.25"/>
    <row r="40" s="13" customFormat="1" x14ac:dyDescent="0.25"/>
    <row r="41" s="13" customFormat="1" x14ac:dyDescent="0.25"/>
    <row r="42" s="13" customFormat="1" x14ac:dyDescent="0.25"/>
    <row r="43" s="13" customFormat="1" x14ac:dyDescent="0.25"/>
    <row r="44" s="13" customFormat="1" x14ac:dyDescent="0.25"/>
    <row r="45" s="13" customFormat="1" x14ac:dyDescent="0.25"/>
    <row r="46" s="13" customFormat="1" x14ac:dyDescent="0.25"/>
    <row r="47" s="13" customFormat="1" x14ac:dyDescent="0.25"/>
    <row r="48" s="13" customFormat="1" x14ac:dyDescent="0.25"/>
    <row r="49" s="13" customFormat="1" x14ac:dyDescent="0.25"/>
    <row r="50" s="13" customFormat="1" x14ac:dyDescent="0.25"/>
    <row r="51" s="13" customFormat="1" x14ac:dyDescent="0.25"/>
    <row r="52" s="13" customFormat="1" x14ac:dyDescent="0.25"/>
    <row r="53" s="13" customFormat="1" x14ac:dyDescent="0.25"/>
    <row r="54" s="13" customFormat="1" x14ac:dyDescent="0.25"/>
    <row r="55" s="13" customFormat="1" x14ac:dyDescent="0.25"/>
    <row r="56" s="13" customFormat="1" x14ac:dyDescent="0.25"/>
    <row r="57" s="13" customFormat="1" x14ac:dyDescent="0.25"/>
    <row r="58" s="13" customFormat="1" x14ac:dyDescent="0.25"/>
    <row r="59" s="13" customFormat="1" x14ac:dyDescent="0.25"/>
    <row r="60" s="13" customFormat="1" x14ac:dyDescent="0.25"/>
    <row r="61" s="13" customFormat="1" x14ac:dyDescent="0.25"/>
    <row r="62" s="13" customFormat="1" x14ac:dyDescent="0.25"/>
    <row r="63" s="13" customFormat="1" x14ac:dyDescent="0.25"/>
    <row r="64" s="13" customFormat="1" x14ac:dyDescent="0.25"/>
    <row r="65" s="13" customFormat="1" x14ac:dyDescent="0.25"/>
    <row r="66" s="13" customFormat="1" x14ac:dyDescent="0.25"/>
    <row r="67" s="13" customFormat="1" x14ac:dyDescent="0.25"/>
    <row r="68" s="13" customFormat="1" x14ac:dyDescent="0.25"/>
    <row r="69" s="13" customFormat="1" x14ac:dyDescent="0.25"/>
    <row r="70" s="13" customFormat="1" x14ac:dyDescent="0.25"/>
    <row r="71" s="13" customFormat="1" x14ac:dyDescent="0.25"/>
    <row r="72" s="13" customFormat="1" x14ac:dyDescent="0.25"/>
  </sheetData>
  <sheetProtection selectLockedCells="1"/>
  <mergeCells count="2">
    <mergeCell ref="B1:J1"/>
    <mergeCell ref="K1:N2"/>
  </mergeCells>
  <dataValidations count="2">
    <dataValidation type="list" allowBlank="1" showInputMessage="1" showErrorMessage="1" sqref="G3" xr:uid="{DA862A7D-9BDB-4228-90AF-97038AC93DF5}">
      <formula1>N_Affaire</formula1>
    </dataValidation>
    <dataValidation type="list" allowBlank="1" showInputMessage="1" showErrorMessage="1" sqref="F1 D1 D3" xr:uid="{07B72A24-6553-4974-8399-81081976A08E}">
      <formula1>Salarié</formula1>
    </dataValidation>
  </dataValidations>
  <pageMargins left="0.7" right="0.7" top="0.75" bottom="0.75" header="0.3" footer="0.3"/>
  <pageSetup paperSize="9" orientation="portrait" horizontalDpi="4294967293" verticalDpi="0" r:id="rId2"/>
  <ignoredErrors>
    <ignoredError sqref="N3:N4 P2" unlockedFormula="1"/>
  </ignoredErrors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D193-0DAD-4BF4-9AA3-094301135C4D}">
  <sheetPr codeName="Feuil4"/>
  <dimension ref="B1:L27"/>
  <sheetViews>
    <sheetView workbookViewId="0">
      <selection activeCell="B15" sqref="B15"/>
    </sheetView>
  </sheetViews>
  <sheetFormatPr baseColWidth="10" defaultRowHeight="15" x14ac:dyDescent="0.25"/>
  <cols>
    <col min="1" max="1" width="28.5" style="2" customWidth="1"/>
    <col min="2" max="2" width="20.25" style="2" bestFit="1" customWidth="1"/>
    <col min="3" max="5" width="12.875" style="3" customWidth="1"/>
    <col min="6" max="6" width="12.375" style="2" bestFit="1" customWidth="1"/>
    <col min="7" max="7" width="17.125" style="2" customWidth="1"/>
    <col min="8" max="8" width="14.75" style="2" customWidth="1"/>
    <col min="9" max="9" width="12.375" style="2" bestFit="1" customWidth="1"/>
    <col min="10" max="10" width="13.5" style="2" customWidth="1"/>
    <col min="11" max="11" width="11" style="2"/>
    <col min="12" max="12" width="13.125" style="2" customWidth="1"/>
    <col min="13" max="16384" width="11" style="2"/>
  </cols>
  <sheetData>
    <row r="1" spans="2:12" s="30" customFormat="1" x14ac:dyDescent="0.25">
      <c r="B1"/>
      <c r="C1"/>
      <c r="D1"/>
      <c r="E1"/>
      <c r="F1"/>
      <c r="G1"/>
      <c r="H1"/>
      <c r="I1"/>
      <c r="J1"/>
      <c r="K1"/>
    </row>
    <row r="2" spans="2:12" x14ac:dyDescent="0.25">
      <c r="B2" s="34" t="s">
        <v>100</v>
      </c>
      <c r="C2" s="33" t="s">
        <v>41</v>
      </c>
      <c r="F2"/>
      <c r="G2"/>
      <c r="H2"/>
      <c r="I2"/>
      <c r="J2"/>
      <c r="K2"/>
      <c r="L2"/>
    </row>
    <row r="3" spans="2:12" x14ac:dyDescent="0.25">
      <c r="B3" s="33" t="s">
        <v>3</v>
      </c>
      <c r="C3" s="1" t="s">
        <v>26</v>
      </c>
      <c r="D3" s="30" t="s">
        <v>61</v>
      </c>
      <c r="E3" s="1" t="s">
        <v>8</v>
      </c>
      <c r="F3"/>
      <c r="G3"/>
      <c r="H3"/>
      <c r="I3"/>
      <c r="J3"/>
      <c r="K3"/>
      <c r="L3"/>
    </row>
    <row r="4" spans="2:12" x14ac:dyDescent="0.25">
      <c r="B4" s="4" t="s">
        <v>63</v>
      </c>
      <c r="C4" s="31">
        <v>112</v>
      </c>
      <c r="D4" s="31">
        <v>0</v>
      </c>
      <c r="E4" s="73">
        <v>112</v>
      </c>
      <c r="F4"/>
      <c r="G4"/>
      <c r="H4"/>
      <c r="I4"/>
      <c r="J4"/>
      <c r="K4"/>
      <c r="L4"/>
    </row>
    <row r="5" spans="2:12" x14ac:dyDescent="0.25">
      <c r="B5" s="65" t="s">
        <v>64</v>
      </c>
      <c r="C5" s="31">
        <v>7</v>
      </c>
      <c r="D5" s="31"/>
      <c r="E5" s="73">
        <v>7</v>
      </c>
      <c r="F5"/>
      <c r="G5"/>
      <c r="H5"/>
      <c r="I5"/>
      <c r="J5"/>
      <c r="K5"/>
      <c r="L5"/>
    </row>
    <row r="6" spans="2:12" x14ac:dyDescent="0.25">
      <c r="B6" s="65" t="s">
        <v>65</v>
      </c>
      <c r="C6" s="31">
        <v>7</v>
      </c>
      <c r="D6" s="31"/>
      <c r="E6" s="73">
        <v>7</v>
      </c>
      <c r="F6"/>
      <c r="G6"/>
      <c r="H6"/>
      <c r="I6"/>
      <c r="J6"/>
      <c r="K6"/>
      <c r="L6"/>
    </row>
    <row r="7" spans="2:12" x14ac:dyDescent="0.25">
      <c r="B7" s="65" t="s">
        <v>66</v>
      </c>
      <c r="C7" s="31">
        <v>7</v>
      </c>
      <c r="D7" s="31"/>
      <c r="E7" s="73">
        <v>7</v>
      </c>
      <c r="F7"/>
      <c r="G7"/>
      <c r="H7"/>
      <c r="I7"/>
      <c r="J7"/>
      <c r="K7"/>
      <c r="L7"/>
    </row>
    <row r="8" spans="2:12" x14ac:dyDescent="0.25">
      <c r="B8" s="65" t="s">
        <v>67</v>
      </c>
      <c r="C8" s="31">
        <v>7</v>
      </c>
      <c r="D8" s="31"/>
      <c r="E8" s="73">
        <v>7</v>
      </c>
      <c r="F8"/>
      <c r="G8"/>
      <c r="H8"/>
      <c r="I8"/>
      <c r="J8"/>
      <c r="K8"/>
      <c r="L8"/>
    </row>
    <row r="9" spans="2:12" x14ac:dyDescent="0.25">
      <c r="B9" s="65" t="s">
        <v>68</v>
      </c>
      <c r="C9" s="31">
        <v>7</v>
      </c>
      <c r="D9" s="31"/>
      <c r="E9" s="73">
        <v>7</v>
      </c>
      <c r="F9"/>
      <c r="G9"/>
      <c r="H9"/>
      <c r="I9"/>
      <c r="J9"/>
      <c r="K9"/>
      <c r="L9"/>
    </row>
    <row r="10" spans="2:12" x14ac:dyDescent="0.25">
      <c r="B10" s="65" t="s">
        <v>69</v>
      </c>
      <c r="C10" s="31">
        <v>7</v>
      </c>
      <c r="D10" s="31"/>
      <c r="E10" s="73">
        <v>7</v>
      </c>
      <c r="F10"/>
      <c r="G10"/>
      <c r="H10"/>
      <c r="I10"/>
      <c r="J10"/>
      <c r="K10"/>
      <c r="L10"/>
    </row>
    <row r="11" spans="2:12" x14ac:dyDescent="0.25">
      <c r="B11" s="65" t="s">
        <v>70</v>
      </c>
      <c r="C11" s="31">
        <v>7</v>
      </c>
      <c r="D11" s="31"/>
      <c r="E11" s="73">
        <v>7</v>
      </c>
      <c r="F11"/>
      <c r="G11"/>
      <c r="H11"/>
      <c r="I11"/>
      <c r="J11"/>
      <c r="K11"/>
      <c r="L11"/>
    </row>
    <row r="12" spans="2:12" x14ac:dyDescent="0.25">
      <c r="B12" s="65" t="s">
        <v>71</v>
      </c>
      <c r="C12" s="31">
        <v>7</v>
      </c>
      <c r="D12" s="31"/>
      <c r="E12" s="73">
        <v>7</v>
      </c>
      <c r="F12"/>
      <c r="G12"/>
      <c r="H12"/>
      <c r="I12"/>
      <c r="J12"/>
      <c r="K12"/>
      <c r="L12"/>
    </row>
    <row r="13" spans="2:12" x14ac:dyDescent="0.25">
      <c r="B13" s="65" t="s">
        <v>72</v>
      </c>
      <c r="C13" s="31">
        <v>7</v>
      </c>
      <c r="D13" s="31"/>
      <c r="E13" s="73">
        <v>7</v>
      </c>
      <c r="F13"/>
      <c r="G13"/>
      <c r="H13"/>
      <c r="I13"/>
      <c r="J13"/>
      <c r="K13"/>
      <c r="L13"/>
    </row>
    <row r="14" spans="2:12" x14ac:dyDescent="0.25">
      <c r="B14" s="65" t="s">
        <v>73</v>
      </c>
      <c r="C14" s="31">
        <v>7</v>
      </c>
      <c r="D14" s="31"/>
      <c r="E14" s="73">
        <v>7</v>
      </c>
      <c r="F14"/>
      <c r="G14"/>
      <c r="H14"/>
      <c r="I14"/>
      <c r="J14"/>
      <c r="K14"/>
      <c r="L14"/>
    </row>
    <row r="15" spans="2:12" x14ac:dyDescent="0.25">
      <c r="B15" s="65" t="s">
        <v>74</v>
      </c>
      <c r="C15" s="31">
        <v>7</v>
      </c>
      <c r="D15" s="31"/>
      <c r="E15" s="73">
        <v>7</v>
      </c>
      <c r="F15"/>
      <c r="G15"/>
      <c r="H15"/>
      <c r="I15"/>
      <c r="J15"/>
      <c r="K15"/>
      <c r="L15"/>
    </row>
    <row r="16" spans="2:12" x14ac:dyDescent="0.25">
      <c r="B16" s="65" t="s">
        <v>75</v>
      </c>
      <c r="C16" s="31">
        <v>7</v>
      </c>
      <c r="D16" s="31"/>
      <c r="E16" s="73">
        <v>7</v>
      </c>
      <c r="F16"/>
      <c r="G16"/>
      <c r="H16"/>
      <c r="I16"/>
      <c r="J16"/>
      <c r="K16"/>
      <c r="L16"/>
    </row>
    <row r="17" spans="2:12" x14ac:dyDescent="0.25">
      <c r="B17" s="65" t="s">
        <v>76</v>
      </c>
      <c r="C17" s="31">
        <v>7</v>
      </c>
      <c r="D17" s="31"/>
      <c r="E17" s="73">
        <v>7</v>
      </c>
      <c r="F17"/>
      <c r="G17"/>
      <c r="H17"/>
      <c r="I17"/>
      <c r="J17"/>
      <c r="K17"/>
      <c r="L17"/>
    </row>
    <row r="18" spans="2:12" x14ac:dyDescent="0.25">
      <c r="B18" s="65" t="s">
        <v>77</v>
      </c>
      <c r="C18" s="31">
        <v>7</v>
      </c>
      <c r="D18" s="31"/>
      <c r="E18" s="73">
        <v>7</v>
      </c>
      <c r="F18"/>
      <c r="G18"/>
      <c r="H18"/>
      <c r="I18"/>
      <c r="J18"/>
      <c r="K18"/>
      <c r="L18"/>
    </row>
    <row r="19" spans="2:12" x14ac:dyDescent="0.25">
      <c r="B19" s="65" t="s">
        <v>78</v>
      </c>
      <c r="C19" s="31">
        <v>7</v>
      </c>
      <c r="D19" s="31"/>
      <c r="E19" s="73">
        <v>7</v>
      </c>
      <c r="F19"/>
      <c r="G19"/>
      <c r="H19"/>
      <c r="I19"/>
      <c r="J19"/>
      <c r="K19"/>
      <c r="L19"/>
    </row>
    <row r="20" spans="2:12" x14ac:dyDescent="0.25">
      <c r="B20" s="65" t="s">
        <v>79</v>
      </c>
      <c r="C20" s="31">
        <v>7</v>
      </c>
      <c r="D20" s="31"/>
      <c r="E20" s="73">
        <v>7</v>
      </c>
      <c r="F20"/>
      <c r="G20"/>
      <c r="H20"/>
      <c r="I20"/>
      <c r="J20"/>
      <c r="K20"/>
      <c r="L20"/>
    </row>
    <row r="21" spans="2:12" x14ac:dyDescent="0.25">
      <c r="B21" s="65" t="s">
        <v>80</v>
      </c>
      <c r="C21" s="31"/>
      <c r="D21" s="31">
        <v>0</v>
      </c>
      <c r="E21" s="73">
        <v>0</v>
      </c>
      <c r="F21"/>
      <c r="G21"/>
      <c r="H21"/>
      <c r="I21"/>
      <c r="J21"/>
      <c r="K21"/>
      <c r="L21"/>
    </row>
    <row r="22" spans="2:12" x14ac:dyDescent="0.25">
      <c r="B22" s="65" t="s">
        <v>81</v>
      </c>
      <c r="C22" s="31"/>
      <c r="D22" s="31">
        <v>0</v>
      </c>
      <c r="E22" s="73">
        <v>0</v>
      </c>
      <c r="F22"/>
      <c r="G22"/>
      <c r="H22"/>
      <c r="I22"/>
      <c r="J22"/>
      <c r="K22"/>
      <c r="L22"/>
    </row>
    <row r="23" spans="2:12" x14ac:dyDescent="0.25">
      <c r="B23" s="65" t="s">
        <v>82</v>
      </c>
      <c r="C23" s="31"/>
      <c r="D23" s="31">
        <v>0</v>
      </c>
      <c r="E23" s="73">
        <v>0</v>
      </c>
      <c r="F23"/>
      <c r="G23"/>
      <c r="H23"/>
      <c r="I23"/>
      <c r="J23"/>
      <c r="K23"/>
      <c r="L23"/>
    </row>
    <row r="24" spans="2:12" x14ac:dyDescent="0.25">
      <c r="B24" s="65" t="s">
        <v>83</v>
      </c>
      <c r="C24" s="31"/>
      <c r="D24" s="31">
        <v>0</v>
      </c>
      <c r="E24" s="73">
        <v>0</v>
      </c>
      <c r="F24"/>
      <c r="G24"/>
      <c r="H24"/>
      <c r="I24"/>
      <c r="J24"/>
      <c r="K24"/>
      <c r="L24"/>
    </row>
    <row r="25" spans="2:12" x14ac:dyDescent="0.25">
      <c r="B25" s="65" t="s">
        <v>84</v>
      </c>
      <c r="C25" s="31"/>
      <c r="D25" s="31">
        <v>0</v>
      </c>
      <c r="E25" s="73">
        <v>0</v>
      </c>
      <c r="F25"/>
      <c r="G25"/>
      <c r="H25"/>
      <c r="I25"/>
      <c r="J25"/>
      <c r="K25"/>
      <c r="L25"/>
    </row>
    <row r="26" spans="2:12" x14ac:dyDescent="0.25">
      <c r="B26" s="4" t="s">
        <v>8</v>
      </c>
      <c r="C26" s="31">
        <v>112</v>
      </c>
      <c r="D26" s="31">
        <v>0</v>
      </c>
      <c r="E26" s="73">
        <v>112</v>
      </c>
      <c r="F26"/>
      <c r="G26"/>
      <c r="H26"/>
      <c r="I26"/>
      <c r="J26"/>
      <c r="K26"/>
      <c r="L26"/>
    </row>
    <row r="27" spans="2:12" x14ac:dyDescent="0.25">
      <c r="B27"/>
      <c r="C27"/>
      <c r="D27"/>
      <c r="E27"/>
      <c r="F27"/>
      <c r="G27"/>
      <c r="H27"/>
      <c r="I27"/>
      <c r="J27"/>
      <c r="K27"/>
      <c r="L27"/>
    </row>
  </sheetData>
  <pageMargins left="0.7" right="0.7" top="0.75" bottom="0.75" header="0.3" footer="0.3"/>
  <pageSetup paperSize="9" orientation="landscape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86BE1-0ABB-4079-BDBE-A3641A905B05}">
  <sheetPr codeName="Feuil2"/>
  <dimension ref="A1:S193"/>
  <sheetViews>
    <sheetView workbookViewId="0">
      <selection activeCell="E12" sqref="E12"/>
    </sheetView>
  </sheetViews>
  <sheetFormatPr baseColWidth="10" defaultRowHeight="15" x14ac:dyDescent="0.25"/>
  <cols>
    <col min="1" max="1" width="16.25" style="15" customWidth="1"/>
    <col min="2" max="2" width="20.375" style="5" customWidth="1"/>
    <col min="3" max="3" width="21.875" style="5" customWidth="1"/>
    <col min="4" max="4" width="11.125" style="3" customWidth="1"/>
    <col min="5" max="5" width="19.125" style="12" customWidth="1"/>
    <col min="6" max="6" width="19.125" style="4" bestFit="1" customWidth="1"/>
    <col min="7" max="10" width="11" style="4"/>
    <col min="11" max="11" width="18.125" style="4" customWidth="1"/>
    <col min="12" max="16384" width="11" style="4"/>
  </cols>
  <sheetData>
    <row r="1" spans="1:19" s="5" customFormat="1" x14ac:dyDescent="0.25">
      <c r="A1" s="18" t="s">
        <v>3</v>
      </c>
      <c r="B1" s="19" t="s">
        <v>0</v>
      </c>
      <c r="C1" s="19" t="s">
        <v>1</v>
      </c>
      <c r="D1" s="20" t="s">
        <v>2</v>
      </c>
      <c r="E1" s="20" t="s">
        <v>9</v>
      </c>
      <c r="F1" s="19" t="s">
        <v>52</v>
      </c>
      <c r="G1" s="74" t="s">
        <v>101</v>
      </c>
    </row>
    <row r="2" spans="1:19" x14ac:dyDescent="0.25">
      <c r="A2" s="22">
        <v>44197</v>
      </c>
      <c r="B2" s="21" t="s">
        <v>112</v>
      </c>
      <c r="C2" s="21" t="s">
        <v>93</v>
      </c>
      <c r="D2" s="24">
        <v>7</v>
      </c>
      <c r="E2" s="23" t="s">
        <v>31</v>
      </c>
      <c r="F2" s="21"/>
      <c r="G2" s="4">
        <v>7</v>
      </c>
    </row>
    <row r="3" spans="1:19" x14ac:dyDescent="0.25">
      <c r="A3" s="22">
        <v>44200</v>
      </c>
      <c r="B3" s="21" t="s">
        <v>112</v>
      </c>
      <c r="C3" s="21" t="s">
        <v>93</v>
      </c>
      <c r="D3" s="24">
        <v>7</v>
      </c>
      <c r="E3" s="23" t="s">
        <v>31</v>
      </c>
      <c r="F3" s="21"/>
      <c r="G3" s="4">
        <v>7</v>
      </c>
    </row>
    <row r="4" spans="1:19" x14ac:dyDescent="0.25">
      <c r="A4" s="22">
        <v>44201</v>
      </c>
      <c r="B4" s="21" t="s">
        <v>112</v>
      </c>
      <c r="C4" s="21" t="s">
        <v>93</v>
      </c>
      <c r="D4" s="24">
        <v>7</v>
      </c>
      <c r="E4" s="23" t="s">
        <v>31</v>
      </c>
      <c r="F4" s="21"/>
      <c r="G4" s="4">
        <v>7</v>
      </c>
    </row>
    <row r="5" spans="1:19" x14ac:dyDescent="0.25">
      <c r="A5" s="22">
        <v>44202</v>
      </c>
      <c r="B5" s="21" t="s">
        <v>112</v>
      </c>
      <c r="C5" s="21" t="s">
        <v>93</v>
      </c>
      <c r="D5" s="24">
        <v>7</v>
      </c>
      <c r="E5" s="23" t="s">
        <v>31</v>
      </c>
      <c r="F5" s="21"/>
      <c r="G5" s="4">
        <v>7</v>
      </c>
      <c r="K5" s="79"/>
      <c r="L5" s="79"/>
      <c r="M5" s="79"/>
      <c r="N5" s="79"/>
      <c r="O5" s="79"/>
      <c r="P5" s="79"/>
      <c r="Q5" s="79"/>
      <c r="R5" s="79"/>
      <c r="S5" s="78"/>
    </row>
    <row r="6" spans="1:19" x14ac:dyDescent="0.25">
      <c r="A6" s="22">
        <v>44203</v>
      </c>
      <c r="B6" s="21" t="s">
        <v>112</v>
      </c>
      <c r="C6" s="21" t="s">
        <v>93</v>
      </c>
      <c r="D6" s="24">
        <v>7</v>
      </c>
      <c r="E6" s="23" t="s">
        <v>31</v>
      </c>
      <c r="F6" s="21"/>
      <c r="G6" s="4">
        <v>7</v>
      </c>
      <c r="K6" s="79"/>
      <c r="L6" s="79"/>
      <c r="M6" s="79"/>
      <c r="N6" s="79"/>
      <c r="O6" s="79"/>
      <c r="P6" s="79"/>
      <c r="Q6" s="79"/>
      <c r="R6" s="79"/>
      <c r="S6" s="78"/>
    </row>
    <row r="7" spans="1:19" x14ac:dyDescent="0.25">
      <c r="A7" s="22">
        <v>44204</v>
      </c>
      <c r="B7" s="21" t="s">
        <v>112</v>
      </c>
      <c r="C7" s="21" t="s">
        <v>93</v>
      </c>
      <c r="D7" s="24">
        <v>7</v>
      </c>
      <c r="E7" s="23" t="s">
        <v>31</v>
      </c>
      <c r="F7" s="21"/>
      <c r="G7" s="4">
        <v>7</v>
      </c>
      <c r="K7" s="79"/>
      <c r="L7" s="79"/>
      <c r="M7" s="79"/>
      <c r="N7" s="79"/>
      <c r="O7" s="79"/>
      <c r="P7" s="79"/>
      <c r="Q7" s="79"/>
      <c r="R7" s="79"/>
      <c r="S7" s="78"/>
    </row>
    <row r="8" spans="1:19" x14ac:dyDescent="0.25">
      <c r="A8" s="22">
        <v>44207</v>
      </c>
      <c r="B8" s="21" t="s">
        <v>112</v>
      </c>
      <c r="C8" s="21" t="s">
        <v>93</v>
      </c>
      <c r="D8" s="24">
        <v>5.5</v>
      </c>
      <c r="E8" s="23" t="s">
        <v>26</v>
      </c>
      <c r="F8" s="21"/>
      <c r="G8" s="4">
        <v>7</v>
      </c>
      <c r="K8" s="79"/>
      <c r="L8" s="79"/>
      <c r="M8" s="79"/>
      <c r="N8" s="79"/>
      <c r="O8" s="79"/>
      <c r="P8" s="79"/>
      <c r="Q8" s="79"/>
      <c r="R8" s="79"/>
      <c r="S8" s="78"/>
    </row>
    <row r="9" spans="1:19" x14ac:dyDescent="0.25">
      <c r="A9" s="22">
        <v>44207</v>
      </c>
      <c r="B9" s="21" t="s">
        <v>112</v>
      </c>
      <c r="C9" s="21" t="s">
        <v>93</v>
      </c>
      <c r="D9" s="24">
        <v>1.5</v>
      </c>
      <c r="E9" s="23" t="s">
        <v>21</v>
      </c>
      <c r="F9" s="21"/>
      <c r="G9" s="4">
        <v>7</v>
      </c>
      <c r="K9" s="79"/>
      <c r="L9" s="79"/>
      <c r="M9" s="79"/>
      <c r="N9" s="79"/>
      <c r="O9" s="79"/>
      <c r="P9" s="79"/>
      <c r="Q9" s="79"/>
      <c r="R9" s="79"/>
      <c r="S9" s="78"/>
    </row>
    <row r="10" spans="1:19" x14ac:dyDescent="0.25">
      <c r="A10" s="22">
        <v>44208</v>
      </c>
      <c r="B10" s="21" t="s">
        <v>112</v>
      </c>
      <c r="C10" s="21" t="s">
        <v>93</v>
      </c>
      <c r="D10" s="24">
        <v>5.5</v>
      </c>
      <c r="E10" s="23" t="s">
        <v>26</v>
      </c>
      <c r="F10" s="21"/>
      <c r="G10" s="4">
        <v>7</v>
      </c>
      <c r="K10" s="79"/>
      <c r="L10" s="79"/>
      <c r="M10" s="79"/>
      <c r="N10" s="79"/>
      <c r="O10" s="79"/>
      <c r="P10" s="79"/>
      <c r="Q10" s="79"/>
      <c r="R10" s="79"/>
      <c r="S10" s="78"/>
    </row>
    <row r="11" spans="1:19" x14ac:dyDescent="0.25">
      <c r="A11" s="22">
        <v>44208</v>
      </c>
      <c r="B11" s="21" t="s">
        <v>112</v>
      </c>
      <c r="C11" s="21" t="s">
        <v>93</v>
      </c>
      <c r="D11" s="24">
        <v>1.5</v>
      </c>
      <c r="E11" s="23" t="s">
        <v>21</v>
      </c>
      <c r="F11" s="21"/>
      <c r="G11" s="4">
        <v>7</v>
      </c>
      <c r="K11" s="79"/>
      <c r="L11" s="79"/>
      <c r="M11" s="79"/>
      <c r="N11" s="79"/>
      <c r="O11" s="79"/>
      <c r="P11" s="79"/>
      <c r="Q11" s="79"/>
      <c r="R11" s="79"/>
      <c r="S11" s="78"/>
    </row>
    <row r="12" spans="1:19" x14ac:dyDescent="0.25">
      <c r="A12" s="22">
        <v>44209</v>
      </c>
      <c r="B12" s="21" t="s">
        <v>112</v>
      </c>
      <c r="C12" s="21" t="s">
        <v>93</v>
      </c>
      <c r="D12" s="24">
        <v>5.5</v>
      </c>
      <c r="E12" s="23" t="s">
        <v>26</v>
      </c>
      <c r="F12" s="21"/>
      <c r="G12" s="4">
        <v>7</v>
      </c>
      <c r="K12" s="79"/>
      <c r="L12" s="79"/>
      <c r="M12" s="79"/>
      <c r="N12" s="79"/>
      <c r="O12" s="79"/>
      <c r="P12" s="79"/>
      <c r="Q12" s="79"/>
      <c r="R12" s="79"/>
      <c r="S12" s="78"/>
    </row>
    <row r="13" spans="1:19" x14ac:dyDescent="0.25">
      <c r="A13" s="22">
        <v>44209</v>
      </c>
      <c r="B13" s="21" t="s">
        <v>112</v>
      </c>
      <c r="C13" s="21" t="s">
        <v>93</v>
      </c>
      <c r="D13" s="24">
        <v>1.5</v>
      </c>
      <c r="E13" s="23" t="s">
        <v>21</v>
      </c>
      <c r="F13" s="21"/>
      <c r="G13" s="4">
        <v>7</v>
      </c>
      <c r="K13" s="79"/>
      <c r="L13" s="79"/>
      <c r="M13" s="79"/>
      <c r="N13" s="79"/>
      <c r="O13" s="79"/>
      <c r="P13" s="79"/>
      <c r="Q13" s="79"/>
      <c r="R13" s="79"/>
      <c r="S13" s="78"/>
    </row>
    <row r="14" spans="1:19" x14ac:dyDescent="0.25">
      <c r="A14" s="22">
        <v>44210</v>
      </c>
      <c r="B14" s="21" t="s">
        <v>112</v>
      </c>
      <c r="C14" s="21" t="s">
        <v>93</v>
      </c>
      <c r="D14" s="24">
        <v>5.5</v>
      </c>
      <c r="E14" s="23" t="s">
        <v>26</v>
      </c>
      <c r="F14" s="21"/>
      <c r="G14" s="4">
        <v>7</v>
      </c>
    </row>
    <row r="15" spans="1:19" x14ac:dyDescent="0.25">
      <c r="A15" s="22">
        <v>44210</v>
      </c>
      <c r="B15" s="21" t="s">
        <v>112</v>
      </c>
      <c r="C15" s="21" t="s">
        <v>93</v>
      </c>
      <c r="D15" s="24">
        <v>1.5</v>
      </c>
      <c r="E15" s="23" t="s">
        <v>21</v>
      </c>
      <c r="F15" s="21"/>
      <c r="G15" s="4">
        <v>7</v>
      </c>
    </row>
    <row r="16" spans="1:19" x14ac:dyDescent="0.25">
      <c r="A16" s="22">
        <v>44211</v>
      </c>
      <c r="B16" s="21" t="s">
        <v>112</v>
      </c>
      <c r="C16" s="21" t="s">
        <v>93</v>
      </c>
      <c r="D16" s="24">
        <v>5.5</v>
      </c>
      <c r="E16" s="23" t="s">
        <v>26</v>
      </c>
      <c r="F16" s="21"/>
      <c r="G16" s="4">
        <v>7</v>
      </c>
    </row>
    <row r="17" spans="1:7" x14ac:dyDescent="0.25">
      <c r="A17" s="22">
        <v>44211</v>
      </c>
      <c r="B17" s="21" t="s">
        <v>112</v>
      </c>
      <c r="C17" s="21" t="s">
        <v>93</v>
      </c>
      <c r="D17" s="24">
        <v>1.5</v>
      </c>
      <c r="E17" s="23" t="s">
        <v>21</v>
      </c>
      <c r="F17" s="21"/>
      <c r="G17" s="4">
        <v>7</v>
      </c>
    </row>
    <row r="18" spans="1:7" x14ac:dyDescent="0.25">
      <c r="A18" s="22">
        <v>44214</v>
      </c>
      <c r="B18" s="21" t="s">
        <v>112</v>
      </c>
      <c r="C18" s="21" t="s">
        <v>93</v>
      </c>
      <c r="D18" s="24">
        <v>5.5</v>
      </c>
      <c r="E18" s="23" t="s">
        <v>26</v>
      </c>
      <c r="F18" s="21"/>
      <c r="G18" s="4">
        <v>7</v>
      </c>
    </row>
    <row r="19" spans="1:7" x14ac:dyDescent="0.25">
      <c r="A19" s="22">
        <v>44214</v>
      </c>
      <c r="B19" s="21" t="s">
        <v>112</v>
      </c>
      <c r="C19" s="21" t="s">
        <v>93</v>
      </c>
      <c r="D19" s="24">
        <v>1.5</v>
      </c>
      <c r="E19" s="23" t="s">
        <v>21</v>
      </c>
      <c r="F19" s="21"/>
      <c r="G19" s="4">
        <v>7</v>
      </c>
    </row>
    <row r="20" spans="1:7" x14ac:dyDescent="0.25">
      <c r="A20" s="22">
        <v>44215</v>
      </c>
      <c r="B20" s="21" t="s">
        <v>112</v>
      </c>
      <c r="C20" s="21" t="s">
        <v>93</v>
      </c>
      <c r="D20" s="24">
        <v>5.5</v>
      </c>
      <c r="E20" s="23" t="s">
        <v>26</v>
      </c>
      <c r="F20" s="21"/>
      <c r="G20" s="4">
        <v>7</v>
      </c>
    </row>
    <row r="21" spans="1:7" x14ac:dyDescent="0.25">
      <c r="A21" s="22">
        <v>44215</v>
      </c>
      <c r="B21" s="21" t="s">
        <v>112</v>
      </c>
      <c r="C21" s="21" t="s">
        <v>93</v>
      </c>
      <c r="D21" s="24">
        <v>1.5</v>
      </c>
      <c r="E21" s="23" t="s">
        <v>21</v>
      </c>
      <c r="F21" s="21"/>
      <c r="G21" s="4">
        <v>7</v>
      </c>
    </row>
    <row r="22" spans="1:7" x14ac:dyDescent="0.25">
      <c r="A22" s="22">
        <v>44216</v>
      </c>
      <c r="B22" s="21" t="s">
        <v>112</v>
      </c>
      <c r="C22" s="21" t="s">
        <v>93</v>
      </c>
      <c r="D22" s="24">
        <v>5.5</v>
      </c>
      <c r="E22" s="23" t="s">
        <v>26</v>
      </c>
      <c r="F22" s="21"/>
      <c r="G22" s="4">
        <v>7</v>
      </c>
    </row>
    <row r="23" spans="1:7" x14ac:dyDescent="0.25">
      <c r="A23" s="22">
        <v>44216</v>
      </c>
      <c r="B23" s="21" t="s">
        <v>112</v>
      </c>
      <c r="C23" s="21" t="s">
        <v>93</v>
      </c>
      <c r="D23" s="24">
        <v>1.5</v>
      </c>
      <c r="E23" s="23" t="s">
        <v>21</v>
      </c>
      <c r="F23" s="21"/>
      <c r="G23" s="4">
        <v>7</v>
      </c>
    </row>
    <row r="24" spans="1:7" x14ac:dyDescent="0.25">
      <c r="A24" s="22">
        <v>44217</v>
      </c>
      <c r="B24" s="21" t="s">
        <v>112</v>
      </c>
      <c r="C24" s="21" t="s">
        <v>93</v>
      </c>
      <c r="D24" s="24">
        <v>5.5</v>
      </c>
      <c r="E24" s="23" t="s">
        <v>26</v>
      </c>
      <c r="F24" s="21"/>
      <c r="G24" s="4">
        <v>7</v>
      </c>
    </row>
    <row r="25" spans="1:7" x14ac:dyDescent="0.25">
      <c r="A25" s="22">
        <v>44217</v>
      </c>
      <c r="B25" s="21" t="s">
        <v>112</v>
      </c>
      <c r="C25" s="21" t="s">
        <v>93</v>
      </c>
      <c r="D25" s="24">
        <v>1.5</v>
      </c>
      <c r="E25" s="23" t="s">
        <v>21</v>
      </c>
      <c r="F25" s="21"/>
      <c r="G25" s="4">
        <v>7</v>
      </c>
    </row>
    <row r="26" spans="1:7" x14ac:dyDescent="0.25">
      <c r="A26" s="22">
        <v>44218</v>
      </c>
      <c r="B26" s="21" t="s">
        <v>112</v>
      </c>
      <c r="C26" s="21" t="s">
        <v>93</v>
      </c>
      <c r="D26" s="24">
        <v>5.5</v>
      </c>
      <c r="E26" s="23" t="s">
        <v>26</v>
      </c>
      <c r="F26" s="21"/>
      <c r="G26" s="4">
        <v>7</v>
      </c>
    </row>
    <row r="27" spans="1:7" x14ac:dyDescent="0.25">
      <c r="A27" s="22">
        <v>44218</v>
      </c>
      <c r="B27" s="21" t="s">
        <v>112</v>
      </c>
      <c r="C27" s="21" t="s">
        <v>93</v>
      </c>
      <c r="D27" s="24">
        <v>1.5</v>
      </c>
      <c r="E27" s="23" t="s">
        <v>21</v>
      </c>
      <c r="F27" s="21"/>
      <c r="G27" s="4">
        <v>7</v>
      </c>
    </row>
    <row r="28" spans="1:7" x14ac:dyDescent="0.25">
      <c r="A28" s="22">
        <v>44221</v>
      </c>
      <c r="B28" s="21" t="s">
        <v>112</v>
      </c>
      <c r="C28" s="21" t="s">
        <v>93</v>
      </c>
      <c r="D28" s="24">
        <v>5.5</v>
      </c>
      <c r="E28" s="23" t="s">
        <v>26</v>
      </c>
      <c r="F28" s="21"/>
      <c r="G28" s="4">
        <v>7</v>
      </c>
    </row>
    <row r="29" spans="1:7" x14ac:dyDescent="0.25">
      <c r="A29" s="22">
        <v>44221</v>
      </c>
      <c r="B29" s="21" t="s">
        <v>112</v>
      </c>
      <c r="C29" s="21" t="s">
        <v>93</v>
      </c>
      <c r="D29" s="24">
        <v>3</v>
      </c>
      <c r="E29" s="23" t="s">
        <v>21</v>
      </c>
      <c r="F29" s="21"/>
      <c r="G29" s="4">
        <v>7</v>
      </c>
    </row>
    <row r="30" spans="1:7" x14ac:dyDescent="0.25">
      <c r="A30" s="22">
        <v>44222</v>
      </c>
      <c r="B30" s="21" t="s">
        <v>112</v>
      </c>
      <c r="C30" s="21" t="s">
        <v>93</v>
      </c>
      <c r="D30" s="24">
        <v>5.5</v>
      </c>
      <c r="E30" s="23" t="s">
        <v>26</v>
      </c>
      <c r="F30" s="21"/>
      <c r="G30" s="4">
        <v>7</v>
      </c>
    </row>
    <row r="31" spans="1:7" x14ac:dyDescent="0.25">
      <c r="A31" s="22">
        <v>44222</v>
      </c>
      <c r="B31" s="21" t="s">
        <v>112</v>
      </c>
      <c r="C31" s="21" t="s">
        <v>93</v>
      </c>
      <c r="D31" s="24">
        <v>3.5</v>
      </c>
      <c r="E31" s="23" t="s">
        <v>21</v>
      </c>
      <c r="F31" s="21"/>
      <c r="G31" s="4">
        <v>7</v>
      </c>
    </row>
    <row r="32" spans="1:7" x14ac:dyDescent="0.25">
      <c r="A32" s="22">
        <v>44223</v>
      </c>
      <c r="B32" s="21" t="s">
        <v>112</v>
      </c>
      <c r="C32" s="21" t="s">
        <v>93</v>
      </c>
      <c r="D32" s="24">
        <v>1</v>
      </c>
      <c r="E32" s="23" t="s">
        <v>25</v>
      </c>
      <c r="F32" s="21"/>
      <c r="G32" s="4">
        <v>7</v>
      </c>
    </row>
    <row r="33" spans="1:7" x14ac:dyDescent="0.25">
      <c r="A33" s="22">
        <v>44223</v>
      </c>
      <c r="B33" s="21" t="s">
        <v>112</v>
      </c>
      <c r="C33" s="21" t="s">
        <v>93</v>
      </c>
      <c r="D33" s="24">
        <v>6.5</v>
      </c>
      <c r="E33" s="23" t="s">
        <v>21</v>
      </c>
      <c r="F33" s="21"/>
      <c r="G33" s="4">
        <v>7</v>
      </c>
    </row>
    <row r="34" spans="1:7" x14ac:dyDescent="0.25">
      <c r="A34" s="22">
        <v>44224</v>
      </c>
      <c r="B34" s="21" t="s">
        <v>112</v>
      </c>
      <c r="C34" s="21" t="s">
        <v>93</v>
      </c>
      <c r="D34" s="24">
        <v>7.5</v>
      </c>
      <c r="E34" s="23" t="s">
        <v>21</v>
      </c>
      <c r="F34" s="21"/>
      <c r="G34" s="4">
        <v>7</v>
      </c>
    </row>
    <row r="35" spans="1:7" x14ac:dyDescent="0.25">
      <c r="A35" s="22">
        <v>44225</v>
      </c>
      <c r="B35" s="21" t="s">
        <v>112</v>
      </c>
      <c r="C35" s="21" t="s">
        <v>93</v>
      </c>
      <c r="D35" s="24">
        <v>7</v>
      </c>
      <c r="E35" s="23" t="s">
        <v>26</v>
      </c>
      <c r="F35" s="21"/>
      <c r="G35" s="4">
        <v>7</v>
      </c>
    </row>
    <row r="36" spans="1:7" x14ac:dyDescent="0.25">
      <c r="A36" s="22">
        <v>44197</v>
      </c>
      <c r="B36" s="21" t="s">
        <v>111</v>
      </c>
      <c r="C36" s="21" t="s">
        <v>7</v>
      </c>
      <c r="D36" s="24">
        <v>7</v>
      </c>
      <c r="E36" s="23" t="s">
        <v>21</v>
      </c>
      <c r="F36" s="21"/>
      <c r="G36" s="4">
        <v>7</v>
      </c>
    </row>
    <row r="37" spans="1:7" x14ac:dyDescent="0.25">
      <c r="A37" s="22">
        <v>44200</v>
      </c>
      <c r="B37" s="21" t="s">
        <v>111</v>
      </c>
      <c r="C37" s="21" t="s">
        <v>7</v>
      </c>
      <c r="D37" s="24">
        <v>7</v>
      </c>
      <c r="E37" s="23" t="s">
        <v>21</v>
      </c>
      <c r="F37" s="21"/>
      <c r="G37" s="4">
        <v>7</v>
      </c>
    </row>
    <row r="38" spans="1:7" x14ac:dyDescent="0.25">
      <c r="A38" s="22">
        <v>44201</v>
      </c>
      <c r="B38" s="21" t="s">
        <v>111</v>
      </c>
      <c r="C38" s="21" t="s">
        <v>7</v>
      </c>
      <c r="D38" s="24">
        <v>7</v>
      </c>
      <c r="E38" s="23" t="s">
        <v>21</v>
      </c>
      <c r="F38" s="21"/>
      <c r="G38" s="4">
        <v>7</v>
      </c>
    </row>
    <row r="39" spans="1:7" x14ac:dyDescent="0.25">
      <c r="A39" s="22">
        <v>44202</v>
      </c>
      <c r="B39" s="21" t="s">
        <v>111</v>
      </c>
      <c r="C39" s="21" t="s">
        <v>7</v>
      </c>
      <c r="D39" s="24">
        <v>7</v>
      </c>
      <c r="E39" s="23" t="s">
        <v>21</v>
      </c>
      <c r="F39" s="21"/>
      <c r="G39" s="4">
        <v>7</v>
      </c>
    </row>
    <row r="40" spans="1:7" x14ac:dyDescent="0.25">
      <c r="A40" s="22">
        <v>44203</v>
      </c>
      <c r="B40" s="21" t="s">
        <v>111</v>
      </c>
      <c r="C40" s="21" t="s">
        <v>7</v>
      </c>
      <c r="D40" s="24">
        <v>7</v>
      </c>
      <c r="E40" s="23" t="s">
        <v>21</v>
      </c>
      <c r="F40" s="21"/>
      <c r="G40" s="4">
        <v>7</v>
      </c>
    </row>
    <row r="41" spans="1:7" x14ac:dyDescent="0.25">
      <c r="A41" s="22">
        <v>44204</v>
      </c>
      <c r="B41" s="21" t="s">
        <v>111</v>
      </c>
      <c r="C41" s="21" t="s">
        <v>7</v>
      </c>
      <c r="D41" s="24">
        <v>7</v>
      </c>
      <c r="E41" s="23" t="s">
        <v>21</v>
      </c>
      <c r="F41" s="21"/>
      <c r="G41" s="4">
        <v>7</v>
      </c>
    </row>
    <row r="42" spans="1:7" x14ac:dyDescent="0.25">
      <c r="A42" s="22">
        <v>44207</v>
      </c>
      <c r="B42" s="21" t="s">
        <v>111</v>
      </c>
      <c r="C42" s="21" t="s">
        <v>7</v>
      </c>
      <c r="D42" s="24">
        <v>7</v>
      </c>
      <c r="E42" s="23" t="s">
        <v>21</v>
      </c>
      <c r="F42" s="21"/>
      <c r="G42" s="4">
        <v>7</v>
      </c>
    </row>
    <row r="43" spans="1:7" x14ac:dyDescent="0.25">
      <c r="A43" s="22">
        <v>44208</v>
      </c>
      <c r="B43" s="21" t="s">
        <v>111</v>
      </c>
      <c r="C43" s="21" t="s">
        <v>7</v>
      </c>
      <c r="D43" s="24">
        <v>7</v>
      </c>
      <c r="E43" s="23" t="s">
        <v>21</v>
      </c>
      <c r="F43" s="21"/>
      <c r="G43" s="4">
        <v>7</v>
      </c>
    </row>
    <row r="44" spans="1:7" x14ac:dyDescent="0.25">
      <c r="A44" s="22">
        <v>44209</v>
      </c>
      <c r="B44" s="21" t="s">
        <v>111</v>
      </c>
      <c r="C44" s="21" t="s">
        <v>7</v>
      </c>
      <c r="D44" s="24">
        <v>7</v>
      </c>
      <c r="E44" s="23" t="s">
        <v>21</v>
      </c>
      <c r="F44" s="21"/>
      <c r="G44" s="4">
        <v>7</v>
      </c>
    </row>
    <row r="45" spans="1:7" x14ac:dyDescent="0.25">
      <c r="A45" s="22">
        <v>44210</v>
      </c>
      <c r="B45" s="21" t="s">
        <v>111</v>
      </c>
      <c r="C45" s="21" t="s">
        <v>7</v>
      </c>
      <c r="D45" s="24">
        <v>7</v>
      </c>
      <c r="E45" s="23" t="s">
        <v>21</v>
      </c>
      <c r="F45" s="21"/>
      <c r="G45" s="4">
        <v>7</v>
      </c>
    </row>
    <row r="46" spans="1:7" x14ac:dyDescent="0.25">
      <c r="A46" s="22">
        <v>44211</v>
      </c>
      <c r="B46" s="21" t="s">
        <v>111</v>
      </c>
      <c r="C46" s="21" t="s">
        <v>7</v>
      </c>
      <c r="D46" s="24">
        <v>7</v>
      </c>
      <c r="E46" s="23" t="s">
        <v>21</v>
      </c>
      <c r="F46" s="21"/>
      <c r="G46" s="4">
        <v>7</v>
      </c>
    </row>
    <row r="47" spans="1:7" x14ac:dyDescent="0.25">
      <c r="A47" s="22">
        <v>44214</v>
      </c>
      <c r="B47" s="21" t="s">
        <v>111</v>
      </c>
      <c r="C47" s="21" t="s">
        <v>7</v>
      </c>
      <c r="D47" s="24">
        <v>7</v>
      </c>
      <c r="E47" s="23" t="s">
        <v>21</v>
      </c>
      <c r="F47" s="21"/>
      <c r="G47" s="4">
        <v>7</v>
      </c>
    </row>
    <row r="48" spans="1:7" x14ac:dyDescent="0.25">
      <c r="A48" s="22">
        <v>44215</v>
      </c>
      <c r="B48" s="21" t="s">
        <v>111</v>
      </c>
      <c r="C48" s="21" t="s">
        <v>7</v>
      </c>
      <c r="D48" s="24">
        <v>7</v>
      </c>
      <c r="E48" s="23" t="s">
        <v>21</v>
      </c>
      <c r="F48" s="21"/>
      <c r="G48" s="4">
        <v>7</v>
      </c>
    </row>
    <row r="49" spans="1:7" x14ac:dyDescent="0.25">
      <c r="A49" s="22">
        <v>44216</v>
      </c>
      <c r="B49" s="21" t="s">
        <v>111</v>
      </c>
      <c r="C49" s="21" t="s">
        <v>7</v>
      </c>
      <c r="D49" s="24">
        <v>7</v>
      </c>
      <c r="E49" s="23" t="s">
        <v>21</v>
      </c>
      <c r="F49" s="21"/>
      <c r="G49" s="4">
        <v>7</v>
      </c>
    </row>
    <row r="50" spans="1:7" x14ac:dyDescent="0.25">
      <c r="A50" s="22">
        <v>44217</v>
      </c>
      <c r="B50" s="21" t="s">
        <v>111</v>
      </c>
      <c r="C50" s="21" t="s">
        <v>7</v>
      </c>
      <c r="D50" s="24">
        <v>7</v>
      </c>
      <c r="E50" s="23" t="s">
        <v>21</v>
      </c>
      <c r="F50" s="21"/>
      <c r="G50" s="4">
        <v>7</v>
      </c>
    </row>
    <row r="51" spans="1:7" x14ac:dyDescent="0.25">
      <c r="A51" s="15">
        <v>44218</v>
      </c>
      <c r="B51" s="21" t="s">
        <v>111</v>
      </c>
      <c r="C51" s="21" t="s">
        <v>7</v>
      </c>
      <c r="D51" s="24">
        <v>7</v>
      </c>
      <c r="E51" s="23" t="s">
        <v>21</v>
      </c>
      <c r="G51" s="4">
        <v>7</v>
      </c>
    </row>
    <row r="52" spans="1:7" x14ac:dyDescent="0.25">
      <c r="A52" s="15">
        <v>44219</v>
      </c>
      <c r="B52" s="21" t="s">
        <v>111</v>
      </c>
      <c r="C52" s="5" t="s">
        <v>7</v>
      </c>
      <c r="D52" s="3">
        <v>4.5</v>
      </c>
      <c r="E52" s="12" t="s">
        <v>21</v>
      </c>
      <c r="G52" s="4">
        <v>7</v>
      </c>
    </row>
    <row r="53" spans="1:7" x14ac:dyDescent="0.25">
      <c r="A53" s="15">
        <v>44221</v>
      </c>
      <c r="B53" s="21" t="s">
        <v>111</v>
      </c>
      <c r="C53" s="5" t="s">
        <v>7</v>
      </c>
      <c r="D53" s="3">
        <v>9</v>
      </c>
      <c r="E53" s="12" t="s">
        <v>21</v>
      </c>
      <c r="G53" s="4">
        <v>7</v>
      </c>
    </row>
    <row r="54" spans="1:7" x14ac:dyDescent="0.25">
      <c r="A54" s="15">
        <v>44222</v>
      </c>
      <c r="B54" s="21" t="s">
        <v>111</v>
      </c>
      <c r="C54" s="5" t="s">
        <v>7</v>
      </c>
      <c r="D54" s="3">
        <v>9.5</v>
      </c>
      <c r="E54" s="12" t="s">
        <v>21</v>
      </c>
      <c r="G54" s="4">
        <v>7</v>
      </c>
    </row>
    <row r="55" spans="1:7" x14ac:dyDescent="0.25">
      <c r="A55" s="15">
        <v>44223</v>
      </c>
      <c r="B55" s="21" t="s">
        <v>111</v>
      </c>
      <c r="C55" s="5" t="s">
        <v>7</v>
      </c>
      <c r="D55" s="3">
        <v>7.5</v>
      </c>
      <c r="E55" s="12" t="s">
        <v>21</v>
      </c>
      <c r="G55" s="4">
        <v>7</v>
      </c>
    </row>
    <row r="56" spans="1:7" x14ac:dyDescent="0.25">
      <c r="A56" s="15">
        <v>44224</v>
      </c>
      <c r="B56" s="21" t="s">
        <v>111</v>
      </c>
      <c r="C56" s="5" t="s">
        <v>7</v>
      </c>
      <c r="D56" s="3">
        <v>7</v>
      </c>
      <c r="E56" s="12" t="s">
        <v>21</v>
      </c>
      <c r="G56" s="4">
        <v>7</v>
      </c>
    </row>
    <row r="57" spans="1:7" x14ac:dyDescent="0.25">
      <c r="A57" s="15">
        <v>44225</v>
      </c>
      <c r="B57" s="21" t="s">
        <v>111</v>
      </c>
      <c r="C57" s="5" t="s">
        <v>7</v>
      </c>
      <c r="D57" s="3">
        <v>7</v>
      </c>
      <c r="E57" s="12" t="s">
        <v>21</v>
      </c>
      <c r="G57" s="4">
        <v>7</v>
      </c>
    </row>
    <row r="58" spans="1:7" x14ac:dyDescent="0.25">
      <c r="A58" s="15">
        <v>44197</v>
      </c>
      <c r="B58" s="5" t="s">
        <v>110</v>
      </c>
      <c r="C58" s="5" t="s">
        <v>6</v>
      </c>
      <c r="D58" s="3">
        <v>7</v>
      </c>
      <c r="E58" s="12" t="s">
        <v>26</v>
      </c>
      <c r="G58" s="4">
        <v>7</v>
      </c>
    </row>
    <row r="59" spans="1:7" x14ac:dyDescent="0.25">
      <c r="A59" s="15">
        <v>44200</v>
      </c>
      <c r="B59" s="5" t="s">
        <v>110</v>
      </c>
      <c r="C59" s="5" t="s">
        <v>6</v>
      </c>
      <c r="D59" s="3">
        <v>7</v>
      </c>
      <c r="E59" s="12" t="s">
        <v>26</v>
      </c>
      <c r="G59" s="4">
        <v>7</v>
      </c>
    </row>
    <row r="60" spans="1:7" x14ac:dyDescent="0.25">
      <c r="A60" s="15">
        <v>44201</v>
      </c>
      <c r="B60" s="5" t="s">
        <v>110</v>
      </c>
      <c r="C60" s="5" t="s">
        <v>6</v>
      </c>
      <c r="D60" s="3">
        <v>7</v>
      </c>
      <c r="E60" s="12" t="s">
        <v>26</v>
      </c>
      <c r="G60" s="4">
        <v>7</v>
      </c>
    </row>
    <row r="61" spans="1:7" x14ac:dyDescent="0.25">
      <c r="A61" s="15">
        <v>44202</v>
      </c>
      <c r="B61" s="5" t="s">
        <v>110</v>
      </c>
      <c r="C61" s="5" t="s">
        <v>6</v>
      </c>
      <c r="D61" s="3">
        <v>7</v>
      </c>
      <c r="E61" s="12" t="s">
        <v>26</v>
      </c>
      <c r="G61" s="4">
        <v>7</v>
      </c>
    </row>
    <row r="62" spans="1:7" x14ac:dyDescent="0.25">
      <c r="A62" s="15">
        <v>44203</v>
      </c>
      <c r="B62" s="5" t="s">
        <v>110</v>
      </c>
      <c r="C62" s="5" t="s">
        <v>6</v>
      </c>
      <c r="D62" s="3">
        <v>7</v>
      </c>
      <c r="E62" s="12" t="s">
        <v>26</v>
      </c>
      <c r="G62" s="4">
        <v>7</v>
      </c>
    </row>
    <row r="63" spans="1:7" x14ac:dyDescent="0.25">
      <c r="A63" s="15">
        <v>44204</v>
      </c>
      <c r="B63" s="5" t="s">
        <v>110</v>
      </c>
      <c r="C63" s="5" t="s">
        <v>6</v>
      </c>
      <c r="D63" s="3">
        <v>7</v>
      </c>
      <c r="E63" s="12" t="s">
        <v>26</v>
      </c>
      <c r="G63" s="4">
        <v>7</v>
      </c>
    </row>
    <row r="64" spans="1:7" x14ac:dyDescent="0.25">
      <c r="A64" s="15">
        <v>44207</v>
      </c>
      <c r="B64" s="5" t="s">
        <v>110</v>
      </c>
      <c r="C64" s="5" t="s">
        <v>6</v>
      </c>
      <c r="D64" s="3">
        <v>7</v>
      </c>
      <c r="E64" s="12" t="s">
        <v>26</v>
      </c>
      <c r="G64" s="4">
        <v>7</v>
      </c>
    </row>
    <row r="65" spans="1:7" x14ac:dyDescent="0.25">
      <c r="A65" s="15">
        <v>44208</v>
      </c>
      <c r="B65" s="5" t="s">
        <v>110</v>
      </c>
      <c r="C65" s="5" t="s">
        <v>6</v>
      </c>
      <c r="D65" s="3">
        <v>7</v>
      </c>
      <c r="E65" s="12" t="s">
        <v>26</v>
      </c>
      <c r="G65" s="4">
        <v>7</v>
      </c>
    </row>
    <row r="66" spans="1:7" x14ac:dyDescent="0.25">
      <c r="A66" s="15">
        <v>44209</v>
      </c>
      <c r="B66" s="5" t="s">
        <v>110</v>
      </c>
      <c r="C66" s="5" t="s">
        <v>6</v>
      </c>
      <c r="D66" s="3">
        <v>7</v>
      </c>
      <c r="E66" s="12" t="s">
        <v>26</v>
      </c>
      <c r="G66" s="4">
        <v>7</v>
      </c>
    </row>
    <row r="67" spans="1:7" x14ac:dyDescent="0.25">
      <c r="A67" s="15">
        <v>44210</v>
      </c>
      <c r="B67" s="5" t="s">
        <v>110</v>
      </c>
      <c r="C67" s="5" t="s">
        <v>6</v>
      </c>
      <c r="D67" s="3">
        <v>7</v>
      </c>
      <c r="E67" s="12" t="s">
        <v>26</v>
      </c>
      <c r="G67" s="4">
        <v>7</v>
      </c>
    </row>
    <row r="68" spans="1:7" x14ac:dyDescent="0.25">
      <c r="A68" s="15">
        <v>44211</v>
      </c>
      <c r="B68" s="5" t="s">
        <v>110</v>
      </c>
      <c r="C68" s="5" t="s">
        <v>6</v>
      </c>
      <c r="D68" s="3">
        <v>7</v>
      </c>
      <c r="E68" s="12" t="s">
        <v>26</v>
      </c>
      <c r="G68" s="4">
        <v>7</v>
      </c>
    </row>
    <row r="69" spans="1:7" x14ac:dyDescent="0.25">
      <c r="A69" s="15">
        <v>44214</v>
      </c>
      <c r="B69" s="5" t="s">
        <v>110</v>
      </c>
      <c r="C69" s="5" t="s">
        <v>6</v>
      </c>
      <c r="D69" s="3">
        <v>7</v>
      </c>
      <c r="E69" s="12" t="s">
        <v>26</v>
      </c>
      <c r="G69" s="4">
        <v>7</v>
      </c>
    </row>
    <row r="70" spans="1:7" x14ac:dyDescent="0.25">
      <c r="A70" s="15">
        <v>44215</v>
      </c>
      <c r="B70" s="5" t="s">
        <v>110</v>
      </c>
      <c r="C70" s="5" t="s">
        <v>6</v>
      </c>
      <c r="D70" s="3">
        <v>7</v>
      </c>
      <c r="E70" s="12" t="s">
        <v>26</v>
      </c>
      <c r="G70" s="4">
        <v>7</v>
      </c>
    </row>
    <row r="71" spans="1:7" x14ac:dyDescent="0.25">
      <c r="A71" s="15">
        <v>44216</v>
      </c>
      <c r="B71" s="5" t="s">
        <v>110</v>
      </c>
      <c r="C71" s="5" t="s">
        <v>6</v>
      </c>
      <c r="D71" s="3">
        <v>7</v>
      </c>
      <c r="E71" s="12" t="s">
        <v>26</v>
      </c>
      <c r="G71" s="4">
        <v>7</v>
      </c>
    </row>
    <row r="72" spans="1:7" x14ac:dyDescent="0.25">
      <c r="A72" s="15">
        <v>44217</v>
      </c>
      <c r="B72" s="5" t="s">
        <v>110</v>
      </c>
      <c r="C72" s="5" t="s">
        <v>6</v>
      </c>
      <c r="D72" s="3">
        <v>7</v>
      </c>
      <c r="E72" s="12" t="s">
        <v>26</v>
      </c>
      <c r="G72" s="4">
        <v>7</v>
      </c>
    </row>
    <row r="73" spans="1:7" x14ac:dyDescent="0.25">
      <c r="A73" s="15">
        <v>44218</v>
      </c>
      <c r="B73" s="5" t="s">
        <v>110</v>
      </c>
      <c r="C73" s="5" t="s">
        <v>6</v>
      </c>
      <c r="D73" s="3">
        <v>7</v>
      </c>
      <c r="E73" s="12" t="s">
        <v>26</v>
      </c>
      <c r="G73" s="4">
        <v>7</v>
      </c>
    </row>
    <row r="74" spans="1:7" x14ac:dyDescent="0.25">
      <c r="A74" s="15">
        <v>44221</v>
      </c>
      <c r="B74" s="5" t="s">
        <v>110</v>
      </c>
      <c r="C74" s="5" t="s">
        <v>6</v>
      </c>
      <c r="D74" s="3">
        <v>0</v>
      </c>
      <c r="E74" s="12" t="s">
        <v>61</v>
      </c>
      <c r="G74" s="4">
        <v>7</v>
      </c>
    </row>
    <row r="75" spans="1:7" x14ac:dyDescent="0.25">
      <c r="A75" s="15">
        <v>44222</v>
      </c>
      <c r="B75" s="5" t="s">
        <v>110</v>
      </c>
      <c r="C75" s="5" t="s">
        <v>6</v>
      </c>
      <c r="D75" s="3">
        <v>0</v>
      </c>
      <c r="E75" s="12" t="s">
        <v>61</v>
      </c>
      <c r="G75" s="4">
        <v>7</v>
      </c>
    </row>
    <row r="76" spans="1:7" x14ac:dyDescent="0.25">
      <c r="A76" s="15">
        <v>44223</v>
      </c>
      <c r="B76" s="5" t="s">
        <v>110</v>
      </c>
      <c r="C76" s="5" t="s">
        <v>6</v>
      </c>
      <c r="D76" s="3">
        <v>0</v>
      </c>
      <c r="E76" s="12" t="s">
        <v>61</v>
      </c>
      <c r="G76" s="4">
        <v>7</v>
      </c>
    </row>
    <row r="77" spans="1:7" x14ac:dyDescent="0.25">
      <c r="A77" s="15">
        <v>44224</v>
      </c>
      <c r="B77" s="5" t="s">
        <v>110</v>
      </c>
      <c r="C77" s="5" t="s">
        <v>6</v>
      </c>
      <c r="D77" s="3">
        <v>0</v>
      </c>
      <c r="E77" s="12" t="s">
        <v>61</v>
      </c>
      <c r="G77" s="4">
        <v>7</v>
      </c>
    </row>
    <row r="78" spans="1:7" x14ac:dyDescent="0.25">
      <c r="A78" s="15">
        <v>44225</v>
      </c>
      <c r="B78" s="5" t="s">
        <v>110</v>
      </c>
      <c r="C78" s="5" t="s">
        <v>6</v>
      </c>
      <c r="D78" s="3">
        <v>0</v>
      </c>
      <c r="E78" s="12" t="s">
        <v>61</v>
      </c>
      <c r="G78" s="4">
        <v>7</v>
      </c>
    </row>
    <row r="79" spans="1:7" x14ac:dyDescent="0.25">
      <c r="A79" s="15">
        <v>44197</v>
      </c>
      <c r="B79" s="5" t="s">
        <v>115</v>
      </c>
      <c r="C79" s="5" t="s">
        <v>62</v>
      </c>
      <c r="D79" s="3">
        <v>7</v>
      </c>
      <c r="E79" s="12">
        <v>9998</v>
      </c>
      <c r="G79" s="4">
        <v>7</v>
      </c>
    </row>
    <row r="80" spans="1:7" x14ac:dyDescent="0.25">
      <c r="A80" s="15">
        <v>44200</v>
      </c>
      <c r="B80" s="5" t="s">
        <v>115</v>
      </c>
      <c r="C80" s="5" t="s">
        <v>62</v>
      </c>
      <c r="D80" s="3">
        <v>7</v>
      </c>
      <c r="E80" s="12">
        <v>9998</v>
      </c>
      <c r="G80" s="4">
        <v>7</v>
      </c>
    </row>
    <row r="81" spans="1:7" x14ac:dyDescent="0.25">
      <c r="A81" s="15">
        <v>44201</v>
      </c>
      <c r="B81" s="5" t="s">
        <v>115</v>
      </c>
      <c r="C81" s="5" t="s">
        <v>62</v>
      </c>
      <c r="D81" s="3">
        <v>7</v>
      </c>
      <c r="E81" s="12">
        <v>9998</v>
      </c>
      <c r="G81" s="4">
        <v>7</v>
      </c>
    </row>
    <row r="82" spans="1:7" x14ac:dyDescent="0.25">
      <c r="A82" s="15">
        <v>44202</v>
      </c>
      <c r="B82" s="5" t="s">
        <v>115</v>
      </c>
      <c r="C82" s="5" t="s">
        <v>62</v>
      </c>
      <c r="D82" s="3">
        <v>7</v>
      </c>
      <c r="E82" s="12">
        <v>9998</v>
      </c>
      <c r="G82" s="4">
        <v>7</v>
      </c>
    </row>
    <row r="83" spans="1:7" x14ac:dyDescent="0.25">
      <c r="A83" s="15">
        <v>44203</v>
      </c>
      <c r="B83" s="5" t="s">
        <v>115</v>
      </c>
      <c r="C83" s="5" t="s">
        <v>62</v>
      </c>
      <c r="D83" s="3">
        <v>7</v>
      </c>
      <c r="E83" s="12">
        <v>9998</v>
      </c>
      <c r="G83" s="4">
        <v>7</v>
      </c>
    </row>
    <row r="84" spans="1:7" x14ac:dyDescent="0.25">
      <c r="A84" s="15">
        <v>44204</v>
      </c>
      <c r="B84" s="5" t="s">
        <v>115</v>
      </c>
      <c r="C84" s="5" t="s">
        <v>62</v>
      </c>
      <c r="D84" s="3">
        <v>7</v>
      </c>
      <c r="E84" s="12">
        <v>9998</v>
      </c>
      <c r="G84" s="4">
        <v>7</v>
      </c>
    </row>
    <row r="85" spans="1:7" x14ac:dyDescent="0.25">
      <c r="A85" s="15">
        <v>44207</v>
      </c>
      <c r="B85" s="5" t="s">
        <v>115</v>
      </c>
      <c r="C85" s="5" t="s">
        <v>62</v>
      </c>
      <c r="D85" s="3">
        <v>7</v>
      </c>
      <c r="E85" s="12">
        <v>9998</v>
      </c>
      <c r="G85" s="4">
        <v>7</v>
      </c>
    </row>
    <row r="86" spans="1:7" x14ac:dyDescent="0.25">
      <c r="A86" s="15">
        <v>44208</v>
      </c>
      <c r="B86" s="5" t="s">
        <v>115</v>
      </c>
      <c r="C86" s="5" t="s">
        <v>62</v>
      </c>
      <c r="D86" s="3">
        <v>7</v>
      </c>
      <c r="E86" s="12">
        <v>9998</v>
      </c>
      <c r="G86" s="4">
        <v>7</v>
      </c>
    </row>
    <row r="87" spans="1:7" x14ac:dyDescent="0.25">
      <c r="A87" s="15">
        <v>44209</v>
      </c>
      <c r="B87" s="5" t="s">
        <v>115</v>
      </c>
      <c r="C87" s="5" t="s">
        <v>62</v>
      </c>
      <c r="D87" s="3">
        <v>7</v>
      </c>
      <c r="E87" s="12">
        <v>9998</v>
      </c>
      <c r="G87" s="4">
        <v>7</v>
      </c>
    </row>
    <row r="88" spans="1:7" x14ac:dyDescent="0.25">
      <c r="A88" s="15">
        <v>44210</v>
      </c>
      <c r="B88" s="5" t="s">
        <v>115</v>
      </c>
      <c r="C88" s="5" t="s">
        <v>62</v>
      </c>
      <c r="D88" s="3">
        <v>7</v>
      </c>
      <c r="E88" s="12">
        <v>9998</v>
      </c>
      <c r="G88" s="4">
        <v>7</v>
      </c>
    </row>
    <row r="89" spans="1:7" x14ac:dyDescent="0.25">
      <c r="A89" s="15">
        <v>44211</v>
      </c>
      <c r="B89" s="5" t="s">
        <v>115</v>
      </c>
      <c r="C89" s="5" t="s">
        <v>62</v>
      </c>
      <c r="D89" s="3">
        <v>7</v>
      </c>
      <c r="E89" s="12">
        <v>9998</v>
      </c>
      <c r="G89" s="4">
        <v>7</v>
      </c>
    </row>
    <row r="90" spans="1:7" x14ac:dyDescent="0.25">
      <c r="A90" s="15">
        <v>44214</v>
      </c>
      <c r="B90" s="5" t="s">
        <v>115</v>
      </c>
      <c r="C90" s="5" t="s">
        <v>62</v>
      </c>
      <c r="D90" s="3">
        <v>7</v>
      </c>
      <c r="E90" s="12">
        <v>9998</v>
      </c>
      <c r="G90" s="4">
        <v>7</v>
      </c>
    </row>
    <row r="91" spans="1:7" x14ac:dyDescent="0.25">
      <c r="A91" s="15">
        <v>44215</v>
      </c>
      <c r="B91" s="5" t="s">
        <v>115</v>
      </c>
      <c r="C91" s="5" t="s">
        <v>62</v>
      </c>
      <c r="D91" s="3">
        <v>7</v>
      </c>
      <c r="E91" s="12">
        <v>9998</v>
      </c>
      <c r="G91" s="4">
        <v>7</v>
      </c>
    </row>
    <row r="92" spans="1:7" x14ac:dyDescent="0.25">
      <c r="A92" s="15">
        <v>44216</v>
      </c>
      <c r="B92" s="5" t="s">
        <v>115</v>
      </c>
      <c r="C92" s="5" t="s">
        <v>62</v>
      </c>
      <c r="D92" s="3">
        <v>7</v>
      </c>
      <c r="E92" s="12">
        <v>9998</v>
      </c>
      <c r="G92" s="4">
        <v>7</v>
      </c>
    </row>
    <row r="93" spans="1:7" x14ac:dyDescent="0.25">
      <c r="A93" s="15">
        <v>44217</v>
      </c>
      <c r="B93" s="5" t="s">
        <v>115</v>
      </c>
      <c r="C93" s="5" t="s">
        <v>62</v>
      </c>
      <c r="D93" s="3">
        <v>7</v>
      </c>
      <c r="E93" s="12">
        <v>9998</v>
      </c>
      <c r="G93" s="4">
        <v>7</v>
      </c>
    </row>
    <row r="94" spans="1:7" x14ac:dyDescent="0.25">
      <c r="A94" s="15">
        <v>44218</v>
      </c>
      <c r="B94" s="5" t="s">
        <v>115</v>
      </c>
      <c r="C94" s="5" t="s">
        <v>62</v>
      </c>
      <c r="D94" s="3">
        <v>7</v>
      </c>
      <c r="E94" s="12">
        <v>9998</v>
      </c>
      <c r="G94" s="4">
        <v>7</v>
      </c>
    </row>
    <row r="95" spans="1:7" x14ac:dyDescent="0.25">
      <c r="A95" s="15">
        <v>44221</v>
      </c>
      <c r="B95" s="5" t="s">
        <v>115</v>
      </c>
      <c r="C95" s="5" t="s">
        <v>62</v>
      </c>
      <c r="D95" s="3">
        <v>7</v>
      </c>
      <c r="E95" s="12">
        <v>9998</v>
      </c>
      <c r="G95" s="4">
        <v>7</v>
      </c>
    </row>
    <row r="96" spans="1:7" x14ac:dyDescent="0.25">
      <c r="A96" s="15">
        <v>44222</v>
      </c>
      <c r="B96" s="5" t="s">
        <v>115</v>
      </c>
      <c r="C96" s="5" t="s">
        <v>62</v>
      </c>
      <c r="D96" s="3">
        <v>7</v>
      </c>
      <c r="E96" s="12">
        <v>9998</v>
      </c>
      <c r="G96" s="4">
        <v>7</v>
      </c>
    </row>
    <row r="97" spans="1:7" x14ac:dyDescent="0.25">
      <c r="A97" s="15">
        <v>44223</v>
      </c>
      <c r="B97" s="5" t="s">
        <v>115</v>
      </c>
      <c r="C97" s="5" t="s">
        <v>62</v>
      </c>
      <c r="D97" s="3">
        <v>7</v>
      </c>
      <c r="E97" s="12">
        <v>9998</v>
      </c>
      <c r="G97" s="4">
        <v>7</v>
      </c>
    </row>
    <row r="98" spans="1:7" x14ac:dyDescent="0.25">
      <c r="A98" s="15">
        <v>44224</v>
      </c>
      <c r="B98" s="5" t="s">
        <v>115</v>
      </c>
      <c r="C98" s="5" t="s">
        <v>62</v>
      </c>
      <c r="D98" s="3">
        <v>7</v>
      </c>
      <c r="E98" s="12">
        <v>9998</v>
      </c>
      <c r="G98" s="4">
        <v>7</v>
      </c>
    </row>
    <row r="99" spans="1:7" x14ac:dyDescent="0.25">
      <c r="A99" s="15">
        <v>44225</v>
      </c>
      <c r="B99" s="5" t="s">
        <v>115</v>
      </c>
      <c r="C99" s="5" t="s">
        <v>62</v>
      </c>
      <c r="D99" s="3">
        <v>7</v>
      </c>
      <c r="E99" s="12">
        <v>9998</v>
      </c>
      <c r="G99" s="4">
        <v>7</v>
      </c>
    </row>
    <row r="100" spans="1:7" x14ac:dyDescent="0.25">
      <c r="A100" s="15">
        <v>44197</v>
      </c>
      <c r="B100" s="5" t="s">
        <v>113</v>
      </c>
      <c r="C100" s="5" t="s">
        <v>4</v>
      </c>
      <c r="D100" s="3">
        <v>7</v>
      </c>
      <c r="E100" s="12" t="s">
        <v>31</v>
      </c>
      <c r="G100" s="4">
        <v>7</v>
      </c>
    </row>
    <row r="101" spans="1:7" x14ac:dyDescent="0.25">
      <c r="A101" s="15">
        <v>44200</v>
      </c>
      <c r="B101" s="5" t="s">
        <v>113</v>
      </c>
      <c r="C101" s="5" t="s">
        <v>4</v>
      </c>
      <c r="D101" s="3">
        <v>7</v>
      </c>
      <c r="E101" s="12" t="s">
        <v>21</v>
      </c>
      <c r="G101" s="4">
        <v>7</v>
      </c>
    </row>
    <row r="102" spans="1:7" x14ac:dyDescent="0.25">
      <c r="A102" s="15">
        <v>44201</v>
      </c>
      <c r="B102" s="5" t="s">
        <v>113</v>
      </c>
      <c r="C102" s="5" t="s">
        <v>4</v>
      </c>
      <c r="D102" s="3">
        <v>7</v>
      </c>
      <c r="E102" s="12" t="s">
        <v>21</v>
      </c>
      <c r="G102" s="4">
        <v>7</v>
      </c>
    </row>
    <row r="103" spans="1:7" x14ac:dyDescent="0.25">
      <c r="A103" s="15">
        <v>44202</v>
      </c>
      <c r="B103" s="5" t="s">
        <v>113</v>
      </c>
      <c r="C103" s="5" t="s">
        <v>4</v>
      </c>
      <c r="D103" s="3">
        <v>7</v>
      </c>
      <c r="E103" s="12" t="s">
        <v>21</v>
      </c>
      <c r="G103" s="4">
        <v>7</v>
      </c>
    </row>
    <row r="104" spans="1:7" x14ac:dyDescent="0.25">
      <c r="A104" s="15">
        <v>44203</v>
      </c>
      <c r="B104" s="5" t="s">
        <v>113</v>
      </c>
      <c r="C104" s="5" t="s">
        <v>4</v>
      </c>
      <c r="D104" s="3">
        <v>7</v>
      </c>
      <c r="E104" s="12" t="s">
        <v>21</v>
      </c>
      <c r="G104" s="4">
        <v>7</v>
      </c>
    </row>
    <row r="105" spans="1:7" x14ac:dyDescent="0.25">
      <c r="A105" s="15">
        <v>44204</v>
      </c>
      <c r="B105" s="5" t="s">
        <v>113</v>
      </c>
      <c r="C105" s="5" t="s">
        <v>4</v>
      </c>
      <c r="D105" s="3">
        <v>12</v>
      </c>
      <c r="E105" s="12" t="s">
        <v>22</v>
      </c>
      <c r="G105" s="4">
        <v>7</v>
      </c>
    </row>
    <row r="106" spans="1:7" x14ac:dyDescent="0.25">
      <c r="A106" s="15">
        <v>44207</v>
      </c>
      <c r="B106" s="5" t="s">
        <v>113</v>
      </c>
      <c r="C106" s="5" t="s">
        <v>4</v>
      </c>
      <c r="D106" s="3">
        <v>7</v>
      </c>
      <c r="E106" s="12" t="s">
        <v>21</v>
      </c>
      <c r="G106" s="4">
        <v>7</v>
      </c>
    </row>
    <row r="107" spans="1:7" x14ac:dyDescent="0.25">
      <c r="A107" s="15">
        <v>44208</v>
      </c>
      <c r="B107" s="5" t="s">
        <v>113</v>
      </c>
      <c r="C107" s="5" t="s">
        <v>4</v>
      </c>
      <c r="D107" s="3">
        <v>7</v>
      </c>
      <c r="E107" s="12" t="s">
        <v>21</v>
      </c>
      <c r="G107" s="4">
        <v>7</v>
      </c>
    </row>
    <row r="108" spans="1:7" x14ac:dyDescent="0.25">
      <c r="A108" s="15">
        <v>44209</v>
      </c>
      <c r="B108" s="5" t="s">
        <v>113</v>
      </c>
      <c r="C108" s="5" t="s">
        <v>4</v>
      </c>
      <c r="D108" s="3">
        <v>7</v>
      </c>
      <c r="E108" s="12" t="s">
        <v>21</v>
      </c>
      <c r="G108" s="4">
        <v>7</v>
      </c>
    </row>
    <row r="109" spans="1:7" x14ac:dyDescent="0.25">
      <c r="A109" s="15">
        <v>44210</v>
      </c>
      <c r="B109" s="5" t="s">
        <v>113</v>
      </c>
      <c r="C109" s="5" t="s">
        <v>4</v>
      </c>
      <c r="D109" s="3">
        <v>7</v>
      </c>
      <c r="E109" s="12" t="s">
        <v>21</v>
      </c>
      <c r="G109" s="4">
        <v>7</v>
      </c>
    </row>
    <row r="110" spans="1:7" x14ac:dyDescent="0.25">
      <c r="A110" s="15">
        <v>44211</v>
      </c>
      <c r="B110" s="5" t="s">
        <v>113</v>
      </c>
      <c r="C110" s="5" t="s">
        <v>4</v>
      </c>
      <c r="D110" s="3">
        <v>7</v>
      </c>
      <c r="E110" s="12" t="s">
        <v>21</v>
      </c>
      <c r="G110" s="4">
        <v>7</v>
      </c>
    </row>
    <row r="111" spans="1:7" x14ac:dyDescent="0.25">
      <c r="A111" s="15">
        <v>44214</v>
      </c>
      <c r="B111" s="5" t="s">
        <v>113</v>
      </c>
      <c r="C111" s="5" t="s">
        <v>4</v>
      </c>
      <c r="D111" s="3">
        <v>7</v>
      </c>
      <c r="E111" s="12" t="s">
        <v>21</v>
      </c>
      <c r="G111" s="4">
        <v>7</v>
      </c>
    </row>
    <row r="112" spans="1:7" x14ac:dyDescent="0.25">
      <c r="A112" s="15">
        <v>44215</v>
      </c>
      <c r="B112" s="5" t="s">
        <v>113</v>
      </c>
      <c r="C112" s="5" t="s">
        <v>4</v>
      </c>
      <c r="D112" s="3">
        <v>7</v>
      </c>
      <c r="E112" s="12" t="s">
        <v>21</v>
      </c>
      <c r="G112" s="4">
        <v>7</v>
      </c>
    </row>
    <row r="113" spans="1:7" x14ac:dyDescent="0.25">
      <c r="A113" s="15">
        <v>44216</v>
      </c>
      <c r="B113" s="5" t="s">
        <v>113</v>
      </c>
      <c r="C113" s="5" t="s">
        <v>4</v>
      </c>
      <c r="D113" s="3">
        <v>7</v>
      </c>
      <c r="E113" s="12" t="s">
        <v>21</v>
      </c>
      <c r="G113" s="4">
        <v>7</v>
      </c>
    </row>
    <row r="114" spans="1:7" x14ac:dyDescent="0.25">
      <c r="A114" s="15">
        <v>44217</v>
      </c>
      <c r="B114" s="5" t="s">
        <v>113</v>
      </c>
      <c r="C114" s="5" t="s">
        <v>4</v>
      </c>
      <c r="D114" s="3">
        <v>7</v>
      </c>
      <c r="E114" s="12" t="s">
        <v>21</v>
      </c>
      <c r="G114" s="4">
        <v>7</v>
      </c>
    </row>
    <row r="115" spans="1:7" x14ac:dyDescent="0.25">
      <c r="A115" s="15">
        <v>44218</v>
      </c>
      <c r="B115" s="5" t="s">
        <v>113</v>
      </c>
      <c r="C115" s="5" t="s">
        <v>4</v>
      </c>
      <c r="D115" s="3">
        <v>7</v>
      </c>
      <c r="E115" s="12" t="s">
        <v>21</v>
      </c>
      <c r="G115" s="4">
        <v>7</v>
      </c>
    </row>
    <row r="116" spans="1:7" x14ac:dyDescent="0.25">
      <c r="A116" s="15">
        <v>44221</v>
      </c>
      <c r="B116" s="5" t="s">
        <v>113</v>
      </c>
      <c r="C116" s="5" t="s">
        <v>4</v>
      </c>
      <c r="D116" s="3">
        <v>7</v>
      </c>
      <c r="E116" s="12" t="s">
        <v>21</v>
      </c>
      <c r="G116" s="4">
        <v>7</v>
      </c>
    </row>
    <row r="117" spans="1:7" x14ac:dyDescent="0.25">
      <c r="A117" s="15">
        <v>44222</v>
      </c>
      <c r="B117" s="5" t="s">
        <v>113</v>
      </c>
      <c r="C117" s="5" t="s">
        <v>4</v>
      </c>
      <c r="D117" s="3">
        <v>8</v>
      </c>
      <c r="E117" s="12" t="s">
        <v>21</v>
      </c>
      <c r="G117" s="4">
        <v>7</v>
      </c>
    </row>
    <row r="118" spans="1:7" x14ac:dyDescent="0.25">
      <c r="A118" s="15">
        <v>44223</v>
      </c>
      <c r="B118" s="5" t="s">
        <v>113</v>
      </c>
      <c r="C118" s="5" t="s">
        <v>4</v>
      </c>
      <c r="D118" s="3">
        <v>8.5</v>
      </c>
      <c r="E118" s="12" t="s">
        <v>21</v>
      </c>
      <c r="G118" s="4">
        <v>7</v>
      </c>
    </row>
    <row r="119" spans="1:7" x14ac:dyDescent="0.25">
      <c r="A119" s="15">
        <v>44224</v>
      </c>
      <c r="B119" s="5" t="s">
        <v>113</v>
      </c>
      <c r="C119" s="5" t="s">
        <v>4</v>
      </c>
      <c r="D119" s="3">
        <v>7</v>
      </c>
      <c r="E119" s="12" t="s">
        <v>31</v>
      </c>
      <c r="G119" s="4">
        <v>7</v>
      </c>
    </row>
    <row r="120" spans="1:7" x14ac:dyDescent="0.25">
      <c r="A120" s="15">
        <v>44225</v>
      </c>
      <c r="B120" s="5" t="s">
        <v>113</v>
      </c>
      <c r="C120" s="5" t="s">
        <v>4</v>
      </c>
      <c r="D120" s="3">
        <v>7</v>
      </c>
      <c r="E120" s="12" t="s">
        <v>21</v>
      </c>
      <c r="G120" s="4">
        <v>7</v>
      </c>
    </row>
    <row r="121" spans="1:7" x14ac:dyDescent="0.25">
      <c r="A121" s="15">
        <v>44197</v>
      </c>
      <c r="B121" s="5" t="s">
        <v>114</v>
      </c>
      <c r="C121" s="5" t="s">
        <v>5</v>
      </c>
      <c r="D121" s="3">
        <v>7</v>
      </c>
      <c r="E121" s="12" t="s">
        <v>21</v>
      </c>
      <c r="G121" s="4">
        <v>7</v>
      </c>
    </row>
    <row r="122" spans="1:7" x14ac:dyDescent="0.25">
      <c r="A122" s="15">
        <v>44200</v>
      </c>
      <c r="B122" s="5" t="s">
        <v>114</v>
      </c>
      <c r="C122" s="5" t="s">
        <v>5</v>
      </c>
      <c r="D122" s="3">
        <v>7</v>
      </c>
      <c r="E122" s="12" t="s">
        <v>21</v>
      </c>
      <c r="G122" s="4">
        <v>7</v>
      </c>
    </row>
    <row r="123" spans="1:7" x14ac:dyDescent="0.25">
      <c r="A123" s="15">
        <v>44201</v>
      </c>
      <c r="B123" s="5" t="s">
        <v>114</v>
      </c>
      <c r="C123" s="5" t="s">
        <v>5</v>
      </c>
      <c r="D123" s="3">
        <v>7</v>
      </c>
      <c r="E123" s="12" t="s">
        <v>21</v>
      </c>
      <c r="G123" s="4">
        <v>7</v>
      </c>
    </row>
    <row r="124" spans="1:7" x14ac:dyDescent="0.25">
      <c r="A124" s="15">
        <v>44202</v>
      </c>
      <c r="B124" s="5" t="s">
        <v>114</v>
      </c>
      <c r="C124" s="5" t="s">
        <v>5</v>
      </c>
      <c r="D124" s="3">
        <v>7</v>
      </c>
      <c r="E124" s="12" t="s">
        <v>21</v>
      </c>
      <c r="G124" s="4">
        <v>7</v>
      </c>
    </row>
    <row r="125" spans="1:7" x14ac:dyDescent="0.25">
      <c r="A125" s="15">
        <v>44203</v>
      </c>
      <c r="B125" s="5" t="s">
        <v>114</v>
      </c>
      <c r="C125" s="5" t="s">
        <v>5</v>
      </c>
      <c r="D125" s="3">
        <v>7</v>
      </c>
      <c r="E125" s="12" t="s">
        <v>21</v>
      </c>
      <c r="G125" s="4">
        <v>7</v>
      </c>
    </row>
    <row r="126" spans="1:7" x14ac:dyDescent="0.25">
      <c r="A126" s="15">
        <v>44204</v>
      </c>
      <c r="B126" s="5" t="s">
        <v>114</v>
      </c>
      <c r="C126" s="5" t="s">
        <v>5</v>
      </c>
      <c r="D126" s="3">
        <v>7</v>
      </c>
      <c r="E126" s="12" t="s">
        <v>21</v>
      </c>
      <c r="G126" s="4">
        <v>7</v>
      </c>
    </row>
    <row r="127" spans="1:7" x14ac:dyDescent="0.25">
      <c r="A127" s="15">
        <v>44207</v>
      </c>
      <c r="B127" s="5" t="s">
        <v>114</v>
      </c>
      <c r="C127" s="5" t="s">
        <v>5</v>
      </c>
      <c r="D127" s="3">
        <v>7</v>
      </c>
      <c r="E127" s="12" t="s">
        <v>21</v>
      </c>
      <c r="G127" s="4">
        <v>7</v>
      </c>
    </row>
    <row r="128" spans="1:7" x14ac:dyDescent="0.25">
      <c r="A128" s="15">
        <v>44208</v>
      </c>
      <c r="B128" s="5" t="s">
        <v>114</v>
      </c>
      <c r="C128" s="5" t="s">
        <v>5</v>
      </c>
      <c r="D128" s="3">
        <v>7</v>
      </c>
      <c r="E128" s="12" t="s">
        <v>21</v>
      </c>
      <c r="G128" s="4">
        <v>7</v>
      </c>
    </row>
    <row r="129" spans="1:7" x14ac:dyDescent="0.25">
      <c r="A129" s="15">
        <v>44209</v>
      </c>
      <c r="B129" s="5" t="s">
        <v>114</v>
      </c>
      <c r="C129" s="5" t="s">
        <v>5</v>
      </c>
      <c r="D129" s="3">
        <v>7</v>
      </c>
      <c r="E129" s="12" t="s">
        <v>21</v>
      </c>
      <c r="G129" s="4">
        <v>7</v>
      </c>
    </row>
    <row r="130" spans="1:7" x14ac:dyDescent="0.25">
      <c r="A130" s="15">
        <v>44210</v>
      </c>
      <c r="B130" s="5" t="s">
        <v>114</v>
      </c>
      <c r="C130" s="5" t="s">
        <v>5</v>
      </c>
      <c r="D130" s="3">
        <v>7</v>
      </c>
      <c r="E130" s="12" t="s">
        <v>21</v>
      </c>
      <c r="G130" s="4">
        <v>7</v>
      </c>
    </row>
    <row r="131" spans="1:7" x14ac:dyDescent="0.25">
      <c r="A131" s="15">
        <v>44211</v>
      </c>
      <c r="B131" s="5" t="s">
        <v>114</v>
      </c>
      <c r="C131" s="5" t="s">
        <v>5</v>
      </c>
      <c r="D131" s="3">
        <v>7</v>
      </c>
      <c r="E131" s="12" t="s">
        <v>21</v>
      </c>
      <c r="G131" s="4">
        <v>7</v>
      </c>
    </row>
    <row r="132" spans="1:7" x14ac:dyDescent="0.25">
      <c r="A132" s="15">
        <v>44214</v>
      </c>
      <c r="B132" s="5" t="s">
        <v>114</v>
      </c>
      <c r="C132" s="5" t="s">
        <v>5</v>
      </c>
      <c r="D132" s="3">
        <v>7</v>
      </c>
      <c r="E132" s="12" t="s">
        <v>21</v>
      </c>
      <c r="G132" s="4">
        <v>7</v>
      </c>
    </row>
    <row r="133" spans="1:7" x14ac:dyDescent="0.25">
      <c r="A133" s="15">
        <v>44215</v>
      </c>
      <c r="B133" s="5" t="s">
        <v>114</v>
      </c>
      <c r="C133" s="5" t="s">
        <v>5</v>
      </c>
      <c r="D133" s="3">
        <v>7</v>
      </c>
      <c r="E133" s="12" t="s">
        <v>21</v>
      </c>
      <c r="G133" s="4">
        <v>7</v>
      </c>
    </row>
    <row r="134" spans="1:7" x14ac:dyDescent="0.25">
      <c r="A134" s="15">
        <v>44216</v>
      </c>
      <c r="B134" s="5" t="s">
        <v>114</v>
      </c>
      <c r="C134" s="5" t="s">
        <v>5</v>
      </c>
      <c r="D134" s="3">
        <v>7</v>
      </c>
      <c r="E134" s="12" t="s">
        <v>21</v>
      </c>
      <c r="G134" s="4">
        <v>7</v>
      </c>
    </row>
    <row r="135" spans="1:7" x14ac:dyDescent="0.25">
      <c r="A135" s="15">
        <v>44217</v>
      </c>
      <c r="B135" s="5" t="s">
        <v>114</v>
      </c>
      <c r="C135" s="5" t="s">
        <v>5</v>
      </c>
      <c r="D135" s="3">
        <v>7</v>
      </c>
      <c r="E135" s="12" t="s">
        <v>21</v>
      </c>
      <c r="G135" s="4">
        <v>7</v>
      </c>
    </row>
    <row r="136" spans="1:7" x14ac:dyDescent="0.25">
      <c r="A136" s="15">
        <v>44218</v>
      </c>
      <c r="B136" s="5" t="s">
        <v>114</v>
      </c>
      <c r="C136" s="5" t="s">
        <v>5</v>
      </c>
      <c r="D136" s="3">
        <v>7</v>
      </c>
      <c r="E136" s="12" t="s">
        <v>21</v>
      </c>
      <c r="G136" s="4">
        <v>7</v>
      </c>
    </row>
    <row r="137" spans="1:7" x14ac:dyDescent="0.25">
      <c r="A137" s="15">
        <v>44221</v>
      </c>
      <c r="B137" s="5" t="s">
        <v>114</v>
      </c>
      <c r="C137" s="5" t="s">
        <v>5</v>
      </c>
      <c r="D137" s="3">
        <v>9</v>
      </c>
      <c r="E137" s="12" t="s">
        <v>21</v>
      </c>
      <c r="G137" s="4">
        <v>7</v>
      </c>
    </row>
    <row r="138" spans="1:7" x14ac:dyDescent="0.25">
      <c r="A138" s="15">
        <v>44222</v>
      </c>
      <c r="B138" s="5" t="s">
        <v>114</v>
      </c>
      <c r="C138" s="5" t="s">
        <v>5</v>
      </c>
      <c r="D138" s="3">
        <v>8.5</v>
      </c>
      <c r="E138" s="12" t="s">
        <v>21</v>
      </c>
      <c r="G138" s="4">
        <v>7</v>
      </c>
    </row>
    <row r="139" spans="1:7" x14ac:dyDescent="0.25">
      <c r="A139" s="15">
        <v>44223</v>
      </c>
      <c r="B139" s="5" t="s">
        <v>114</v>
      </c>
      <c r="C139" s="5" t="s">
        <v>5</v>
      </c>
      <c r="D139" s="3">
        <v>8.5</v>
      </c>
      <c r="E139" s="12" t="s">
        <v>21</v>
      </c>
      <c r="G139" s="4">
        <v>7</v>
      </c>
    </row>
    <row r="140" spans="1:7" x14ac:dyDescent="0.25">
      <c r="A140" s="15">
        <v>44224</v>
      </c>
      <c r="B140" s="5" t="s">
        <v>114</v>
      </c>
      <c r="C140" s="5" t="s">
        <v>5</v>
      </c>
      <c r="D140" s="3">
        <v>7</v>
      </c>
      <c r="E140" s="12" t="s">
        <v>21</v>
      </c>
      <c r="G140" s="4">
        <v>7</v>
      </c>
    </row>
    <row r="141" spans="1:7" x14ac:dyDescent="0.25">
      <c r="A141" s="15">
        <v>44225</v>
      </c>
      <c r="B141" s="5" t="s">
        <v>114</v>
      </c>
      <c r="C141" s="5" t="s">
        <v>5</v>
      </c>
      <c r="D141" s="3">
        <v>7</v>
      </c>
      <c r="E141" s="12" t="s">
        <v>21</v>
      </c>
      <c r="G141" s="4">
        <v>7</v>
      </c>
    </row>
    <row r="142" spans="1:7" x14ac:dyDescent="0.25">
      <c r="A142" s="15">
        <v>44219</v>
      </c>
      <c r="B142" s="5" t="s">
        <v>114</v>
      </c>
      <c r="C142" s="5" t="s">
        <v>5</v>
      </c>
      <c r="D142" s="3">
        <v>2</v>
      </c>
      <c r="E142" s="12" t="s">
        <v>21</v>
      </c>
      <c r="G142" s="4">
        <v>7</v>
      </c>
    </row>
    <row r="143" spans="1:7" x14ac:dyDescent="0.25">
      <c r="A143" s="15">
        <v>44197</v>
      </c>
      <c r="B143" s="5" t="s">
        <v>116</v>
      </c>
      <c r="C143" s="5" t="s">
        <v>94</v>
      </c>
      <c r="D143" s="3">
        <v>7</v>
      </c>
      <c r="E143" s="12">
        <v>9999</v>
      </c>
      <c r="G143" s="4">
        <v>7</v>
      </c>
    </row>
    <row r="144" spans="1:7" x14ac:dyDescent="0.25">
      <c r="A144" s="15">
        <v>44200</v>
      </c>
      <c r="B144" s="5" t="s">
        <v>116</v>
      </c>
      <c r="C144" s="5" t="s">
        <v>94</v>
      </c>
      <c r="D144" s="3">
        <v>7</v>
      </c>
      <c r="E144" s="12">
        <v>9999</v>
      </c>
      <c r="G144" s="4">
        <v>7</v>
      </c>
    </row>
    <row r="145" spans="1:7" x14ac:dyDescent="0.25">
      <c r="A145" s="15">
        <v>44201</v>
      </c>
      <c r="B145" s="5" t="s">
        <v>116</v>
      </c>
      <c r="C145" s="5" t="s">
        <v>94</v>
      </c>
      <c r="D145" s="3">
        <v>7</v>
      </c>
      <c r="E145" s="12">
        <v>9999</v>
      </c>
      <c r="G145" s="4">
        <v>7</v>
      </c>
    </row>
    <row r="146" spans="1:7" x14ac:dyDescent="0.25">
      <c r="A146" s="15">
        <v>44202</v>
      </c>
      <c r="B146" s="5" t="s">
        <v>116</v>
      </c>
      <c r="C146" s="5" t="s">
        <v>94</v>
      </c>
      <c r="D146" s="3">
        <v>7</v>
      </c>
      <c r="E146" s="12">
        <v>9999</v>
      </c>
      <c r="G146" s="4">
        <v>7</v>
      </c>
    </row>
    <row r="147" spans="1:7" x14ac:dyDescent="0.25">
      <c r="A147" s="15">
        <v>44203</v>
      </c>
      <c r="B147" s="5" t="s">
        <v>116</v>
      </c>
      <c r="C147" s="5" t="s">
        <v>94</v>
      </c>
      <c r="D147" s="3">
        <v>7</v>
      </c>
      <c r="E147" s="12">
        <v>9999</v>
      </c>
      <c r="G147" s="4">
        <v>7</v>
      </c>
    </row>
    <row r="148" spans="1:7" x14ac:dyDescent="0.25">
      <c r="A148" s="15">
        <v>44204</v>
      </c>
      <c r="B148" s="5" t="s">
        <v>116</v>
      </c>
      <c r="C148" s="5" t="s">
        <v>94</v>
      </c>
      <c r="D148" s="3">
        <v>7</v>
      </c>
      <c r="E148" s="12">
        <v>9999</v>
      </c>
      <c r="G148" s="4">
        <v>7</v>
      </c>
    </row>
    <row r="149" spans="1:7" x14ac:dyDescent="0.25">
      <c r="A149" s="15">
        <v>44207</v>
      </c>
      <c r="B149" s="5" t="s">
        <v>116</v>
      </c>
      <c r="C149" s="5" t="s">
        <v>94</v>
      </c>
      <c r="D149" s="3">
        <v>7</v>
      </c>
      <c r="E149" s="12">
        <v>9999</v>
      </c>
      <c r="G149" s="4">
        <v>7</v>
      </c>
    </row>
    <row r="150" spans="1:7" x14ac:dyDescent="0.25">
      <c r="A150" s="15">
        <v>44208</v>
      </c>
      <c r="B150" s="5" t="s">
        <v>116</v>
      </c>
      <c r="C150" s="5" t="s">
        <v>94</v>
      </c>
      <c r="D150" s="3">
        <v>7</v>
      </c>
      <c r="E150" s="12">
        <v>9999</v>
      </c>
      <c r="G150" s="4">
        <v>7</v>
      </c>
    </row>
    <row r="151" spans="1:7" x14ac:dyDescent="0.25">
      <c r="A151" s="15">
        <v>44209</v>
      </c>
      <c r="B151" s="5" t="s">
        <v>116</v>
      </c>
      <c r="C151" s="5" t="s">
        <v>94</v>
      </c>
      <c r="D151" s="3">
        <v>7</v>
      </c>
      <c r="E151" s="12">
        <v>9999</v>
      </c>
      <c r="G151" s="4">
        <v>7</v>
      </c>
    </row>
    <row r="152" spans="1:7" x14ac:dyDescent="0.25">
      <c r="A152" s="15">
        <v>44210</v>
      </c>
      <c r="B152" s="5" t="s">
        <v>116</v>
      </c>
      <c r="C152" s="5" t="s">
        <v>94</v>
      </c>
      <c r="D152" s="3">
        <v>7</v>
      </c>
      <c r="E152" s="12">
        <v>9999</v>
      </c>
      <c r="G152" s="4">
        <v>7</v>
      </c>
    </row>
    <row r="153" spans="1:7" x14ac:dyDescent="0.25">
      <c r="A153" s="15">
        <v>44211</v>
      </c>
      <c r="B153" s="5" t="s">
        <v>116</v>
      </c>
      <c r="C153" s="5" t="s">
        <v>94</v>
      </c>
      <c r="D153" s="3">
        <v>7</v>
      </c>
      <c r="E153" s="12">
        <v>9999</v>
      </c>
      <c r="G153" s="4">
        <v>7</v>
      </c>
    </row>
    <row r="154" spans="1:7" x14ac:dyDescent="0.25">
      <c r="A154" s="15">
        <v>44214</v>
      </c>
      <c r="B154" s="5" t="s">
        <v>116</v>
      </c>
      <c r="C154" s="5" t="s">
        <v>94</v>
      </c>
      <c r="D154" s="3">
        <v>7</v>
      </c>
      <c r="E154" s="12">
        <v>9999</v>
      </c>
      <c r="G154" s="4">
        <v>7</v>
      </c>
    </row>
    <row r="155" spans="1:7" x14ac:dyDescent="0.25">
      <c r="A155" s="15">
        <v>44215</v>
      </c>
      <c r="B155" s="5" t="s">
        <v>116</v>
      </c>
      <c r="C155" s="5" t="s">
        <v>94</v>
      </c>
      <c r="D155" s="3">
        <v>7</v>
      </c>
      <c r="E155" s="12">
        <v>9999</v>
      </c>
      <c r="G155" s="4">
        <v>7</v>
      </c>
    </row>
    <row r="156" spans="1:7" x14ac:dyDescent="0.25">
      <c r="A156" s="15">
        <v>44216</v>
      </c>
      <c r="B156" s="5" t="s">
        <v>116</v>
      </c>
      <c r="C156" s="5" t="s">
        <v>94</v>
      </c>
      <c r="D156" s="3">
        <v>7</v>
      </c>
      <c r="E156" s="12">
        <v>9999</v>
      </c>
      <c r="G156" s="4">
        <v>7</v>
      </c>
    </row>
    <row r="157" spans="1:7" x14ac:dyDescent="0.25">
      <c r="A157" s="15">
        <v>44217</v>
      </c>
      <c r="B157" s="5" t="s">
        <v>116</v>
      </c>
      <c r="C157" s="5" t="s">
        <v>94</v>
      </c>
      <c r="D157" s="3">
        <v>7</v>
      </c>
      <c r="E157" s="12">
        <v>9999</v>
      </c>
      <c r="G157" s="4">
        <v>7</v>
      </c>
    </row>
    <row r="158" spans="1:7" x14ac:dyDescent="0.25">
      <c r="A158" s="15">
        <v>44218</v>
      </c>
      <c r="B158" s="5" t="s">
        <v>116</v>
      </c>
      <c r="C158" s="5" t="s">
        <v>94</v>
      </c>
      <c r="D158" s="3">
        <v>7</v>
      </c>
      <c r="E158" s="12">
        <v>9999</v>
      </c>
      <c r="G158" s="4">
        <v>7</v>
      </c>
    </row>
    <row r="159" spans="1:7" x14ac:dyDescent="0.25">
      <c r="A159" s="15">
        <v>44197</v>
      </c>
      <c r="B159" s="5" t="s">
        <v>117</v>
      </c>
      <c r="C159" s="5" t="s">
        <v>102</v>
      </c>
      <c r="D159" s="3">
        <v>7</v>
      </c>
      <c r="E159" s="12" t="s">
        <v>103</v>
      </c>
      <c r="G159" s="4">
        <v>7</v>
      </c>
    </row>
    <row r="160" spans="1:7" x14ac:dyDescent="0.25">
      <c r="A160" s="15">
        <v>44200</v>
      </c>
      <c r="B160" s="5" t="s">
        <v>117</v>
      </c>
      <c r="C160" s="5" t="s">
        <v>102</v>
      </c>
      <c r="D160" s="3">
        <v>7</v>
      </c>
      <c r="E160" s="12" t="s">
        <v>103</v>
      </c>
      <c r="G160" s="4">
        <v>7</v>
      </c>
    </row>
    <row r="161" spans="1:7" x14ac:dyDescent="0.25">
      <c r="A161" s="15">
        <v>44201</v>
      </c>
      <c r="B161" s="5" t="s">
        <v>117</v>
      </c>
      <c r="C161" s="5" t="s">
        <v>102</v>
      </c>
      <c r="D161" s="3">
        <v>7</v>
      </c>
      <c r="E161" s="12" t="s">
        <v>103</v>
      </c>
      <c r="G161" s="4">
        <v>7</v>
      </c>
    </row>
    <row r="162" spans="1:7" x14ac:dyDescent="0.25">
      <c r="A162" s="15">
        <v>44202</v>
      </c>
      <c r="B162" s="5" t="s">
        <v>117</v>
      </c>
      <c r="C162" s="5" t="s">
        <v>102</v>
      </c>
      <c r="D162" s="3">
        <v>7</v>
      </c>
      <c r="E162" s="12" t="s">
        <v>103</v>
      </c>
      <c r="G162" s="4">
        <v>7</v>
      </c>
    </row>
    <row r="163" spans="1:7" x14ac:dyDescent="0.25">
      <c r="A163" s="15">
        <v>44203</v>
      </c>
      <c r="B163" s="5" t="s">
        <v>117</v>
      </c>
      <c r="C163" s="5" t="s">
        <v>102</v>
      </c>
      <c r="D163" s="3">
        <v>7</v>
      </c>
      <c r="E163" s="12" t="s">
        <v>103</v>
      </c>
      <c r="G163" s="4">
        <v>7</v>
      </c>
    </row>
    <row r="164" spans="1:7" x14ac:dyDescent="0.25">
      <c r="A164" s="15">
        <v>44204</v>
      </c>
      <c r="B164" s="5" t="s">
        <v>117</v>
      </c>
      <c r="C164" s="5" t="s">
        <v>102</v>
      </c>
      <c r="D164" s="3">
        <v>7</v>
      </c>
      <c r="E164" s="12" t="s">
        <v>103</v>
      </c>
      <c r="G164" s="4">
        <v>7</v>
      </c>
    </row>
    <row r="165" spans="1:7" x14ac:dyDescent="0.25">
      <c r="A165" s="15">
        <v>44207</v>
      </c>
      <c r="B165" s="5" t="s">
        <v>117</v>
      </c>
      <c r="C165" s="5" t="s">
        <v>102</v>
      </c>
      <c r="D165" s="3">
        <v>7</v>
      </c>
      <c r="E165" s="12" t="s">
        <v>103</v>
      </c>
      <c r="G165" s="4">
        <v>7</v>
      </c>
    </row>
    <row r="166" spans="1:7" x14ac:dyDescent="0.25">
      <c r="A166" s="15">
        <v>44208</v>
      </c>
      <c r="B166" s="5" t="s">
        <v>117</v>
      </c>
      <c r="C166" s="5" t="s">
        <v>102</v>
      </c>
      <c r="D166" s="3">
        <v>7</v>
      </c>
      <c r="E166" s="12" t="s">
        <v>103</v>
      </c>
      <c r="G166" s="4">
        <v>7</v>
      </c>
    </row>
    <row r="167" spans="1:7" x14ac:dyDescent="0.25">
      <c r="A167" s="15">
        <v>44209</v>
      </c>
      <c r="B167" s="5" t="s">
        <v>117</v>
      </c>
      <c r="C167" s="5" t="s">
        <v>102</v>
      </c>
      <c r="D167" s="3">
        <v>7</v>
      </c>
      <c r="E167" s="12" t="s">
        <v>103</v>
      </c>
      <c r="G167" s="4">
        <v>7</v>
      </c>
    </row>
    <row r="168" spans="1:7" x14ac:dyDescent="0.25">
      <c r="A168" s="15">
        <v>44210</v>
      </c>
      <c r="B168" s="5" t="s">
        <v>117</v>
      </c>
      <c r="C168" s="5" t="s">
        <v>102</v>
      </c>
      <c r="D168" s="3">
        <v>7</v>
      </c>
      <c r="E168" s="12" t="s">
        <v>103</v>
      </c>
      <c r="G168" s="4">
        <v>7</v>
      </c>
    </row>
    <row r="169" spans="1:7" x14ac:dyDescent="0.25">
      <c r="A169" s="15">
        <v>44211</v>
      </c>
      <c r="B169" s="5" t="s">
        <v>117</v>
      </c>
      <c r="C169" s="5" t="s">
        <v>102</v>
      </c>
      <c r="D169" s="3">
        <v>7</v>
      </c>
      <c r="E169" s="12" t="s">
        <v>103</v>
      </c>
      <c r="G169" s="4">
        <v>7</v>
      </c>
    </row>
    <row r="170" spans="1:7" x14ac:dyDescent="0.25">
      <c r="A170" s="15">
        <v>44214</v>
      </c>
      <c r="B170" s="5" t="s">
        <v>117</v>
      </c>
      <c r="C170" s="5" t="s">
        <v>102</v>
      </c>
      <c r="D170" s="3">
        <v>7</v>
      </c>
      <c r="E170" s="12" t="s">
        <v>103</v>
      </c>
      <c r="G170" s="4">
        <v>7</v>
      </c>
    </row>
    <row r="171" spans="1:7" x14ac:dyDescent="0.25">
      <c r="A171" s="15">
        <v>44215</v>
      </c>
      <c r="B171" s="5" t="s">
        <v>117</v>
      </c>
      <c r="C171" s="5" t="s">
        <v>102</v>
      </c>
      <c r="D171" s="3">
        <v>7</v>
      </c>
      <c r="E171" s="12" t="s">
        <v>103</v>
      </c>
      <c r="G171" s="4">
        <v>7</v>
      </c>
    </row>
    <row r="172" spans="1:7" x14ac:dyDescent="0.25">
      <c r="A172" s="15">
        <v>44216</v>
      </c>
      <c r="B172" s="5" t="s">
        <v>117</v>
      </c>
      <c r="C172" s="5" t="s">
        <v>102</v>
      </c>
      <c r="D172" s="3">
        <v>7</v>
      </c>
      <c r="E172" s="12" t="s">
        <v>103</v>
      </c>
      <c r="G172" s="4">
        <v>7</v>
      </c>
    </row>
    <row r="173" spans="1:7" x14ac:dyDescent="0.25">
      <c r="A173" s="15">
        <v>44197</v>
      </c>
      <c r="B173" s="5" t="s">
        <v>115</v>
      </c>
      <c r="C173" s="5" t="s">
        <v>96</v>
      </c>
      <c r="D173" s="3">
        <v>7</v>
      </c>
      <c r="E173" s="12">
        <v>9999</v>
      </c>
      <c r="G173" s="4">
        <v>7</v>
      </c>
    </row>
    <row r="174" spans="1:7" x14ac:dyDescent="0.25">
      <c r="A174" s="15">
        <v>44200</v>
      </c>
      <c r="B174" s="5" t="s">
        <v>115</v>
      </c>
      <c r="C174" s="5" t="s">
        <v>96</v>
      </c>
      <c r="D174" s="3">
        <v>7</v>
      </c>
      <c r="E174" s="12">
        <v>9999</v>
      </c>
      <c r="G174" s="4">
        <v>7</v>
      </c>
    </row>
    <row r="175" spans="1:7" x14ac:dyDescent="0.25">
      <c r="A175" s="15">
        <v>44201</v>
      </c>
      <c r="B175" s="5" t="s">
        <v>115</v>
      </c>
      <c r="C175" s="5" t="s">
        <v>96</v>
      </c>
      <c r="D175" s="3">
        <v>7</v>
      </c>
      <c r="E175" s="12">
        <v>9999</v>
      </c>
      <c r="G175" s="4">
        <v>7</v>
      </c>
    </row>
    <row r="176" spans="1:7" x14ac:dyDescent="0.25">
      <c r="A176" s="15">
        <v>44202</v>
      </c>
      <c r="B176" s="5" t="s">
        <v>115</v>
      </c>
      <c r="C176" s="5" t="s">
        <v>96</v>
      </c>
      <c r="D176" s="3">
        <v>7</v>
      </c>
      <c r="E176" s="12">
        <v>9999</v>
      </c>
      <c r="G176" s="4">
        <v>7</v>
      </c>
    </row>
    <row r="177" spans="1:7" x14ac:dyDescent="0.25">
      <c r="A177" s="15">
        <v>44203</v>
      </c>
      <c r="B177" s="5" t="s">
        <v>115</v>
      </c>
      <c r="C177" s="5" t="s">
        <v>96</v>
      </c>
      <c r="D177" s="3">
        <v>7</v>
      </c>
      <c r="E177" s="12">
        <v>9999</v>
      </c>
      <c r="G177" s="4">
        <v>7</v>
      </c>
    </row>
    <row r="178" spans="1:7" x14ac:dyDescent="0.25">
      <c r="A178" s="15">
        <v>44204</v>
      </c>
      <c r="B178" s="5" t="s">
        <v>115</v>
      </c>
      <c r="C178" s="5" t="s">
        <v>96</v>
      </c>
      <c r="D178" s="3">
        <v>7</v>
      </c>
      <c r="E178" s="12">
        <v>9999</v>
      </c>
      <c r="G178" s="4">
        <v>7</v>
      </c>
    </row>
    <row r="179" spans="1:7" x14ac:dyDescent="0.25">
      <c r="A179" s="15">
        <v>44207</v>
      </c>
      <c r="B179" s="5" t="s">
        <v>115</v>
      </c>
      <c r="C179" s="5" t="s">
        <v>96</v>
      </c>
      <c r="D179" s="3">
        <v>7</v>
      </c>
      <c r="E179" s="12">
        <v>9999</v>
      </c>
      <c r="G179" s="4">
        <v>7</v>
      </c>
    </row>
    <row r="180" spans="1:7" x14ac:dyDescent="0.25">
      <c r="A180" s="15">
        <v>44208</v>
      </c>
      <c r="B180" s="5" t="s">
        <v>115</v>
      </c>
      <c r="C180" s="5" t="s">
        <v>96</v>
      </c>
      <c r="D180" s="3">
        <v>7</v>
      </c>
      <c r="E180" s="12">
        <v>9999</v>
      </c>
      <c r="G180" s="4">
        <v>7</v>
      </c>
    </row>
    <row r="181" spans="1:7" x14ac:dyDescent="0.25">
      <c r="A181" s="15">
        <v>44209</v>
      </c>
      <c r="B181" s="5" t="s">
        <v>115</v>
      </c>
      <c r="C181" s="5" t="s">
        <v>96</v>
      </c>
      <c r="D181" s="3">
        <v>7</v>
      </c>
      <c r="E181" s="12">
        <v>9999</v>
      </c>
      <c r="G181" s="4">
        <v>7</v>
      </c>
    </row>
    <row r="182" spans="1:7" x14ac:dyDescent="0.25">
      <c r="A182" s="15">
        <v>44210</v>
      </c>
      <c r="B182" s="5" t="s">
        <v>115</v>
      </c>
      <c r="C182" s="5" t="s">
        <v>96</v>
      </c>
      <c r="D182" s="3">
        <v>7</v>
      </c>
      <c r="E182" s="12">
        <v>9999</v>
      </c>
      <c r="G182" s="4">
        <v>7</v>
      </c>
    </row>
    <row r="183" spans="1:7" x14ac:dyDescent="0.25">
      <c r="A183" s="15">
        <v>44211</v>
      </c>
      <c r="B183" s="5" t="s">
        <v>115</v>
      </c>
      <c r="C183" s="5" t="s">
        <v>96</v>
      </c>
      <c r="D183" s="3">
        <v>7</v>
      </c>
      <c r="E183" s="12">
        <v>9999</v>
      </c>
      <c r="G183" s="4">
        <v>7</v>
      </c>
    </row>
    <row r="184" spans="1:7" x14ac:dyDescent="0.25">
      <c r="A184" s="15">
        <v>44214</v>
      </c>
      <c r="B184" s="5" t="s">
        <v>115</v>
      </c>
      <c r="C184" s="5" t="s">
        <v>96</v>
      </c>
      <c r="D184" s="3">
        <v>7</v>
      </c>
      <c r="E184" s="12">
        <v>9999</v>
      </c>
      <c r="G184" s="4">
        <v>7</v>
      </c>
    </row>
    <row r="185" spans="1:7" x14ac:dyDescent="0.25">
      <c r="A185" s="15">
        <v>44215</v>
      </c>
      <c r="B185" s="5" t="s">
        <v>115</v>
      </c>
      <c r="C185" s="5" t="s">
        <v>96</v>
      </c>
      <c r="D185" s="3">
        <v>7</v>
      </c>
      <c r="E185" s="12">
        <v>9999</v>
      </c>
      <c r="G185" s="4">
        <v>7</v>
      </c>
    </row>
    <row r="186" spans="1:7" x14ac:dyDescent="0.25">
      <c r="A186" s="15">
        <v>44216</v>
      </c>
      <c r="B186" s="5" t="s">
        <v>115</v>
      </c>
      <c r="C186" s="5" t="s">
        <v>96</v>
      </c>
      <c r="D186" s="3">
        <v>7</v>
      </c>
      <c r="E186" s="12">
        <v>9999</v>
      </c>
      <c r="G186" s="4">
        <v>7</v>
      </c>
    </row>
    <row r="187" spans="1:7" x14ac:dyDescent="0.25">
      <c r="A187" s="15">
        <v>44217</v>
      </c>
      <c r="B187" s="5" t="s">
        <v>115</v>
      </c>
      <c r="C187" s="5" t="s">
        <v>96</v>
      </c>
      <c r="D187" s="3">
        <v>7</v>
      </c>
      <c r="E187" s="12">
        <v>9999</v>
      </c>
      <c r="G187" s="4">
        <v>7</v>
      </c>
    </row>
    <row r="188" spans="1:7" x14ac:dyDescent="0.25">
      <c r="A188" s="15">
        <v>44218</v>
      </c>
      <c r="B188" s="5" t="s">
        <v>115</v>
      </c>
      <c r="C188" s="5" t="s">
        <v>96</v>
      </c>
      <c r="D188" s="3">
        <v>7</v>
      </c>
      <c r="E188" s="12">
        <v>9999</v>
      </c>
      <c r="G188" s="4">
        <v>7</v>
      </c>
    </row>
    <row r="189" spans="1:7" x14ac:dyDescent="0.25">
      <c r="A189" s="15">
        <v>44221</v>
      </c>
      <c r="B189" s="5" t="s">
        <v>115</v>
      </c>
      <c r="C189" s="5" t="s">
        <v>96</v>
      </c>
      <c r="D189" s="3">
        <v>7</v>
      </c>
      <c r="E189" s="12">
        <v>9999</v>
      </c>
      <c r="G189" s="4">
        <v>7</v>
      </c>
    </row>
    <row r="190" spans="1:7" x14ac:dyDescent="0.25">
      <c r="A190" s="15">
        <v>44222</v>
      </c>
      <c r="B190" s="5" t="s">
        <v>115</v>
      </c>
      <c r="C190" s="5" t="s">
        <v>96</v>
      </c>
      <c r="D190" s="3">
        <v>7</v>
      </c>
      <c r="E190" s="12">
        <v>9999</v>
      </c>
      <c r="G190" s="4">
        <v>7</v>
      </c>
    </row>
    <row r="191" spans="1:7" x14ac:dyDescent="0.25">
      <c r="A191" s="15">
        <v>44223</v>
      </c>
      <c r="B191" s="5" t="s">
        <v>115</v>
      </c>
      <c r="C191" s="5" t="s">
        <v>96</v>
      </c>
      <c r="D191" s="3">
        <v>7</v>
      </c>
      <c r="E191" s="12">
        <v>9999</v>
      </c>
      <c r="G191" s="4">
        <v>7</v>
      </c>
    </row>
    <row r="192" spans="1:7" x14ac:dyDescent="0.25">
      <c r="A192" s="15">
        <v>44224</v>
      </c>
      <c r="B192" s="5" t="s">
        <v>115</v>
      </c>
      <c r="C192" s="5" t="s">
        <v>96</v>
      </c>
      <c r="D192" s="3">
        <v>7</v>
      </c>
      <c r="E192" s="12">
        <v>9999</v>
      </c>
      <c r="G192" s="4">
        <v>7</v>
      </c>
    </row>
    <row r="193" spans="1:7" x14ac:dyDescent="0.25">
      <c r="A193" s="15">
        <v>44225</v>
      </c>
      <c r="B193" s="5" t="s">
        <v>115</v>
      </c>
      <c r="C193" s="5" t="s">
        <v>96</v>
      </c>
      <c r="D193" s="3">
        <v>7</v>
      </c>
      <c r="E193" s="12">
        <v>9999</v>
      </c>
      <c r="G193" s="4">
        <v>7</v>
      </c>
    </row>
  </sheetData>
  <phoneticPr fontId="8" type="noConversion"/>
  <conditionalFormatting sqref="B159:G159 B160:F172 G160:G193 A2:G158 B160:B193">
    <cfRule type="expression" dxfId="47" priority="18">
      <formula>$E2="ABS"</formula>
    </cfRule>
    <cfRule type="expression" dxfId="46" priority="19">
      <formula>$E2="MAL"</formula>
    </cfRule>
    <cfRule type="expression" dxfId="45" priority="20">
      <formula>$E2="CP"</formula>
    </cfRule>
    <cfRule type="expression" dxfId="44" priority="21">
      <formula>$F2="X"</formula>
    </cfRule>
  </conditionalFormatting>
  <conditionalFormatting sqref="A143:A158">
    <cfRule type="expression" dxfId="43" priority="13">
      <formula>$E143="ABS"</formula>
    </cfRule>
    <cfRule type="expression" dxfId="42" priority="14">
      <formula>$E143="MAL"</formula>
    </cfRule>
    <cfRule type="expression" dxfId="41" priority="15">
      <formula>$E143="CP"</formula>
    </cfRule>
    <cfRule type="expression" dxfId="40" priority="16">
      <formula>$F143="X"</formula>
    </cfRule>
  </conditionalFormatting>
  <conditionalFormatting sqref="A159:A172">
    <cfRule type="expression" dxfId="39" priority="9">
      <formula>$E159="ABS"</formula>
    </cfRule>
    <cfRule type="expression" dxfId="38" priority="10">
      <formula>$E159="MAL"</formula>
    </cfRule>
    <cfRule type="expression" dxfId="37" priority="11">
      <formula>$E159="CP"</formula>
    </cfRule>
    <cfRule type="expression" dxfId="36" priority="12">
      <formula>$F159="X"</formula>
    </cfRule>
  </conditionalFormatting>
  <conditionalFormatting sqref="A159:A172">
    <cfRule type="expression" dxfId="35" priority="5">
      <formula>$E159="ABS"</formula>
    </cfRule>
    <cfRule type="expression" dxfId="34" priority="6">
      <formula>$E159="MAL"</formula>
    </cfRule>
    <cfRule type="expression" dxfId="33" priority="7">
      <formula>$E159="CP"</formula>
    </cfRule>
    <cfRule type="expression" dxfId="32" priority="8">
      <formula>$F159="X"</formula>
    </cfRule>
  </conditionalFormatting>
  <conditionalFormatting sqref="A173:A193">
    <cfRule type="expression" dxfId="31" priority="1">
      <formula>$E173="ABS"</formula>
    </cfRule>
    <cfRule type="expression" dxfId="30" priority="2">
      <formula>$E173="MAL"</formula>
    </cfRule>
    <cfRule type="expression" dxfId="29" priority="3">
      <formula>$E173="CP"</formula>
    </cfRule>
    <cfRule type="expression" dxfId="28" priority="4">
      <formula>$F173="X"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CFFF9-1994-4EF7-84D7-C9F58C480A6E}">
  <sheetPr codeName="Feuil5"/>
  <dimension ref="A1:K26"/>
  <sheetViews>
    <sheetView workbookViewId="0">
      <selection activeCell="F9" sqref="F9"/>
    </sheetView>
  </sheetViews>
  <sheetFormatPr baseColWidth="10" defaultRowHeight="15" x14ac:dyDescent="0.25"/>
  <cols>
    <col min="1" max="1" width="20.25" style="2" bestFit="1" customWidth="1"/>
    <col min="2" max="4" width="12.875" style="3" customWidth="1"/>
    <col min="5" max="5" width="12.375" style="2" bestFit="1" customWidth="1"/>
    <col min="6" max="6" width="17.125" style="2" customWidth="1"/>
    <col min="7" max="7" width="14.75" style="2" customWidth="1"/>
    <col min="8" max="8" width="12.375" style="2" bestFit="1" customWidth="1"/>
    <col min="9" max="9" width="13.5" style="2" customWidth="1"/>
    <col min="10" max="10" width="11" style="2"/>
    <col min="11" max="11" width="13.625" style="2" customWidth="1"/>
    <col min="12" max="16384" width="11" style="2"/>
  </cols>
  <sheetData>
    <row r="1" spans="1:11" x14ac:dyDescent="0.25">
      <c r="A1" s="34" t="s">
        <v>40</v>
      </c>
      <c r="B1" s="33" t="s">
        <v>41</v>
      </c>
      <c r="E1" s="3"/>
      <c r="F1" s="3"/>
      <c r="G1" s="3"/>
      <c r="H1" s="3"/>
      <c r="I1" s="3"/>
      <c r="J1" s="3"/>
      <c r="K1"/>
    </row>
    <row r="2" spans="1:11" s="30" customFormat="1" x14ac:dyDescent="0.25">
      <c r="A2" s="34" t="s">
        <v>3</v>
      </c>
      <c r="B2" s="1">
        <v>9998</v>
      </c>
      <c r="C2" s="1" t="s">
        <v>22</v>
      </c>
      <c r="D2" s="1" t="s">
        <v>21</v>
      </c>
      <c r="E2" s="1" t="s">
        <v>26</v>
      </c>
      <c r="F2" s="1">
        <v>9999</v>
      </c>
      <c r="G2" s="1" t="s">
        <v>31</v>
      </c>
      <c r="H2" s="1" t="s">
        <v>25</v>
      </c>
      <c r="I2" s="1" t="s">
        <v>61</v>
      </c>
      <c r="J2" s="2" t="s">
        <v>103</v>
      </c>
      <c r="K2"/>
    </row>
    <row r="3" spans="1:11" x14ac:dyDescent="0.25">
      <c r="A3" s="4" t="s">
        <v>96</v>
      </c>
      <c r="B3" s="64">
        <v>0</v>
      </c>
      <c r="C3" s="64">
        <v>0</v>
      </c>
      <c r="D3" s="64">
        <v>0</v>
      </c>
      <c r="E3" s="64">
        <v>0</v>
      </c>
      <c r="F3" s="64">
        <v>1</v>
      </c>
      <c r="G3" s="64">
        <v>0</v>
      </c>
      <c r="H3" s="64">
        <v>0</v>
      </c>
      <c r="I3" s="64">
        <v>0</v>
      </c>
      <c r="J3" s="64">
        <v>0</v>
      </c>
      <c r="K3"/>
    </row>
    <row r="4" spans="1:11" x14ac:dyDescent="0.25">
      <c r="A4" s="4" t="s">
        <v>4</v>
      </c>
      <c r="B4" s="64">
        <v>0</v>
      </c>
      <c r="C4" s="64">
        <v>7.7669902912621352E-2</v>
      </c>
      <c r="D4" s="64">
        <v>0.83171521035598706</v>
      </c>
      <c r="E4" s="64">
        <v>0</v>
      </c>
      <c r="F4" s="64">
        <v>0</v>
      </c>
      <c r="G4" s="64">
        <v>9.0614886731391592E-2</v>
      </c>
      <c r="H4" s="64">
        <v>0</v>
      </c>
      <c r="I4" s="64">
        <v>0</v>
      </c>
      <c r="J4" s="64">
        <v>0</v>
      </c>
      <c r="K4"/>
    </row>
    <row r="5" spans="1:11" x14ac:dyDescent="0.25">
      <c r="A5" s="4" t="s">
        <v>62</v>
      </c>
      <c r="B5" s="64">
        <v>1</v>
      </c>
      <c r="C5" s="64">
        <v>0</v>
      </c>
      <c r="D5" s="64">
        <v>0</v>
      </c>
      <c r="E5" s="64">
        <v>0</v>
      </c>
      <c r="F5" s="64">
        <v>0</v>
      </c>
      <c r="G5" s="64">
        <v>0</v>
      </c>
      <c r="H5" s="64">
        <v>0</v>
      </c>
      <c r="I5" s="64">
        <v>0</v>
      </c>
      <c r="J5" s="64">
        <v>0</v>
      </c>
      <c r="K5"/>
    </row>
    <row r="6" spans="1:11" x14ac:dyDescent="0.25">
      <c r="A6" s="4" t="s">
        <v>94</v>
      </c>
      <c r="B6" s="64">
        <v>0</v>
      </c>
      <c r="C6" s="64">
        <v>0</v>
      </c>
      <c r="D6" s="64">
        <v>0</v>
      </c>
      <c r="E6" s="64">
        <v>0</v>
      </c>
      <c r="F6" s="64">
        <v>1</v>
      </c>
      <c r="G6" s="64">
        <v>0</v>
      </c>
      <c r="H6" s="64">
        <v>0</v>
      </c>
      <c r="I6" s="64">
        <v>0</v>
      </c>
      <c r="J6" s="64">
        <v>0</v>
      </c>
      <c r="K6"/>
    </row>
    <row r="7" spans="1:11" x14ac:dyDescent="0.25">
      <c r="A7" s="4" t="s">
        <v>6</v>
      </c>
      <c r="B7" s="64">
        <v>0</v>
      </c>
      <c r="C7" s="64">
        <v>0</v>
      </c>
      <c r="D7" s="64">
        <v>0</v>
      </c>
      <c r="E7" s="64">
        <v>1</v>
      </c>
      <c r="F7" s="64">
        <v>0</v>
      </c>
      <c r="G7" s="64">
        <v>0</v>
      </c>
      <c r="H7" s="64">
        <v>0</v>
      </c>
      <c r="I7" s="64">
        <v>0</v>
      </c>
      <c r="J7" s="64">
        <v>0</v>
      </c>
      <c r="K7"/>
    </row>
    <row r="8" spans="1:11" x14ac:dyDescent="0.25">
      <c r="A8" s="4" t="s">
        <v>5</v>
      </c>
      <c r="B8" s="64">
        <v>0</v>
      </c>
      <c r="C8" s="64">
        <v>0</v>
      </c>
      <c r="D8" s="64">
        <v>1</v>
      </c>
      <c r="E8" s="64">
        <v>0</v>
      </c>
      <c r="F8" s="64">
        <v>0</v>
      </c>
      <c r="G8" s="64">
        <v>0</v>
      </c>
      <c r="H8" s="64">
        <v>0</v>
      </c>
      <c r="I8" s="64">
        <v>0</v>
      </c>
      <c r="J8" s="64">
        <v>0</v>
      </c>
      <c r="K8"/>
    </row>
    <row r="9" spans="1:11" x14ac:dyDescent="0.25">
      <c r="A9" s="4" t="s">
        <v>93</v>
      </c>
      <c r="B9" s="64">
        <v>0</v>
      </c>
      <c r="C9" s="64">
        <v>0</v>
      </c>
      <c r="D9" s="64">
        <v>0.23432343234323433</v>
      </c>
      <c r="E9" s="64">
        <v>0.48184818481848185</v>
      </c>
      <c r="F9" s="64">
        <v>0</v>
      </c>
      <c r="G9" s="64">
        <v>0.27722772277227725</v>
      </c>
      <c r="H9" s="64">
        <v>6.6006600660066007E-3</v>
      </c>
      <c r="I9" s="64">
        <v>0</v>
      </c>
      <c r="J9" s="64">
        <v>0</v>
      </c>
      <c r="K9"/>
    </row>
    <row r="10" spans="1:11" x14ac:dyDescent="0.25">
      <c r="A10" s="4" t="s">
        <v>102</v>
      </c>
      <c r="B10" s="64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1</v>
      </c>
      <c r="K10"/>
    </row>
    <row r="11" spans="1:11" x14ac:dyDescent="0.25">
      <c r="A11" s="4" t="s">
        <v>7</v>
      </c>
      <c r="B11" s="64">
        <v>0</v>
      </c>
      <c r="C11" s="64">
        <v>0</v>
      </c>
      <c r="D11" s="64">
        <v>1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/>
    </row>
    <row r="12" spans="1:11" x14ac:dyDescent="0.25">
      <c r="A12"/>
      <c r="B12"/>
      <c r="C12"/>
      <c r="D12"/>
      <c r="E12"/>
      <c r="F12"/>
      <c r="G12"/>
      <c r="H12"/>
      <c r="I12"/>
      <c r="J12"/>
      <c r="K12"/>
    </row>
    <row r="13" spans="1:11" x14ac:dyDescent="0.25">
      <c r="B13"/>
      <c r="C13"/>
      <c r="D13"/>
      <c r="E13"/>
      <c r="F13"/>
      <c r="G13"/>
      <c r="H13"/>
      <c r="I13"/>
    </row>
    <row r="14" spans="1:11" x14ac:dyDescent="0.25">
      <c r="D14"/>
      <c r="E14"/>
      <c r="F14"/>
      <c r="G14"/>
      <c r="H14"/>
      <c r="I14"/>
    </row>
    <row r="15" spans="1:11" x14ac:dyDescent="0.25">
      <c r="D15"/>
      <c r="E15"/>
      <c r="F15"/>
      <c r="G15"/>
      <c r="H15"/>
      <c r="I15"/>
    </row>
    <row r="16" spans="1:11" x14ac:dyDescent="0.25">
      <c r="D16"/>
      <c r="E16"/>
      <c r="F16"/>
      <c r="G16"/>
      <c r="H16"/>
      <c r="I16"/>
    </row>
    <row r="17" spans="4:9" x14ac:dyDescent="0.25">
      <c r="D17"/>
      <c r="E17"/>
      <c r="F17"/>
      <c r="G17"/>
      <c r="H17"/>
      <c r="I17"/>
    </row>
    <row r="18" spans="4:9" x14ac:dyDescent="0.25">
      <c r="D18"/>
      <c r="E18"/>
      <c r="F18"/>
      <c r="G18"/>
      <c r="H18"/>
      <c r="I18"/>
    </row>
    <row r="19" spans="4:9" x14ac:dyDescent="0.25">
      <c r="D19"/>
      <c r="E19"/>
      <c r="F19"/>
      <c r="G19"/>
      <c r="H19"/>
      <c r="I19"/>
    </row>
    <row r="20" spans="4:9" x14ac:dyDescent="0.25">
      <c r="D20"/>
      <c r="E20"/>
      <c r="F20"/>
      <c r="G20"/>
      <c r="H20"/>
      <c r="I20"/>
    </row>
    <row r="21" spans="4:9" x14ac:dyDescent="0.25">
      <c r="D21"/>
      <c r="E21"/>
      <c r="F21"/>
      <c r="G21"/>
      <c r="H21"/>
      <c r="I21"/>
    </row>
    <row r="22" spans="4:9" x14ac:dyDescent="0.25">
      <c r="D22"/>
      <c r="E22"/>
      <c r="F22"/>
      <c r="G22"/>
      <c r="H22"/>
      <c r="I22"/>
    </row>
    <row r="23" spans="4:9" x14ac:dyDescent="0.25">
      <c r="D23"/>
      <c r="E23"/>
      <c r="F23"/>
      <c r="G23"/>
      <c r="H23"/>
      <c r="I23"/>
    </row>
    <row r="24" spans="4:9" x14ac:dyDescent="0.25">
      <c r="D24"/>
      <c r="E24"/>
      <c r="F24"/>
      <c r="G24"/>
      <c r="H24"/>
      <c r="I24"/>
    </row>
    <row r="25" spans="4:9" x14ac:dyDescent="0.25">
      <c r="D25"/>
      <c r="E25"/>
      <c r="F25"/>
      <c r="G25"/>
      <c r="H25"/>
      <c r="I25"/>
    </row>
    <row r="26" spans="4:9" x14ac:dyDescent="0.25">
      <c r="D26"/>
      <c r="E26"/>
      <c r="F26"/>
      <c r="G26"/>
      <c r="H26"/>
      <c r="I26"/>
    </row>
  </sheetData>
  <pageMargins left="0.7" right="0.7" top="0.75" bottom="0.75" header="0.3" footer="0.3"/>
  <pageSetup paperSize="9" orientation="landscape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A88A-9476-4C59-BE21-9838D8AFFCDE}">
  <sheetPr codeName="Feuil6"/>
  <dimension ref="A1:M192"/>
  <sheetViews>
    <sheetView zoomScaleNormal="100" workbookViewId="0">
      <selection activeCell="A6" sqref="A6"/>
    </sheetView>
  </sheetViews>
  <sheetFormatPr baseColWidth="10" defaultColWidth="10" defaultRowHeight="15" customHeight="1" x14ac:dyDescent="0.25"/>
  <cols>
    <col min="1" max="1" width="48.125" bestFit="1" customWidth="1"/>
    <col min="2" max="2" width="22" bestFit="1" customWidth="1"/>
    <col min="3" max="3" width="16.625" bestFit="1" customWidth="1"/>
    <col min="4" max="4" width="10.375" customWidth="1"/>
  </cols>
  <sheetData>
    <row r="1" spans="1:13" ht="15" customHeight="1" x14ac:dyDescent="0.25">
      <c r="A1" s="68"/>
      <c r="B1" s="68"/>
      <c r="C1" s="68"/>
      <c r="D1" s="68"/>
    </row>
    <row r="2" spans="1:13" ht="15" customHeight="1" x14ac:dyDescent="0.25">
      <c r="B2" t="s">
        <v>85</v>
      </c>
      <c r="C2" t="s">
        <v>127</v>
      </c>
    </row>
    <row r="3" spans="1:13" ht="15" customHeight="1" x14ac:dyDescent="0.25">
      <c r="A3" s="69" t="s">
        <v>86</v>
      </c>
      <c r="B3" s="69" t="s">
        <v>87</v>
      </c>
      <c r="C3" s="69" t="s">
        <v>88</v>
      </c>
      <c r="D3" s="69" t="s">
        <v>10</v>
      </c>
      <c r="E3" s="69" t="s">
        <v>89</v>
      </c>
      <c r="F3" s="69" t="s">
        <v>90</v>
      </c>
      <c r="G3" s="69" t="s">
        <v>91</v>
      </c>
    </row>
    <row r="4" spans="1:13" ht="15" customHeight="1" x14ac:dyDescent="0.25">
      <c r="A4" s="70" t="s">
        <v>121</v>
      </c>
      <c r="B4" s="70" t="str">
        <f>RIGHT(Export_Charges_SAL_PAT[[#This Row],[Libellé]],LEN(Export_Charges_SAL_PAT[[#This Row],[Libellé]])-21)</f>
        <v>MONTO Eric</v>
      </c>
      <c r="C4" s="70" t="s">
        <v>113</v>
      </c>
      <c r="D4" s="70" t="s">
        <v>4</v>
      </c>
      <c r="E4" s="70" t="s">
        <v>92</v>
      </c>
      <c r="F4" s="71">
        <v>171.79</v>
      </c>
      <c r="G4" s="70">
        <v>431000</v>
      </c>
    </row>
    <row r="5" spans="1:13" ht="15" customHeight="1" x14ac:dyDescent="0.25">
      <c r="A5" s="70" t="s">
        <v>120</v>
      </c>
      <c r="B5" s="70" t="str">
        <f>RIGHT(Export_Charges_SAL_PAT[[#This Row],[Libellé]],LEN(Export_Charges_SAL_PAT[[#This Row],[Libellé]])-21)</f>
        <v>MELON Theo</v>
      </c>
      <c r="C5" s="70" t="s">
        <v>112</v>
      </c>
      <c r="D5" s="70" t="s">
        <v>93</v>
      </c>
      <c r="E5" s="70" t="s">
        <v>92</v>
      </c>
      <c r="F5" s="71">
        <v>131.04</v>
      </c>
      <c r="G5" s="70">
        <v>431000</v>
      </c>
    </row>
    <row r="6" spans="1:13" ht="15" customHeight="1" x14ac:dyDescent="0.25">
      <c r="A6" s="70" t="s">
        <v>118</v>
      </c>
      <c r="B6" s="70" t="str">
        <f>RIGHT(Export_Charges_SAL_PAT[[#This Row],[Libellé]],LEN(Export_Charges_SAL_PAT[[#This Row],[Libellé]])-21)</f>
        <v>DUPONT Marc</v>
      </c>
      <c r="C6" s="70" t="s">
        <v>110</v>
      </c>
      <c r="D6" s="70" t="s">
        <v>6</v>
      </c>
      <c r="E6" s="70" t="s">
        <v>92</v>
      </c>
      <c r="F6" s="71">
        <v>141.62</v>
      </c>
      <c r="G6" s="70">
        <v>431000</v>
      </c>
      <c r="L6" s="2" t="s">
        <v>0</v>
      </c>
      <c r="M6" s="2" t="s">
        <v>10</v>
      </c>
    </row>
    <row r="7" spans="1:13" ht="15" customHeight="1" x14ac:dyDescent="0.25">
      <c r="A7" s="70" t="s">
        <v>122</v>
      </c>
      <c r="B7" s="70" t="str">
        <f>RIGHT(Export_Charges_SAL_PAT[[#This Row],[Libellé]],LEN(Export_Charges_SAL_PAT[[#This Row],[Libellé]])-21)</f>
        <v>SULTAN Romain</v>
      </c>
      <c r="C7" s="70" t="s">
        <v>114</v>
      </c>
      <c r="D7" s="70" t="s">
        <v>5</v>
      </c>
      <c r="E7" s="70" t="s">
        <v>92</v>
      </c>
      <c r="F7" s="71">
        <v>139.25</v>
      </c>
      <c r="G7" s="70">
        <v>431000</v>
      </c>
      <c r="L7" s="7" t="s">
        <v>110</v>
      </c>
      <c r="M7" s="8" t="s">
        <v>6</v>
      </c>
    </row>
    <row r="8" spans="1:13" ht="15" customHeight="1" x14ac:dyDescent="0.25">
      <c r="A8" s="70" t="s">
        <v>125</v>
      </c>
      <c r="B8" s="70" t="str">
        <f>RIGHT(Export_Charges_SAL_PAT[[#This Row],[Libellé]],LEN(Export_Charges_SAL_PAT[[#This Row],[Libellé]])-21)</f>
        <v>SOULT Malisa</v>
      </c>
      <c r="C8" s="70" t="s">
        <v>116</v>
      </c>
      <c r="D8" s="70" t="s">
        <v>94</v>
      </c>
      <c r="E8" s="70" t="s">
        <v>92</v>
      </c>
      <c r="F8" s="71">
        <v>217.15</v>
      </c>
      <c r="G8" s="70">
        <v>431000</v>
      </c>
      <c r="L8" s="7" t="s">
        <v>111</v>
      </c>
      <c r="M8" s="8" t="s">
        <v>7</v>
      </c>
    </row>
    <row r="9" spans="1:13" ht="15" customHeight="1" x14ac:dyDescent="0.25">
      <c r="A9" s="70" t="s">
        <v>119</v>
      </c>
      <c r="B9" s="70" t="str">
        <f>RIGHT(Export_Charges_SAL_PAT[[#This Row],[Libellé]],LEN(Export_Charges_SAL_PAT[[#This Row],[Libellé]])-21)</f>
        <v>COURSE Thomas</v>
      </c>
      <c r="C9" s="70" t="s">
        <v>111</v>
      </c>
      <c r="D9" s="70" t="s">
        <v>7</v>
      </c>
      <c r="E9" s="70" t="s">
        <v>92</v>
      </c>
      <c r="F9" s="71">
        <v>130.66</v>
      </c>
      <c r="G9" s="70">
        <v>431000</v>
      </c>
      <c r="L9" s="7" t="s">
        <v>112</v>
      </c>
      <c r="M9" s="8" t="s">
        <v>93</v>
      </c>
    </row>
    <row r="10" spans="1:13" ht="15" customHeight="1" x14ac:dyDescent="0.25">
      <c r="A10" s="70" t="s">
        <v>126</v>
      </c>
      <c r="B10" s="70" t="str">
        <f>RIGHT(Export_Charges_SAL_PAT[[#This Row],[Libellé]],LEN(Export_Charges_SAL_PAT[[#This Row],[Libellé]])-21)</f>
        <v>MARTIN THIBAULT</v>
      </c>
      <c r="C10" s="70" t="s">
        <v>117</v>
      </c>
      <c r="D10" s="70" t="s">
        <v>95</v>
      </c>
      <c r="E10" s="70" t="s">
        <v>92</v>
      </c>
      <c r="F10" s="71">
        <v>135.06</v>
      </c>
      <c r="G10" s="70">
        <v>431000</v>
      </c>
      <c r="L10" s="7" t="s">
        <v>113</v>
      </c>
      <c r="M10" s="8" t="s">
        <v>4</v>
      </c>
    </row>
    <row r="11" spans="1:13" ht="15" customHeight="1" x14ac:dyDescent="0.25">
      <c r="A11" s="70" t="s">
        <v>123</v>
      </c>
      <c r="B11" s="70" t="str">
        <f>RIGHT(Export_Charges_SAL_PAT[[#This Row],[Libellé]],LEN(Export_Charges_SAL_PAT[[#This Row],[Libellé]])-21)</f>
        <v>FERME Daniel</v>
      </c>
      <c r="C11" s="70" t="s">
        <v>115</v>
      </c>
      <c r="D11" s="70" t="s">
        <v>96</v>
      </c>
      <c r="E11" s="70" t="s">
        <v>92</v>
      </c>
      <c r="F11" s="71">
        <v>441</v>
      </c>
      <c r="G11" s="70">
        <v>431000</v>
      </c>
      <c r="L11" s="9" t="s">
        <v>114</v>
      </c>
      <c r="M11" s="10" t="s">
        <v>5</v>
      </c>
    </row>
    <row r="12" spans="1:13" ht="15" customHeight="1" x14ac:dyDescent="0.25">
      <c r="A12" s="70" t="s">
        <v>124</v>
      </c>
      <c r="B12" s="70" t="str">
        <f>RIGHT(Export_Charges_SAL_PAT[[#This Row],[Libellé]],LEN(Export_Charges_SAL_PAT[[#This Row],[Libellé]])-21)</f>
        <v>FERME Jeremy</v>
      </c>
      <c r="C12" s="70" t="s">
        <v>115</v>
      </c>
      <c r="D12" s="70" t="s">
        <v>62</v>
      </c>
      <c r="E12" s="70" t="s">
        <v>92</v>
      </c>
      <c r="F12" s="71">
        <v>48.97</v>
      </c>
      <c r="G12" s="70">
        <v>431000</v>
      </c>
      <c r="L12" s="9" t="s">
        <v>115</v>
      </c>
      <c r="M12" s="10" t="s">
        <v>62</v>
      </c>
    </row>
    <row r="13" spans="1:13" ht="15" customHeight="1" x14ac:dyDescent="0.25">
      <c r="A13" s="70" t="s">
        <v>121</v>
      </c>
      <c r="B13" s="70" t="str">
        <f>RIGHT(Export_Charges_SAL_PAT[[#This Row],[Libellé]],LEN(Export_Charges_SAL_PAT[[#This Row],[Libellé]])-21)</f>
        <v>MONTO Eric</v>
      </c>
      <c r="C13" s="70" t="s">
        <v>113</v>
      </c>
      <c r="D13" s="70" t="s">
        <v>4</v>
      </c>
      <c r="E13" s="70" t="s">
        <v>92</v>
      </c>
      <c r="F13" s="71">
        <v>7.36</v>
      </c>
      <c r="G13" s="70">
        <v>431000</v>
      </c>
      <c r="L13" s="9" t="s">
        <v>116</v>
      </c>
      <c r="M13" s="10" t="s">
        <v>94</v>
      </c>
    </row>
    <row r="14" spans="1:13" ht="15" customHeight="1" x14ac:dyDescent="0.25">
      <c r="A14" s="70" t="s">
        <v>120</v>
      </c>
      <c r="B14" s="70" t="str">
        <f>RIGHT(Export_Charges_SAL_PAT[[#This Row],[Libellé]],LEN(Export_Charges_SAL_PAT[[#This Row],[Libellé]])-21)</f>
        <v>MELON Theo</v>
      </c>
      <c r="C14" s="70" t="s">
        <v>112</v>
      </c>
      <c r="D14" s="70" t="s">
        <v>93</v>
      </c>
      <c r="E14" s="70" t="s">
        <v>92</v>
      </c>
      <c r="F14" s="71">
        <v>5.62</v>
      </c>
      <c r="G14" s="70">
        <v>431000</v>
      </c>
      <c r="L14" s="9" t="s">
        <v>117</v>
      </c>
      <c r="M14" s="10" t="s">
        <v>102</v>
      </c>
    </row>
    <row r="15" spans="1:13" ht="15" customHeight="1" x14ac:dyDescent="0.25">
      <c r="A15" s="70" t="s">
        <v>118</v>
      </c>
      <c r="B15" s="70" t="str">
        <f>RIGHT(Export_Charges_SAL_PAT[[#This Row],[Libellé]],LEN(Export_Charges_SAL_PAT[[#This Row],[Libellé]])-21)</f>
        <v>DUPONT Marc</v>
      </c>
      <c r="C15" s="70" t="s">
        <v>110</v>
      </c>
      <c r="D15" s="70" t="s">
        <v>6</v>
      </c>
      <c r="E15" s="70" t="s">
        <v>92</v>
      </c>
      <c r="F15" s="71">
        <v>6.07</v>
      </c>
      <c r="G15" s="70">
        <v>431000</v>
      </c>
      <c r="L15" s="9" t="s">
        <v>115</v>
      </c>
      <c r="M15" s="10" t="s">
        <v>96</v>
      </c>
    </row>
    <row r="16" spans="1:13" ht="15" customHeight="1" x14ac:dyDescent="0.25">
      <c r="A16" s="70" t="s">
        <v>122</v>
      </c>
      <c r="B16" s="70" t="str">
        <f>RIGHT(Export_Charges_SAL_PAT[[#This Row],[Libellé]],LEN(Export_Charges_SAL_PAT[[#This Row],[Libellé]])-21)</f>
        <v>SULTAN Romain</v>
      </c>
      <c r="C16" s="70" t="s">
        <v>114</v>
      </c>
      <c r="D16" s="70" t="s">
        <v>5</v>
      </c>
      <c r="E16" s="70" t="s">
        <v>92</v>
      </c>
      <c r="F16" s="71">
        <v>5.97</v>
      </c>
      <c r="G16" s="70">
        <v>431000</v>
      </c>
    </row>
    <row r="17" spans="1:7" ht="15" customHeight="1" x14ac:dyDescent="0.25">
      <c r="A17" s="70" t="s">
        <v>125</v>
      </c>
      <c r="B17" s="70" t="str">
        <f>RIGHT(Export_Charges_SAL_PAT[[#This Row],[Libellé]],LEN(Export_Charges_SAL_PAT[[#This Row],[Libellé]])-21)</f>
        <v>SOULT Malisa</v>
      </c>
      <c r="C17" s="70" t="s">
        <v>116</v>
      </c>
      <c r="D17" s="70" t="s">
        <v>94</v>
      </c>
      <c r="E17" s="70" t="s">
        <v>92</v>
      </c>
      <c r="F17" s="71">
        <v>9.31</v>
      </c>
      <c r="G17" s="70">
        <v>431000</v>
      </c>
    </row>
    <row r="18" spans="1:7" ht="15" customHeight="1" x14ac:dyDescent="0.25">
      <c r="A18" s="70" t="s">
        <v>119</v>
      </c>
      <c r="B18" s="70" t="str">
        <f>RIGHT(Export_Charges_SAL_PAT[[#This Row],[Libellé]],LEN(Export_Charges_SAL_PAT[[#This Row],[Libellé]])-21)</f>
        <v>COURSE Thomas</v>
      </c>
      <c r="C18" s="70" t="s">
        <v>111</v>
      </c>
      <c r="D18" s="70" t="s">
        <v>7</v>
      </c>
      <c r="E18" s="70" t="s">
        <v>92</v>
      </c>
      <c r="F18" s="71">
        <v>5.6</v>
      </c>
      <c r="G18" s="70">
        <v>431000</v>
      </c>
    </row>
    <row r="19" spans="1:7" ht="15" customHeight="1" x14ac:dyDescent="0.25">
      <c r="A19" s="70" t="s">
        <v>126</v>
      </c>
      <c r="B19" s="70" t="str">
        <f>RIGHT(Export_Charges_SAL_PAT[[#This Row],[Libellé]],LEN(Export_Charges_SAL_PAT[[#This Row],[Libellé]])-21)</f>
        <v>MARTIN THIBAULT</v>
      </c>
      <c r="C19" s="70" t="s">
        <v>117</v>
      </c>
      <c r="D19" s="70" t="s">
        <v>95</v>
      </c>
      <c r="E19" s="70" t="s">
        <v>92</v>
      </c>
      <c r="F19" s="71">
        <v>5.79</v>
      </c>
      <c r="G19" s="70">
        <v>431000</v>
      </c>
    </row>
    <row r="20" spans="1:7" ht="15" customHeight="1" x14ac:dyDescent="0.25">
      <c r="A20" s="70" t="s">
        <v>123</v>
      </c>
      <c r="B20" s="70" t="str">
        <f>RIGHT(Export_Charges_SAL_PAT[[#This Row],[Libellé]],LEN(Export_Charges_SAL_PAT[[#This Row],[Libellé]])-21)</f>
        <v>FERME Daniel</v>
      </c>
      <c r="C20" s="70" t="s">
        <v>115</v>
      </c>
      <c r="D20" s="70" t="s">
        <v>96</v>
      </c>
      <c r="E20" s="70" t="s">
        <v>92</v>
      </c>
      <c r="F20" s="71">
        <v>18.899999999999999</v>
      </c>
      <c r="G20" s="70">
        <v>431000</v>
      </c>
    </row>
    <row r="21" spans="1:7" ht="15" customHeight="1" x14ac:dyDescent="0.25">
      <c r="A21" s="70" t="s">
        <v>124</v>
      </c>
      <c r="B21" s="70" t="str">
        <f>RIGHT(Export_Charges_SAL_PAT[[#This Row],[Libellé]],LEN(Export_Charges_SAL_PAT[[#This Row],[Libellé]])-21)</f>
        <v>FERME Jeremy</v>
      </c>
      <c r="C21" s="70" t="s">
        <v>115</v>
      </c>
      <c r="D21" s="70" t="s">
        <v>62</v>
      </c>
      <c r="E21" s="70" t="s">
        <v>92</v>
      </c>
      <c r="F21" s="71">
        <v>2.1</v>
      </c>
      <c r="G21" s="70">
        <v>431000</v>
      </c>
    </row>
    <row r="22" spans="1:7" ht="15" customHeight="1" x14ac:dyDescent="0.25">
      <c r="A22" s="70" t="s">
        <v>121</v>
      </c>
      <c r="B22" s="70" t="str">
        <f>RIGHT(Export_Charges_SAL_PAT[[#This Row],[Libellé]],LEN(Export_Charges_SAL_PAT[[#This Row],[Libellé]])-21)</f>
        <v>MONTO Eric</v>
      </c>
      <c r="C22" s="70" t="s">
        <v>113</v>
      </c>
      <c r="D22" s="70" t="s">
        <v>4</v>
      </c>
      <c r="E22" s="71">
        <v>9.82</v>
      </c>
      <c r="F22" s="71">
        <v>46.63</v>
      </c>
      <c r="G22" s="70">
        <v>431000</v>
      </c>
    </row>
    <row r="23" spans="1:7" ht="15" customHeight="1" x14ac:dyDescent="0.25">
      <c r="A23" s="70" t="s">
        <v>120</v>
      </c>
      <c r="B23" s="70" t="str">
        <f>RIGHT(Export_Charges_SAL_PAT[[#This Row],[Libellé]],LEN(Export_Charges_SAL_PAT[[#This Row],[Libellé]])-21)</f>
        <v>MELON Theo</v>
      </c>
      <c r="C23" s="70" t="s">
        <v>112</v>
      </c>
      <c r="D23" s="70" t="s">
        <v>93</v>
      </c>
      <c r="E23" s="71">
        <v>7.49</v>
      </c>
      <c r="F23" s="71">
        <v>35.57</v>
      </c>
      <c r="G23" s="70">
        <v>431000</v>
      </c>
    </row>
    <row r="24" spans="1:7" ht="15" customHeight="1" x14ac:dyDescent="0.25">
      <c r="A24" s="70" t="s">
        <v>118</v>
      </c>
      <c r="B24" s="70" t="str">
        <f>RIGHT(Export_Charges_SAL_PAT[[#This Row],[Libellé]],LEN(Export_Charges_SAL_PAT[[#This Row],[Libellé]])-21)</f>
        <v>DUPONT Marc</v>
      </c>
      <c r="C24" s="70" t="s">
        <v>110</v>
      </c>
      <c r="D24" s="70" t="s">
        <v>6</v>
      </c>
      <c r="E24" s="71">
        <v>8.09</v>
      </c>
      <c r="F24" s="71">
        <v>38.44</v>
      </c>
      <c r="G24" s="70">
        <v>431000</v>
      </c>
    </row>
    <row r="25" spans="1:7" ht="15" customHeight="1" x14ac:dyDescent="0.25">
      <c r="A25" s="70" t="s">
        <v>122</v>
      </c>
      <c r="B25" s="70" t="str">
        <f>RIGHT(Export_Charges_SAL_PAT[[#This Row],[Libellé]],LEN(Export_Charges_SAL_PAT[[#This Row],[Libellé]])-21)</f>
        <v>SULTAN Romain</v>
      </c>
      <c r="C25" s="70" t="s">
        <v>114</v>
      </c>
      <c r="D25" s="70" t="s">
        <v>5</v>
      </c>
      <c r="E25" s="71">
        <v>7.96</v>
      </c>
      <c r="F25" s="71">
        <v>37.799999999999997</v>
      </c>
      <c r="G25" s="70">
        <v>431000</v>
      </c>
    </row>
    <row r="26" spans="1:7" ht="15" customHeight="1" x14ac:dyDescent="0.25">
      <c r="A26" s="70" t="s">
        <v>125</v>
      </c>
      <c r="B26" s="70" t="str">
        <f>RIGHT(Export_Charges_SAL_PAT[[#This Row],[Libellé]],LEN(Export_Charges_SAL_PAT[[#This Row],[Libellé]])-21)</f>
        <v>SOULT Malisa</v>
      </c>
      <c r="C26" s="70" t="s">
        <v>116</v>
      </c>
      <c r="D26" s="70" t="s">
        <v>94</v>
      </c>
      <c r="E26" s="71">
        <v>12.41</v>
      </c>
      <c r="F26" s="71">
        <v>58.94</v>
      </c>
      <c r="G26" s="70">
        <v>431000</v>
      </c>
    </row>
    <row r="27" spans="1:7" ht="15" customHeight="1" x14ac:dyDescent="0.25">
      <c r="A27" s="70" t="s">
        <v>119</v>
      </c>
      <c r="B27" s="70" t="str">
        <f>RIGHT(Export_Charges_SAL_PAT[[#This Row],[Libellé]],LEN(Export_Charges_SAL_PAT[[#This Row],[Libellé]])-21)</f>
        <v>COURSE Thomas</v>
      </c>
      <c r="C27" s="70" t="s">
        <v>111</v>
      </c>
      <c r="D27" s="70" t="s">
        <v>7</v>
      </c>
      <c r="E27" s="71">
        <v>7.47</v>
      </c>
      <c r="F27" s="71">
        <v>35.47</v>
      </c>
      <c r="G27" s="70">
        <v>431000</v>
      </c>
    </row>
    <row r="28" spans="1:7" ht="15" customHeight="1" x14ac:dyDescent="0.25">
      <c r="A28" s="70" t="s">
        <v>126</v>
      </c>
      <c r="B28" s="70" t="str">
        <f>RIGHT(Export_Charges_SAL_PAT[[#This Row],[Libellé]],LEN(Export_Charges_SAL_PAT[[#This Row],[Libellé]])-21)</f>
        <v>MARTIN THIBAULT</v>
      </c>
      <c r="C28" s="70" t="s">
        <v>117</v>
      </c>
      <c r="D28" s="70" t="s">
        <v>95</v>
      </c>
      <c r="E28" s="71">
        <v>7.72</v>
      </c>
      <c r="F28" s="71">
        <v>36.659999999999997</v>
      </c>
      <c r="G28" s="70">
        <v>431000</v>
      </c>
    </row>
    <row r="29" spans="1:7" ht="15" customHeight="1" x14ac:dyDescent="0.25">
      <c r="A29" s="70" t="s">
        <v>123</v>
      </c>
      <c r="B29" s="70" t="str">
        <f>RIGHT(Export_Charges_SAL_PAT[[#This Row],[Libellé]],LEN(Export_Charges_SAL_PAT[[#This Row],[Libellé]])-21)</f>
        <v>FERME Daniel</v>
      </c>
      <c r="C29" s="70" t="s">
        <v>115</v>
      </c>
      <c r="D29" s="70" t="s">
        <v>96</v>
      </c>
      <c r="E29" s="71">
        <v>25.2</v>
      </c>
      <c r="F29" s="71">
        <v>119.7</v>
      </c>
      <c r="G29" s="70">
        <v>431000</v>
      </c>
    </row>
    <row r="30" spans="1:7" ht="15" customHeight="1" x14ac:dyDescent="0.25">
      <c r="A30" s="70" t="s">
        <v>124</v>
      </c>
      <c r="B30" s="70" t="str">
        <f>RIGHT(Export_Charges_SAL_PAT[[#This Row],[Libellé]],LEN(Export_Charges_SAL_PAT[[#This Row],[Libellé]])-21)</f>
        <v>FERME Jeremy</v>
      </c>
      <c r="C30" s="70" t="s">
        <v>115</v>
      </c>
      <c r="D30" s="70" t="s">
        <v>62</v>
      </c>
      <c r="E30" s="70" t="s">
        <v>92</v>
      </c>
      <c r="F30" s="71">
        <v>13.29</v>
      </c>
      <c r="G30" s="70">
        <v>431000</v>
      </c>
    </row>
    <row r="31" spans="1:7" ht="15" customHeight="1" x14ac:dyDescent="0.25">
      <c r="A31" s="70" t="s">
        <v>121</v>
      </c>
      <c r="B31" s="70" t="str">
        <f>RIGHT(Export_Charges_SAL_PAT[[#This Row],[Libellé]],LEN(Export_Charges_SAL_PAT[[#This Row],[Libellé]])-21)</f>
        <v>MONTO Eric</v>
      </c>
      <c r="C31" s="70" t="s">
        <v>113</v>
      </c>
      <c r="D31" s="70" t="s">
        <v>4</v>
      </c>
      <c r="E31" s="71">
        <v>169.34</v>
      </c>
      <c r="F31" s="71">
        <v>209.83</v>
      </c>
      <c r="G31" s="70">
        <v>431000</v>
      </c>
    </row>
    <row r="32" spans="1:7" ht="15" customHeight="1" x14ac:dyDescent="0.25">
      <c r="A32" s="70" t="s">
        <v>120</v>
      </c>
      <c r="B32" s="70" t="str">
        <f>RIGHT(Export_Charges_SAL_PAT[[#This Row],[Libellé]],LEN(Export_Charges_SAL_PAT[[#This Row],[Libellé]])-21)</f>
        <v>MELON Theo</v>
      </c>
      <c r="C32" s="70" t="s">
        <v>112</v>
      </c>
      <c r="D32" s="70" t="s">
        <v>93</v>
      </c>
      <c r="E32" s="71">
        <v>129.16999999999999</v>
      </c>
      <c r="F32" s="71">
        <v>160.05000000000001</v>
      </c>
      <c r="G32" s="70">
        <v>431000</v>
      </c>
    </row>
    <row r="33" spans="1:7" ht="15" customHeight="1" x14ac:dyDescent="0.25">
      <c r="A33" s="70" t="s">
        <v>118</v>
      </c>
      <c r="B33" s="70" t="str">
        <f>RIGHT(Export_Charges_SAL_PAT[[#This Row],[Libellé]],LEN(Export_Charges_SAL_PAT[[#This Row],[Libellé]])-21)</f>
        <v>DUPONT Marc</v>
      </c>
      <c r="C33" s="70" t="s">
        <v>110</v>
      </c>
      <c r="D33" s="70" t="s">
        <v>6</v>
      </c>
      <c r="E33" s="71">
        <v>139.6</v>
      </c>
      <c r="F33" s="71">
        <v>172.98</v>
      </c>
      <c r="G33" s="70">
        <v>431000</v>
      </c>
    </row>
    <row r="34" spans="1:7" ht="15" customHeight="1" x14ac:dyDescent="0.25">
      <c r="A34" s="70" t="s">
        <v>122</v>
      </c>
      <c r="B34" s="70" t="str">
        <f>RIGHT(Export_Charges_SAL_PAT[[#This Row],[Libellé]],LEN(Export_Charges_SAL_PAT[[#This Row],[Libellé]])-21)</f>
        <v>SULTAN Romain</v>
      </c>
      <c r="C34" s="70" t="s">
        <v>114</v>
      </c>
      <c r="D34" s="70" t="s">
        <v>5</v>
      </c>
      <c r="E34" s="71">
        <v>137.26</v>
      </c>
      <c r="F34" s="71">
        <v>170.09</v>
      </c>
      <c r="G34" s="70">
        <v>431000</v>
      </c>
    </row>
    <row r="35" spans="1:7" ht="15" customHeight="1" x14ac:dyDescent="0.25">
      <c r="A35" s="70" t="s">
        <v>125</v>
      </c>
      <c r="B35" s="70" t="str">
        <f>RIGHT(Export_Charges_SAL_PAT[[#This Row],[Libellé]],LEN(Export_Charges_SAL_PAT[[#This Row],[Libellé]])-21)</f>
        <v>SOULT Malisa</v>
      </c>
      <c r="C35" s="70" t="s">
        <v>116</v>
      </c>
      <c r="D35" s="70" t="s">
        <v>94</v>
      </c>
      <c r="E35" s="71">
        <v>167.86</v>
      </c>
      <c r="F35" s="71">
        <v>208</v>
      </c>
      <c r="G35" s="70">
        <v>431000</v>
      </c>
    </row>
    <row r="36" spans="1:7" ht="15" customHeight="1" x14ac:dyDescent="0.25">
      <c r="A36" s="70" t="s">
        <v>119</v>
      </c>
      <c r="B36" s="70" t="str">
        <f>RIGHT(Export_Charges_SAL_PAT[[#This Row],[Libellé]],LEN(Export_Charges_SAL_PAT[[#This Row],[Libellé]])-21)</f>
        <v>COURSE Thomas</v>
      </c>
      <c r="C36" s="70" t="s">
        <v>111</v>
      </c>
      <c r="D36" s="70" t="s">
        <v>7</v>
      </c>
      <c r="E36" s="71">
        <v>128.80000000000001</v>
      </c>
      <c r="F36" s="71">
        <v>159.6</v>
      </c>
      <c r="G36" s="70">
        <v>431000</v>
      </c>
    </row>
    <row r="37" spans="1:7" ht="15" customHeight="1" x14ac:dyDescent="0.25">
      <c r="A37" s="70" t="s">
        <v>126</v>
      </c>
      <c r="B37" s="70" t="str">
        <f>RIGHT(Export_Charges_SAL_PAT[[#This Row],[Libellé]],LEN(Export_Charges_SAL_PAT[[#This Row],[Libellé]])-21)</f>
        <v>MARTIN THIBAULT</v>
      </c>
      <c r="C37" s="70" t="s">
        <v>117</v>
      </c>
      <c r="D37" s="70" t="s">
        <v>95</v>
      </c>
      <c r="E37" s="71">
        <v>133.13</v>
      </c>
      <c r="F37" s="71">
        <v>164.96</v>
      </c>
      <c r="G37" s="70">
        <v>431000</v>
      </c>
    </row>
    <row r="38" spans="1:7" ht="15" customHeight="1" x14ac:dyDescent="0.25">
      <c r="A38" s="70" t="s">
        <v>123</v>
      </c>
      <c r="B38" s="70" t="str">
        <f>RIGHT(Export_Charges_SAL_PAT[[#This Row],[Libellé]],LEN(Export_Charges_SAL_PAT[[#This Row],[Libellé]])-21)</f>
        <v>FERME Daniel</v>
      </c>
      <c r="C38" s="70" t="s">
        <v>115</v>
      </c>
      <c r="D38" s="70" t="s">
        <v>96</v>
      </c>
      <c r="E38" s="71">
        <v>236.53</v>
      </c>
      <c r="F38" s="71">
        <v>293.08999999999997</v>
      </c>
      <c r="G38" s="70">
        <v>431000</v>
      </c>
    </row>
    <row r="39" spans="1:7" ht="15" customHeight="1" x14ac:dyDescent="0.25">
      <c r="A39" s="70" t="s">
        <v>124</v>
      </c>
      <c r="B39" s="70" t="str">
        <f>RIGHT(Export_Charges_SAL_PAT[[#This Row],[Libellé]],LEN(Export_Charges_SAL_PAT[[#This Row],[Libellé]])-21)</f>
        <v>FERME Jeremy</v>
      </c>
      <c r="C39" s="70" t="s">
        <v>115</v>
      </c>
      <c r="D39" s="70" t="s">
        <v>62</v>
      </c>
      <c r="E39" s="70" t="s">
        <v>92</v>
      </c>
      <c r="F39" s="71">
        <v>59.81</v>
      </c>
      <c r="G39" s="70">
        <v>431000</v>
      </c>
    </row>
    <row r="40" spans="1:7" ht="15" customHeight="1" x14ac:dyDescent="0.25">
      <c r="A40" s="70" t="s">
        <v>121</v>
      </c>
      <c r="B40" s="70" t="str">
        <f>RIGHT(Export_Charges_SAL_PAT[[#This Row],[Libellé]],LEN(Export_Charges_SAL_PAT[[#This Row],[Libellé]])-21)</f>
        <v>MONTO Eric</v>
      </c>
      <c r="C40" s="70" t="s">
        <v>113</v>
      </c>
      <c r="D40" s="70" t="s">
        <v>4</v>
      </c>
      <c r="E40" s="70" t="s">
        <v>92</v>
      </c>
      <c r="F40" s="71">
        <v>84.67</v>
      </c>
      <c r="G40" s="70">
        <v>431000</v>
      </c>
    </row>
    <row r="41" spans="1:7" ht="15" customHeight="1" x14ac:dyDescent="0.25">
      <c r="A41" s="70" t="s">
        <v>120</v>
      </c>
      <c r="B41" s="70" t="str">
        <f>RIGHT(Export_Charges_SAL_PAT[[#This Row],[Libellé]],LEN(Export_Charges_SAL_PAT[[#This Row],[Libellé]])-21)</f>
        <v>MELON Theo</v>
      </c>
      <c r="C41" s="70" t="s">
        <v>112</v>
      </c>
      <c r="D41" s="70" t="s">
        <v>93</v>
      </c>
      <c r="E41" s="70" t="s">
        <v>92</v>
      </c>
      <c r="F41" s="71">
        <v>64.58</v>
      </c>
      <c r="G41" s="70">
        <v>431000</v>
      </c>
    </row>
    <row r="42" spans="1:7" ht="15" customHeight="1" x14ac:dyDescent="0.25">
      <c r="A42" s="70" t="s">
        <v>118</v>
      </c>
      <c r="B42" s="70" t="str">
        <f>RIGHT(Export_Charges_SAL_PAT[[#This Row],[Libellé]],LEN(Export_Charges_SAL_PAT[[#This Row],[Libellé]])-21)</f>
        <v>DUPONT Marc</v>
      </c>
      <c r="C42" s="70" t="s">
        <v>110</v>
      </c>
      <c r="D42" s="70" t="s">
        <v>6</v>
      </c>
      <c r="E42" s="70" t="s">
        <v>92</v>
      </c>
      <c r="F42" s="71">
        <v>69.8</v>
      </c>
      <c r="G42" s="70">
        <v>431000</v>
      </c>
    </row>
    <row r="43" spans="1:7" ht="15" customHeight="1" x14ac:dyDescent="0.25">
      <c r="A43" s="70" t="s">
        <v>122</v>
      </c>
      <c r="B43" s="70" t="str">
        <f>RIGHT(Export_Charges_SAL_PAT[[#This Row],[Libellé]],LEN(Export_Charges_SAL_PAT[[#This Row],[Libellé]])-21)</f>
        <v>SULTAN Romain</v>
      </c>
      <c r="C43" s="70" t="s">
        <v>114</v>
      </c>
      <c r="D43" s="70" t="s">
        <v>5</v>
      </c>
      <c r="E43" s="70" t="s">
        <v>92</v>
      </c>
      <c r="F43" s="71">
        <v>68.63</v>
      </c>
      <c r="G43" s="70">
        <v>431000</v>
      </c>
    </row>
    <row r="44" spans="1:7" ht="15" customHeight="1" x14ac:dyDescent="0.25">
      <c r="A44" s="70" t="s">
        <v>125</v>
      </c>
      <c r="B44" s="70" t="str">
        <f>RIGHT(Export_Charges_SAL_PAT[[#This Row],[Libellé]],LEN(Export_Charges_SAL_PAT[[#This Row],[Libellé]])-21)</f>
        <v>SOULT Malisa</v>
      </c>
      <c r="C44" s="70" t="s">
        <v>116</v>
      </c>
      <c r="D44" s="70" t="s">
        <v>94</v>
      </c>
      <c r="E44" s="70" t="s">
        <v>92</v>
      </c>
      <c r="F44" s="71">
        <v>107.02</v>
      </c>
      <c r="G44" s="70">
        <v>431000</v>
      </c>
    </row>
    <row r="45" spans="1:7" ht="15" customHeight="1" x14ac:dyDescent="0.25">
      <c r="A45" s="70" t="s">
        <v>119</v>
      </c>
      <c r="B45" s="70" t="str">
        <f>RIGHT(Export_Charges_SAL_PAT[[#This Row],[Libellé]],LEN(Export_Charges_SAL_PAT[[#This Row],[Libellé]])-21)</f>
        <v>COURSE Thomas</v>
      </c>
      <c r="C45" s="70" t="s">
        <v>111</v>
      </c>
      <c r="D45" s="70" t="s">
        <v>7</v>
      </c>
      <c r="E45" s="70" t="s">
        <v>92</v>
      </c>
      <c r="F45" s="71">
        <v>64.400000000000006</v>
      </c>
      <c r="G45" s="70">
        <v>431000</v>
      </c>
    </row>
    <row r="46" spans="1:7" ht="15" customHeight="1" x14ac:dyDescent="0.25">
      <c r="A46" s="70" t="s">
        <v>126</v>
      </c>
      <c r="B46" s="70" t="str">
        <f>RIGHT(Export_Charges_SAL_PAT[[#This Row],[Libellé]],LEN(Export_Charges_SAL_PAT[[#This Row],[Libellé]])-21)</f>
        <v>MARTIN THIBAULT</v>
      </c>
      <c r="C46" s="70" t="s">
        <v>117</v>
      </c>
      <c r="D46" s="70" t="s">
        <v>95</v>
      </c>
      <c r="E46" s="70" t="s">
        <v>92</v>
      </c>
      <c r="F46" s="71">
        <v>66.56</v>
      </c>
      <c r="G46" s="70">
        <v>431000</v>
      </c>
    </row>
    <row r="47" spans="1:7" ht="15" customHeight="1" x14ac:dyDescent="0.25">
      <c r="A47" s="70" t="s">
        <v>123</v>
      </c>
      <c r="B47" s="70" t="str">
        <f>RIGHT(Export_Charges_SAL_PAT[[#This Row],[Libellé]],LEN(Export_Charges_SAL_PAT[[#This Row],[Libellé]])-21)</f>
        <v>FERME Daniel</v>
      </c>
      <c r="C47" s="70" t="s">
        <v>115</v>
      </c>
      <c r="D47" s="70" t="s">
        <v>96</v>
      </c>
      <c r="E47" s="70" t="s">
        <v>92</v>
      </c>
      <c r="F47" s="71">
        <v>217.35</v>
      </c>
      <c r="G47" s="70">
        <v>431000</v>
      </c>
    </row>
    <row r="48" spans="1:7" ht="15" customHeight="1" x14ac:dyDescent="0.25">
      <c r="A48" s="70" t="s">
        <v>124</v>
      </c>
      <c r="B48" s="70" t="str">
        <f>RIGHT(Export_Charges_SAL_PAT[[#This Row],[Libellé]],LEN(Export_Charges_SAL_PAT[[#This Row],[Libellé]])-21)</f>
        <v>FERME Jeremy</v>
      </c>
      <c r="C48" s="70" t="s">
        <v>115</v>
      </c>
      <c r="D48" s="70" t="s">
        <v>62</v>
      </c>
      <c r="E48" s="70" t="s">
        <v>92</v>
      </c>
      <c r="F48" s="71">
        <v>24.14</v>
      </c>
      <c r="G48" s="70">
        <v>431000</v>
      </c>
    </row>
    <row r="49" spans="1:7" ht="15" customHeight="1" x14ac:dyDescent="0.25">
      <c r="A49" s="70" t="s">
        <v>121</v>
      </c>
      <c r="B49" s="70" t="str">
        <f>RIGHT(Export_Charges_SAL_PAT[[#This Row],[Libellé]],LEN(Export_Charges_SAL_PAT[[#This Row],[Libellé]])-21)</f>
        <v>MONTO Eric</v>
      </c>
      <c r="C49" s="70" t="s">
        <v>113</v>
      </c>
      <c r="D49" s="70" t="s">
        <v>4</v>
      </c>
      <c r="E49" s="70" t="s">
        <v>92</v>
      </c>
      <c r="F49" s="71">
        <v>24.54</v>
      </c>
      <c r="G49" s="70">
        <v>431000</v>
      </c>
    </row>
    <row r="50" spans="1:7" ht="15" customHeight="1" x14ac:dyDescent="0.25">
      <c r="A50" s="70" t="s">
        <v>120</v>
      </c>
      <c r="B50" s="70" t="str">
        <f>RIGHT(Export_Charges_SAL_PAT[[#This Row],[Libellé]],LEN(Export_Charges_SAL_PAT[[#This Row],[Libellé]])-21)</f>
        <v>MELON Theo</v>
      </c>
      <c r="C50" s="70" t="s">
        <v>112</v>
      </c>
      <c r="D50" s="70" t="s">
        <v>93</v>
      </c>
      <c r="E50" s="70" t="s">
        <v>92</v>
      </c>
      <c r="F50" s="71">
        <v>18.72</v>
      </c>
      <c r="G50" s="70">
        <v>431000</v>
      </c>
    </row>
    <row r="51" spans="1:7" ht="15" customHeight="1" x14ac:dyDescent="0.25">
      <c r="A51" s="70" t="s">
        <v>118</v>
      </c>
      <c r="B51" s="70" t="str">
        <f>RIGHT(Export_Charges_SAL_PAT[[#This Row],[Libellé]],LEN(Export_Charges_SAL_PAT[[#This Row],[Libellé]])-21)</f>
        <v>DUPONT Marc</v>
      </c>
      <c r="C51" s="70" t="s">
        <v>110</v>
      </c>
      <c r="D51" s="70" t="s">
        <v>6</v>
      </c>
      <c r="E51" s="70" t="s">
        <v>92</v>
      </c>
      <c r="F51" s="71">
        <v>20.23</v>
      </c>
      <c r="G51" s="70">
        <v>431000</v>
      </c>
    </row>
    <row r="52" spans="1:7" ht="15" customHeight="1" x14ac:dyDescent="0.25">
      <c r="A52" s="70" t="s">
        <v>122</v>
      </c>
      <c r="B52" s="70" t="str">
        <f>RIGHT(Export_Charges_SAL_PAT[[#This Row],[Libellé]],LEN(Export_Charges_SAL_PAT[[#This Row],[Libellé]])-21)</f>
        <v>SULTAN Romain</v>
      </c>
      <c r="C52" s="70" t="s">
        <v>114</v>
      </c>
      <c r="D52" s="70" t="s">
        <v>5</v>
      </c>
      <c r="E52" s="70" t="s">
        <v>92</v>
      </c>
      <c r="F52" s="71">
        <v>19.89</v>
      </c>
      <c r="G52" s="70">
        <v>431000</v>
      </c>
    </row>
    <row r="53" spans="1:7" ht="15" customHeight="1" x14ac:dyDescent="0.25">
      <c r="A53" s="70" t="s">
        <v>125</v>
      </c>
      <c r="B53" s="70" t="str">
        <f>RIGHT(Export_Charges_SAL_PAT[[#This Row],[Libellé]],LEN(Export_Charges_SAL_PAT[[#This Row],[Libellé]])-21)</f>
        <v>SOULT Malisa</v>
      </c>
      <c r="C53" s="70" t="s">
        <v>116</v>
      </c>
      <c r="D53" s="70" t="s">
        <v>94</v>
      </c>
      <c r="E53" s="70" t="s">
        <v>92</v>
      </c>
      <c r="F53" s="71">
        <v>31.02</v>
      </c>
      <c r="G53" s="70">
        <v>431000</v>
      </c>
    </row>
    <row r="54" spans="1:7" ht="15" customHeight="1" x14ac:dyDescent="0.25">
      <c r="A54" s="70" t="s">
        <v>119</v>
      </c>
      <c r="B54" s="70" t="str">
        <f>RIGHT(Export_Charges_SAL_PAT[[#This Row],[Libellé]],LEN(Export_Charges_SAL_PAT[[#This Row],[Libellé]])-21)</f>
        <v>COURSE Thomas</v>
      </c>
      <c r="C54" s="70" t="s">
        <v>111</v>
      </c>
      <c r="D54" s="70" t="s">
        <v>7</v>
      </c>
      <c r="E54" s="70" t="s">
        <v>92</v>
      </c>
      <c r="F54" s="71">
        <v>18.670000000000002</v>
      </c>
      <c r="G54" s="70">
        <v>431000</v>
      </c>
    </row>
    <row r="55" spans="1:7" ht="15" customHeight="1" x14ac:dyDescent="0.25">
      <c r="A55" s="70" t="s">
        <v>126</v>
      </c>
      <c r="B55" s="70" t="str">
        <f>RIGHT(Export_Charges_SAL_PAT[[#This Row],[Libellé]],LEN(Export_Charges_SAL_PAT[[#This Row],[Libellé]])-21)</f>
        <v>MARTIN THIBAULT</v>
      </c>
      <c r="C55" s="70" t="s">
        <v>117</v>
      </c>
      <c r="D55" s="70" t="s">
        <v>95</v>
      </c>
      <c r="E55" s="70" t="s">
        <v>92</v>
      </c>
      <c r="F55" s="71">
        <v>19.29</v>
      </c>
      <c r="G55" s="70">
        <v>431000</v>
      </c>
    </row>
    <row r="56" spans="1:7" ht="15" customHeight="1" x14ac:dyDescent="0.25">
      <c r="A56" s="70" t="s">
        <v>123</v>
      </c>
      <c r="B56" s="70" t="str">
        <f>RIGHT(Export_Charges_SAL_PAT[[#This Row],[Libellé]],LEN(Export_Charges_SAL_PAT[[#This Row],[Libellé]])-21)</f>
        <v>FERME Daniel</v>
      </c>
      <c r="C56" s="70" t="s">
        <v>115</v>
      </c>
      <c r="D56" s="70" t="s">
        <v>96</v>
      </c>
      <c r="E56" s="70" t="s">
        <v>92</v>
      </c>
      <c r="F56" s="71">
        <v>63</v>
      </c>
      <c r="G56" s="70">
        <v>431000</v>
      </c>
    </row>
    <row r="57" spans="1:7" ht="15" customHeight="1" x14ac:dyDescent="0.25">
      <c r="A57" s="70" t="s">
        <v>124</v>
      </c>
      <c r="B57" s="70" t="str">
        <f>RIGHT(Export_Charges_SAL_PAT[[#This Row],[Libellé]],LEN(Export_Charges_SAL_PAT[[#This Row],[Libellé]])-21)</f>
        <v>FERME Jeremy</v>
      </c>
      <c r="C57" s="70" t="s">
        <v>115</v>
      </c>
      <c r="D57" s="70" t="s">
        <v>62</v>
      </c>
      <c r="E57" s="70" t="s">
        <v>92</v>
      </c>
      <c r="F57" s="71">
        <v>7</v>
      </c>
      <c r="G57" s="70">
        <v>431000</v>
      </c>
    </row>
    <row r="58" spans="1:7" ht="15" customHeight="1" x14ac:dyDescent="0.25">
      <c r="A58" s="70" t="s">
        <v>121</v>
      </c>
      <c r="B58" s="70" t="str">
        <f>RIGHT(Export_Charges_SAL_PAT[[#This Row],[Libellé]],LEN(Export_Charges_SAL_PAT[[#This Row],[Libellé]])-21)</f>
        <v>MONTO Eric</v>
      </c>
      <c r="C58" s="70" t="s">
        <v>113</v>
      </c>
      <c r="D58" s="70" t="s">
        <v>4</v>
      </c>
      <c r="E58" s="70" t="s">
        <v>92</v>
      </c>
      <c r="F58" s="71">
        <v>2.4500000000000002</v>
      </c>
      <c r="G58" s="70">
        <v>431000</v>
      </c>
    </row>
    <row r="59" spans="1:7" ht="15" customHeight="1" x14ac:dyDescent="0.25">
      <c r="A59" s="70" t="s">
        <v>123</v>
      </c>
      <c r="B59" s="70" t="str">
        <f>RIGHT(Export_Charges_SAL_PAT[[#This Row],[Libellé]],LEN(Export_Charges_SAL_PAT[[#This Row],[Libellé]])-21)</f>
        <v>FERME Daniel</v>
      </c>
      <c r="C59" s="70" t="s">
        <v>115</v>
      </c>
      <c r="D59" s="70" t="s">
        <v>96</v>
      </c>
      <c r="E59" s="70" t="s">
        <v>92</v>
      </c>
      <c r="F59" s="71">
        <v>3.43</v>
      </c>
      <c r="G59" s="70">
        <v>431000</v>
      </c>
    </row>
    <row r="60" spans="1:7" ht="15" customHeight="1" x14ac:dyDescent="0.25">
      <c r="A60" s="70" t="s">
        <v>120</v>
      </c>
      <c r="B60" s="70" t="str">
        <f>RIGHT(Export_Charges_SAL_PAT[[#This Row],[Libellé]],LEN(Export_Charges_SAL_PAT[[#This Row],[Libellé]])-21)</f>
        <v>MELON Theo</v>
      </c>
      <c r="C60" s="70" t="s">
        <v>112</v>
      </c>
      <c r="D60" s="70" t="s">
        <v>93</v>
      </c>
      <c r="E60" s="70" t="s">
        <v>92</v>
      </c>
      <c r="F60" s="71">
        <v>1.87</v>
      </c>
      <c r="G60" s="70">
        <v>431000</v>
      </c>
    </row>
    <row r="61" spans="1:7" ht="15" customHeight="1" x14ac:dyDescent="0.25">
      <c r="A61" s="70" t="s">
        <v>118</v>
      </c>
      <c r="B61" s="70" t="str">
        <f>RIGHT(Export_Charges_SAL_PAT[[#This Row],[Libellé]],LEN(Export_Charges_SAL_PAT[[#This Row],[Libellé]])-21)</f>
        <v>DUPONT Marc</v>
      </c>
      <c r="C61" s="70" t="s">
        <v>110</v>
      </c>
      <c r="D61" s="70" t="s">
        <v>6</v>
      </c>
      <c r="E61" s="70" t="s">
        <v>92</v>
      </c>
      <c r="F61" s="71">
        <v>2.02</v>
      </c>
      <c r="G61" s="70">
        <v>431000</v>
      </c>
    </row>
    <row r="62" spans="1:7" ht="15" customHeight="1" x14ac:dyDescent="0.25">
      <c r="A62" s="70" t="s">
        <v>124</v>
      </c>
      <c r="B62" s="70" t="str">
        <f>RIGHT(Export_Charges_SAL_PAT[[#This Row],[Libellé]],LEN(Export_Charges_SAL_PAT[[#This Row],[Libellé]])-21)</f>
        <v>FERME Jeremy</v>
      </c>
      <c r="C62" s="70" t="s">
        <v>115</v>
      </c>
      <c r="D62" s="70" t="s">
        <v>62</v>
      </c>
      <c r="E62" s="70" t="s">
        <v>92</v>
      </c>
      <c r="F62" s="71">
        <v>0.7</v>
      </c>
      <c r="G62" s="70">
        <v>431000</v>
      </c>
    </row>
    <row r="63" spans="1:7" ht="15" customHeight="1" x14ac:dyDescent="0.25">
      <c r="A63" s="70" t="s">
        <v>122</v>
      </c>
      <c r="B63" s="70" t="str">
        <f>RIGHT(Export_Charges_SAL_PAT[[#This Row],[Libellé]],LEN(Export_Charges_SAL_PAT[[#This Row],[Libellé]])-21)</f>
        <v>SULTAN Romain</v>
      </c>
      <c r="C63" s="70" t="s">
        <v>114</v>
      </c>
      <c r="D63" s="70" t="s">
        <v>5</v>
      </c>
      <c r="E63" s="70" t="s">
        <v>92</v>
      </c>
      <c r="F63" s="71">
        <v>1.99</v>
      </c>
      <c r="G63" s="70">
        <v>431000</v>
      </c>
    </row>
    <row r="64" spans="1:7" ht="15" customHeight="1" x14ac:dyDescent="0.25">
      <c r="A64" s="70" t="s">
        <v>125</v>
      </c>
      <c r="B64" s="70" t="str">
        <f>RIGHT(Export_Charges_SAL_PAT[[#This Row],[Libellé]],LEN(Export_Charges_SAL_PAT[[#This Row],[Libellé]])-21)</f>
        <v>SOULT Malisa</v>
      </c>
      <c r="C64" s="70" t="s">
        <v>116</v>
      </c>
      <c r="D64" s="70" t="s">
        <v>94</v>
      </c>
      <c r="E64" s="70" t="s">
        <v>92</v>
      </c>
      <c r="F64" s="71">
        <v>2.4300000000000002</v>
      </c>
      <c r="G64" s="70">
        <v>431000</v>
      </c>
    </row>
    <row r="65" spans="1:7" ht="15" customHeight="1" x14ac:dyDescent="0.25">
      <c r="A65" s="70" t="s">
        <v>119</v>
      </c>
      <c r="B65" s="70" t="str">
        <f>RIGHT(Export_Charges_SAL_PAT[[#This Row],[Libellé]],LEN(Export_Charges_SAL_PAT[[#This Row],[Libellé]])-21)</f>
        <v>COURSE Thomas</v>
      </c>
      <c r="C65" s="70" t="s">
        <v>111</v>
      </c>
      <c r="D65" s="70" t="s">
        <v>7</v>
      </c>
      <c r="E65" s="70" t="s">
        <v>92</v>
      </c>
      <c r="F65" s="71">
        <v>1.87</v>
      </c>
      <c r="G65" s="70">
        <v>431000</v>
      </c>
    </row>
    <row r="66" spans="1:7" ht="15" customHeight="1" x14ac:dyDescent="0.25">
      <c r="A66" s="70" t="s">
        <v>126</v>
      </c>
      <c r="B66" s="70" t="str">
        <f>RIGHT(Export_Charges_SAL_PAT[[#This Row],[Libellé]],LEN(Export_Charges_SAL_PAT[[#This Row],[Libellé]])-21)</f>
        <v>MARTIN THIBAULT</v>
      </c>
      <c r="C66" s="70" t="s">
        <v>117</v>
      </c>
      <c r="D66" s="70" t="s">
        <v>95</v>
      </c>
      <c r="E66" s="70" t="s">
        <v>92</v>
      </c>
      <c r="F66" s="71">
        <v>1.93</v>
      </c>
      <c r="G66" s="70">
        <v>431000</v>
      </c>
    </row>
    <row r="67" spans="1:7" ht="15" customHeight="1" x14ac:dyDescent="0.25">
      <c r="A67" s="70" t="s">
        <v>121</v>
      </c>
      <c r="B67" s="70" t="str">
        <f>RIGHT(Export_Charges_SAL_PAT[[#This Row],[Libellé]],LEN(Export_Charges_SAL_PAT[[#This Row],[Libellé]])-21)</f>
        <v>MONTO Eric</v>
      </c>
      <c r="C67" s="70" t="s">
        <v>113</v>
      </c>
      <c r="D67" s="70" t="s">
        <v>4</v>
      </c>
      <c r="E67" s="70" t="s">
        <v>92</v>
      </c>
      <c r="F67" s="71">
        <v>-14.36</v>
      </c>
      <c r="G67" s="70">
        <v>431000</v>
      </c>
    </row>
    <row r="68" spans="1:7" ht="15" customHeight="1" x14ac:dyDescent="0.25">
      <c r="A68" s="70" t="s">
        <v>120</v>
      </c>
      <c r="B68" s="70" t="str">
        <f>RIGHT(Export_Charges_SAL_PAT[[#This Row],[Libellé]],LEN(Export_Charges_SAL_PAT[[#This Row],[Libellé]])-21)</f>
        <v>MELON Theo</v>
      </c>
      <c r="C68" s="70" t="s">
        <v>112</v>
      </c>
      <c r="D68" s="70" t="s">
        <v>93</v>
      </c>
      <c r="E68" s="70" t="s">
        <v>92</v>
      </c>
      <c r="F68" s="71">
        <v>-302.83999999999997</v>
      </c>
      <c r="G68" s="70">
        <v>431000</v>
      </c>
    </row>
    <row r="69" spans="1:7" ht="15" customHeight="1" x14ac:dyDescent="0.25">
      <c r="A69" s="70" t="s">
        <v>118</v>
      </c>
      <c r="B69" s="70" t="str">
        <f>RIGHT(Export_Charges_SAL_PAT[[#This Row],[Libellé]],LEN(Export_Charges_SAL_PAT[[#This Row],[Libellé]])-21)</f>
        <v>DUPONT Marc</v>
      </c>
      <c r="C69" s="70" t="s">
        <v>110</v>
      </c>
      <c r="D69" s="70" t="s">
        <v>6</v>
      </c>
      <c r="E69" s="70" t="s">
        <v>92</v>
      </c>
      <c r="F69" s="71">
        <v>-122.47</v>
      </c>
      <c r="G69" s="70">
        <v>431000</v>
      </c>
    </row>
    <row r="70" spans="1:7" ht="15" customHeight="1" x14ac:dyDescent="0.25">
      <c r="A70" s="70" t="s">
        <v>124</v>
      </c>
      <c r="B70" s="70" t="str">
        <f>RIGHT(Export_Charges_SAL_PAT[[#This Row],[Libellé]],LEN(Export_Charges_SAL_PAT[[#This Row],[Libellé]])-21)</f>
        <v>FERME Jeremy</v>
      </c>
      <c r="C70" s="70" t="s">
        <v>115</v>
      </c>
      <c r="D70" s="70" t="s">
        <v>62</v>
      </c>
      <c r="E70" s="70" t="s">
        <v>92</v>
      </c>
      <c r="F70" s="71">
        <v>-182.24</v>
      </c>
      <c r="G70" s="70">
        <v>431000</v>
      </c>
    </row>
    <row r="71" spans="1:7" ht="15" customHeight="1" x14ac:dyDescent="0.25">
      <c r="A71" s="70" t="s">
        <v>122</v>
      </c>
      <c r="B71" s="70" t="str">
        <f>RIGHT(Export_Charges_SAL_PAT[[#This Row],[Libellé]],LEN(Export_Charges_SAL_PAT[[#This Row],[Libellé]])-21)</f>
        <v>SULTAN Romain</v>
      </c>
      <c r="C71" s="70" t="s">
        <v>114</v>
      </c>
      <c r="D71" s="70" t="s">
        <v>5</v>
      </c>
      <c r="E71" s="70" t="s">
        <v>92</v>
      </c>
      <c r="F71" s="71">
        <v>-266.06</v>
      </c>
      <c r="G71" s="70">
        <v>431000</v>
      </c>
    </row>
    <row r="72" spans="1:7" ht="15" customHeight="1" x14ac:dyDescent="0.25">
      <c r="A72" s="70" t="s">
        <v>119</v>
      </c>
      <c r="B72" s="70" t="str">
        <f>RIGHT(Export_Charges_SAL_PAT[[#This Row],[Libellé]],LEN(Export_Charges_SAL_PAT[[#This Row],[Libellé]])-21)</f>
        <v>COURSE Thomas</v>
      </c>
      <c r="C72" s="70" t="s">
        <v>111</v>
      </c>
      <c r="D72" s="70" t="s">
        <v>7</v>
      </c>
      <c r="E72" s="70" t="s">
        <v>92</v>
      </c>
      <c r="F72" s="71">
        <v>-301.52</v>
      </c>
      <c r="G72" s="70">
        <v>431000</v>
      </c>
    </row>
    <row r="73" spans="1:7" ht="15" customHeight="1" x14ac:dyDescent="0.25">
      <c r="A73" s="70" t="s">
        <v>126</v>
      </c>
      <c r="B73" s="70" t="str">
        <f>RIGHT(Export_Charges_SAL_PAT[[#This Row],[Libellé]],LEN(Export_Charges_SAL_PAT[[#This Row],[Libellé]])-21)</f>
        <v>MARTIN THIBAULT</v>
      </c>
      <c r="C73" s="70" t="s">
        <v>117</v>
      </c>
      <c r="D73" s="70" t="s">
        <v>95</v>
      </c>
      <c r="E73" s="70" t="s">
        <v>92</v>
      </c>
      <c r="F73" s="71">
        <v>-192.36</v>
      </c>
      <c r="G73" s="70">
        <v>431000</v>
      </c>
    </row>
    <row r="74" spans="1:7" ht="15" customHeight="1" x14ac:dyDescent="0.25">
      <c r="A74" s="70" t="s">
        <v>120</v>
      </c>
      <c r="B74" s="70" t="str">
        <f>RIGHT(Export_Charges_SAL_PAT[[#This Row],[Libellé]],LEN(Export_Charges_SAL_PAT[[#This Row],[Libellé]])-21)</f>
        <v>MELON Theo</v>
      </c>
      <c r="C74" s="70" t="s">
        <v>112</v>
      </c>
      <c r="D74" s="70" t="s">
        <v>93</v>
      </c>
      <c r="E74" s="71">
        <v>-8.3800000000000008</v>
      </c>
      <c r="F74" s="70" t="s">
        <v>92</v>
      </c>
      <c r="G74" s="70">
        <v>431000</v>
      </c>
    </row>
    <row r="75" spans="1:7" ht="15" customHeight="1" x14ac:dyDescent="0.25">
      <c r="A75" s="70" t="s">
        <v>122</v>
      </c>
      <c r="B75" s="70" t="str">
        <f>RIGHT(Export_Charges_SAL_PAT[[#This Row],[Libellé]],LEN(Export_Charges_SAL_PAT[[#This Row],[Libellé]])-21)</f>
        <v>SULTAN Romain</v>
      </c>
      <c r="C75" s="70" t="s">
        <v>114</v>
      </c>
      <c r="D75" s="70" t="s">
        <v>5</v>
      </c>
      <c r="E75" s="71">
        <v>-11.35</v>
      </c>
      <c r="F75" s="70" t="s">
        <v>92</v>
      </c>
      <c r="G75" s="70">
        <v>431000</v>
      </c>
    </row>
    <row r="76" spans="1:7" ht="15" customHeight="1" x14ac:dyDescent="0.25">
      <c r="A76" s="70" t="s">
        <v>119</v>
      </c>
      <c r="B76" s="70" t="str">
        <f>RIGHT(Export_Charges_SAL_PAT[[#This Row],[Libellé]],LEN(Export_Charges_SAL_PAT[[#This Row],[Libellé]])-21)</f>
        <v>COURSE Thomas</v>
      </c>
      <c r="C76" s="70" t="s">
        <v>111</v>
      </c>
      <c r="D76" s="70" t="s">
        <v>7</v>
      </c>
      <c r="E76" s="71">
        <v>-6.54</v>
      </c>
      <c r="F76" s="70" t="s">
        <v>92</v>
      </c>
      <c r="G76" s="70">
        <v>431000</v>
      </c>
    </row>
    <row r="77" spans="1:7" ht="15" customHeight="1" x14ac:dyDescent="0.25">
      <c r="A77" s="70" t="s">
        <v>120</v>
      </c>
      <c r="B77" s="70" t="str">
        <f>RIGHT(Export_Charges_SAL_PAT[[#This Row],[Libellé]],LEN(Export_Charges_SAL_PAT[[#This Row],[Libellé]])-21)</f>
        <v>MELON Theo</v>
      </c>
      <c r="C77" s="70" t="s">
        <v>112</v>
      </c>
      <c r="D77" s="70" t="s">
        <v>93</v>
      </c>
      <c r="E77" s="70" t="s">
        <v>92</v>
      </c>
      <c r="F77" s="71">
        <v>-7.5</v>
      </c>
      <c r="G77" s="70">
        <v>431000</v>
      </c>
    </row>
    <row r="78" spans="1:7" ht="15" customHeight="1" x14ac:dyDescent="0.25">
      <c r="A78" s="70" t="s">
        <v>122</v>
      </c>
      <c r="B78" s="70" t="str">
        <f>RIGHT(Export_Charges_SAL_PAT[[#This Row],[Libellé]],LEN(Export_Charges_SAL_PAT[[#This Row],[Libellé]])-21)</f>
        <v>SULTAN Romain</v>
      </c>
      <c r="C78" s="70" t="s">
        <v>114</v>
      </c>
      <c r="D78" s="70" t="s">
        <v>5</v>
      </c>
      <c r="E78" s="70" t="s">
        <v>92</v>
      </c>
      <c r="F78" s="71">
        <v>-10.5</v>
      </c>
      <c r="G78" s="70">
        <v>431000</v>
      </c>
    </row>
    <row r="79" spans="1:7" ht="15" customHeight="1" x14ac:dyDescent="0.25">
      <c r="A79" s="70" t="s">
        <v>119</v>
      </c>
      <c r="B79" s="70" t="str">
        <f>RIGHT(Export_Charges_SAL_PAT[[#This Row],[Libellé]],LEN(Export_Charges_SAL_PAT[[#This Row],[Libellé]])-21)</f>
        <v>COURSE Thomas</v>
      </c>
      <c r="C79" s="70" t="s">
        <v>111</v>
      </c>
      <c r="D79" s="70" t="s">
        <v>7</v>
      </c>
      <c r="E79" s="70" t="s">
        <v>92</v>
      </c>
      <c r="F79" s="71">
        <v>-6.75</v>
      </c>
      <c r="G79" s="70">
        <v>431000</v>
      </c>
    </row>
    <row r="80" spans="1:7" ht="15" customHeight="1" x14ac:dyDescent="0.25">
      <c r="A80" s="70" t="s">
        <v>121</v>
      </c>
      <c r="B80" s="70" t="str">
        <f>RIGHT(Export_Charges_SAL_PAT[[#This Row],[Libellé]],LEN(Export_Charges_SAL_PAT[[#This Row],[Libellé]])-21)</f>
        <v>MONTO Eric</v>
      </c>
      <c r="C80" s="70" t="s">
        <v>113</v>
      </c>
      <c r="D80" s="70" t="s">
        <v>4</v>
      </c>
      <c r="E80" s="71">
        <v>164.65</v>
      </c>
      <c r="F80" s="70" t="s">
        <v>92</v>
      </c>
      <c r="G80" s="70">
        <v>431000</v>
      </c>
    </row>
    <row r="81" spans="1:7" ht="15" customHeight="1" x14ac:dyDescent="0.25">
      <c r="A81" s="70" t="s">
        <v>123</v>
      </c>
      <c r="B81" s="70" t="str">
        <f>RIGHT(Export_Charges_SAL_PAT[[#This Row],[Libellé]],LEN(Export_Charges_SAL_PAT[[#This Row],[Libellé]])-21)</f>
        <v>FERME Daniel</v>
      </c>
      <c r="C81" s="70" t="s">
        <v>115</v>
      </c>
      <c r="D81" s="70" t="s">
        <v>96</v>
      </c>
      <c r="E81" s="71">
        <v>428.89</v>
      </c>
      <c r="F81" s="70" t="s">
        <v>92</v>
      </c>
      <c r="G81" s="70">
        <v>431000</v>
      </c>
    </row>
    <row r="82" spans="1:7" ht="15" customHeight="1" x14ac:dyDescent="0.25">
      <c r="A82" s="70" t="s">
        <v>120</v>
      </c>
      <c r="B82" s="70" t="str">
        <f>RIGHT(Export_Charges_SAL_PAT[[#This Row],[Libellé]],LEN(Export_Charges_SAL_PAT[[#This Row],[Libellé]])-21)</f>
        <v>MELON Theo</v>
      </c>
      <c r="C82" s="70" t="s">
        <v>112</v>
      </c>
      <c r="D82" s="70" t="s">
        <v>93</v>
      </c>
      <c r="E82" s="71">
        <v>127.13</v>
      </c>
      <c r="F82" s="70" t="s">
        <v>92</v>
      </c>
      <c r="G82" s="70">
        <v>431000</v>
      </c>
    </row>
    <row r="83" spans="1:7" ht="15" customHeight="1" x14ac:dyDescent="0.25">
      <c r="A83" s="70" t="s">
        <v>118</v>
      </c>
      <c r="B83" s="70" t="str">
        <f>RIGHT(Export_Charges_SAL_PAT[[#This Row],[Libellé]],LEN(Export_Charges_SAL_PAT[[#This Row],[Libellé]])-21)</f>
        <v>DUPONT Marc</v>
      </c>
      <c r="C83" s="70" t="s">
        <v>110</v>
      </c>
      <c r="D83" s="70" t="s">
        <v>6</v>
      </c>
      <c r="E83" s="71">
        <v>137.27000000000001</v>
      </c>
      <c r="F83" s="70" t="s">
        <v>92</v>
      </c>
      <c r="G83" s="70">
        <v>431000</v>
      </c>
    </row>
    <row r="84" spans="1:7" ht="15" customHeight="1" x14ac:dyDescent="0.25">
      <c r="A84" s="70" t="s">
        <v>122</v>
      </c>
      <c r="B84" s="70" t="str">
        <f>RIGHT(Export_Charges_SAL_PAT[[#This Row],[Libellé]],LEN(Export_Charges_SAL_PAT[[#This Row],[Libellé]])-21)</f>
        <v>SULTAN Romain</v>
      </c>
      <c r="C84" s="70" t="s">
        <v>114</v>
      </c>
      <c r="D84" s="70" t="s">
        <v>5</v>
      </c>
      <c r="E84" s="71">
        <v>135</v>
      </c>
      <c r="F84" s="70" t="s">
        <v>92</v>
      </c>
      <c r="G84" s="70">
        <v>431000</v>
      </c>
    </row>
    <row r="85" spans="1:7" ht="15" customHeight="1" x14ac:dyDescent="0.25">
      <c r="A85" s="70" t="s">
        <v>125</v>
      </c>
      <c r="B85" s="70" t="str">
        <f>RIGHT(Export_Charges_SAL_PAT[[#This Row],[Libellé]],LEN(Export_Charges_SAL_PAT[[#This Row],[Libellé]])-21)</f>
        <v>SOULT Malisa</v>
      </c>
      <c r="C85" s="70" t="s">
        <v>116</v>
      </c>
      <c r="D85" s="70" t="s">
        <v>94</v>
      </c>
      <c r="E85" s="71">
        <v>207.93</v>
      </c>
      <c r="F85" s="70" t="s">
        <v>92</v>
      </c>
      <c r="G85" s="70">
        <v>431000</v>
      </c>
    </row>
    <row r="86" spans="1:7" ht="15" customHeight="1" x14ac:dyDescent="0.25">
      <c r="A86" s="70" t="s">
        <v>119</v>
      </c>
      <c r="B86" s="70" t="str">
        <f>RIGHT(Export_Charges_SAL_PAT[[#This Row],[Libellé]],LEN(Export_Charges_SAL_PAT[[#This Row],[Libellé]])-21)</f>
        <v>COURSE Thomas</v>
      </c>
      <c r="C86" s="70" t="s">
        <v>111</v>
      </c>
      <c r="D86" s="70" t="s">
        <v>7</v>
      </c>
      <c r="E86" s="71">
        <v>126.77</v>
      </c>
      <c r="F86" s="70" t="s">
        <v>92</v>
      </c>
      <c r="G86" s="70">
        <v>431000</v>
      </c>
    </row>
    <row r="87" spans="1:7" ht="15" customHeight="1" x14ac:dyDescent="0.25">
      <c r="A87" s="70" t="s">
        <v>126</v>
      </c>
      <c r="B87" s="70" t="str">
        <f>RIGHT(Export_Charges_SAL_PAT[[#This Row],[Libellé]],LEN(Export_Charges_SAL_PAT[[#This Row],[Libellé]])-21)</f>
        <v>MARTIN THIBAULT</v>
      </c>
      <c r="C87" s="70" t="s">
        <v>117</v>
      </c>
      <c r="D87" s="70" t="s">
        <v>95</v>
      </c>
      <c r="E87" s="71">
        <v>129.44</v>
      </c>
      <c r="F87" s="70" t="s">
        <v>92</v>
      </c>
      <c r="G87" s="70">
        <v>431000</v>
      </c>
    </row>
    <row r="88" spans="1:7" ht="15" customHeight="1" x14ac:dyDescent="0.25">
      <c r="A88" s="70" t="s">
        <v>121</v>
      </c>
      <c r="B88" s="70" t="str">
        <f>RIGHT(Export_Charges_SAL_PAT[[#This Row],[Libellé]],LEN(Export_Charges_SAL_PAT[[#This Row],[Libellé]])-21)</f>
        <v>MONTO Eric</v>
      </c>
      <c r="C88" s="70" t="s">
        <v>113</v>
      </c>
      <c r="D88" s="70" t="s">
        <v>4</v>
      </c>
      <c r="E88" s="71">
        <v>70.22</v>
      </c>
      <c r="F88" s="70" t="s">
        <v>92</v>
      </c>
      <c r="G88" s="70">
        <v>431000</v>
      </c>
    </row>
    <row r="89" spans="1:7" ht="15" customHeight="1" x14ac:dyDescent="0.25">
      <c r="A89" s="70" t="s">
        <v>123</v>
      </c>
      <c r="B89" s="70" t="str">
        <f>RIGHT(Export_Charges_SAL_PAT[[#This Row],[Libellé]],LEN(Export_Charges_SAL_PAT[[#This Row],[Libellé]])-21)</f>
        <v>FERME Daniel</v>
      </c>
      <c r="C89" s="70" t="s">
        <v>115</v>
      </c>
      <c r="D89" s="70" t="s">
        <v>96</v>
      </c>
      <c r="E89" s="71">
        <v>182.91</v>
      </c>
      <c r="F89" s="70" t="s">
        <v>92</v>
      </c>
      <c r="G89" s="70">
        <v>431000</v>
      </c>
    </row>
    <row r="90" spans="1:7" ht="15" customHeight="1" x14ac:dyDescent="0.25">
      <c r="A90" s="70" t="s">
        <v>120</v>
      </c>
      <c r="B90" s="70" t="str">
        <f>RIGHT(Export_Charges_SAL_PAT[[#This Row],[Libellé]],LEN(Export_Charges_SAL_PAT[[#This Row],[Libellé]])-21)</f>
        <v>MELON Theo</v>
      </c>
      <c r="C90" s="70" t="s">
        <v>112</v>
      </c>
      <c r="D90" s="70" t="s">
        <v>93</v>
      </c>
      <c r="E90" s="71">
        <v>54.22</v>
      </c>
      <c r="F90" s="70" t="s">
        <v>92</v>
      </c>
      <c r="G90" s="70">
        <v>431000</v>
      </c>
    </row>
    <row r="91" spans="1:7" ht="15" customHeight="1" x14ac:dyDescent="0.25">
      <c r="A91" s="70" t="s">
        <v>118</v>
      </c>
      <c r="B91" s="70" t="str">
        <f>RIGHT(Export_Charges_SAL_PAT[[#This Row],[Libellé]],LEN(Export_Charges_SAL_PAT[[#This Row],[Libellé]])-21)</f>
        <v>DUPONT Marc</v>
      </c>
      <c r="C91" s="70" t="s">
        <v>110</v>
      </c>
      <c r="D91" s="70" t="s">
        <v>6</v>
      </c>
      <c r="E91" s="71">
        <v>58.54</v>
      </c>
      <c r="F91" s="70" t="s">
        <v>92</v>
      </c>
      <c r="G91" s="70">
        <v>431000</v>
      </c>
    </row>
    <row r="92" spans="1:7" ht="15" customHeight="1" x14ac:dyDescent="0.25">
      <c r="A92" s="70" t="s">
        <v>122</v>
      </c>
      <c r="B92" s="70" t="str">
        <f>RIGHT(Export_Charges_SAL_PAT[[#This Row],[Libellé]],LEN(Export_Charges_SAL_PAT[[#This Row],[Libellé]])-21)</f>
        <v>SULTAN Romain</v>
      </c>
      <c r="C92" s="70" t="s">
        <v>114</v>
      </c>
      <c r="D92" s="70" t="s">
        <v>5</v>
      </c>
      <c r="E92" s="71">
        <v>57.57</v>
      </c>
      <c r="F92" s="70" t="s">
        <v>92</v>
      </c>
      <c r="G92" s="70">
        <v>431000</v>
      </c>
    </row>
    <row r="93" spans="1:7" ht="15" customHeight="1" x14ac:dyDescent="0.25">
      <c r="A93" s="70" t="s">
        <v>125</v>
      </c>
      <c r="B93" s="70" t="str">
        <f>RIGHT(Export_Charges_SAL_PAT[[#This Row],[Libellé]],LEN(Export_Charges_SAL_PAT[[#This Row],[Libellé]])-21)</f>
        <v>SOULT Malisa</v>
      </c>
      <c r="C93" s="70" t="s">
        <v>116</v>
      </c>
      <c r="D93" s="70" t="s">
        <v>94</v>
      </c>
      <c r="E93" s="71">
        <v>88.68</v>
      </c>
      <c r="F93" s="70" t="s">
        <v>92</v>
      </c>
      <c r="G93" s="70">
        <v>431000</v>
      </c>
    </row>
    <row r="94" spans="1:7" ht="15" customHeight="1" x14ac:dyDescent="0.25">
      <c r="A94" s="70" t="s">
        <v>119</v>
      </c>
      <c r="B94" s="70" t="str">
        <f>RIGHT(Export_Charges_SAL_PAT[[#This Row],[Libellé]],LEN(Export_Charges_SAL_PAT[[#This Row],[Libellé]])-21)</f>
        <v>COURSE Thomas</v>
      </c>
      <c r="C94" s="70" t="s">
        <v>111</v>
      </c>
      <c r="D94" s="70" t="s">
        <v>7</v>
      </c>
      <c r="E94" s="71">
        <v>54.06</v>
      </c>
      <c r="F94" s="70" t="s">
        <v>92</v>
      </c>
      <c r="G94" s="70">
        <v>431000</v>
      </c>
    </row>
    <row r="95" spans="1:7" ht="15" customHeight="1" x14ac:dyDescent="0.25">
      <c r="A95" s="70" t="s">
        <v>126</v>
      </c>
      <c r="B95" s="70" t="str">
        <f>RIGHT(Export_Charges_SAL_PAT[[#This Row],[Libellé]],LEN(Export_Charges_SAL_PAT[[#This Row],[Libellé]])-21)</f>
        <v>MARTIN THIBAULT</v>
      </c>
      <c r="C95" s="70" t="s">
        <v>117</v>
      </c>
      <c r="D95" s="70" t="s">
        <v>95</v>
      </c>
      <c r="E95" s="71">
        <v>55.2</v>
      </c>
      <c r="F95" s="70" t="s">
        <v>92</v>
      </c>
      <c r="G95" s="70">
        <v>431000</v>
      </c>
    </row>
    <row r="96" spans="1:7" ht="15" customHeight="1" x14ac:dyDescent="0.25">
      <c r="A96" s="70" t="s">
        <v>123</v>
      </c>
      <c r="B96" s="70" t="str">
        <f>RIGHT(Export_Charges_SAL_PAT[[#This Row],[Libellé]],LEN(Export_Charges_SAL_PAT[[#This Row],[Libellé]])-21)</f>
        <v>FERME Daniel</v>
      </c>
      <c r="C96" s="70" t="s">
        <v>115</v>
      </c>
      <c r="D96" s="70" t="s">
        <v>96</v>
      </c>
      <c r="E96" s="70" t="s">
        <v>92</v>
      </c>
      <c r="F96" s="71">
        <v>113.4</v>
      </c>
      <c r="G96" s="70">
        <v>431000</v>
      </c>
    </row>
    <row r="97" spans="1:7" ht="15" customHeight="1" x14ac:dyDescent="0.25">
      <c r="A97" s="70" t="s">
        <v>125</v>
      </c>
      <c r="B97" s="70" t="str">
        <f>RIGHT(Export_Charges_SAL_PAT[[#This Row],[Libellé]],LEN(Export_Charges_SAL_PAT[[#This Row],[Libellé]])-21)</f>
        <v>SOULT Malisa</v>
      </c>
      <c r="C97" s="70" t="s">
        <v>116</v>
      </c>
      <c r="D97" s="70" t="s">
        <v>94</v>
      </c>
      <c r="E97" s="70" t="s">
        <v>92</v>
      </c>
      <c r="F97" s="71">
        <v>186.13</v>
      </c>
      <c r="G97" s="70">
        <v>431000</v>
      </c>
    </row>
    <row r="98" spans="1:7" ht="15" customHeight="1" x14ac:dyDescent="0.25">
      <c r="A98" s="70" t="s">
        <v>123</v>
      </c>
      <c r="B98" s="70" t="str">
        <f>RIGHT(Export_Charges_SAL_PAT[[#This Row],[Libellé]],LEN(Export_Charges_SAL_PAT[[#This Row],[Libellé]])-21)</f>
        <v>FERME Daniel</v>
      </c>
      <c r="C98" s="70" t="s">
        <v>115</v>
      </c>
      <c r="D98" s="70" t="s">
        <v>96</v>
      </c>
      <c r="E98" s="70" t="s">
        <v>92</v>
      </c>
      <c r="F98" s="71">
        <v>378</v>
      </c>
      <c r="G98" s="70">
        <v>431000</v>
      </c>
    </row>
    <row r="99" spans="1:7" ht="15" customHeight="1" x14ac:dyDescent="0.25">
      <c r="A99" s="70" t="s">
        <v>121</v>
      </c>
      <c r="B99" s="70" t="str">
        <f>RIGHT(Export_Charges_SAL_PAT[[#This Row],[Libellé]],LEN(Export_Charges_SAL_PAT[[#This Row],[Libellé]])-21)</f>
        <v>MONTO Eric</v>
      </c>
      <c r="C99" s="70" t="s">
        <v>113</v>
      </c>
      <c r="D99" s="70" t="s">
        <v>4</v>
      </c>
      <c r="E99" s="70" t="s">
        <v>92</v>
      </c>
      <c r="F99" s="71">
        <v>0.39</v>
      </c>
      <c r="G99" s="70">
        <v>431000</v>
      </c>
    </row>
    <row r="100" spans="1:7" ht="15" customHeight="1" x14ac:dyDescent="0.25">
      <c r="A100" s="70" t="s">
        <v>120</v>
      </c>
      <c r="B100" s="70" t="str">
        <f>RIGHT(Export_Charges_SAL_PAT[[#This Row],[Libellé]],LEN(Export_Charges_SAL_PAT[[#This Row],[Libellé]])-21)</f>
        <v>MELON Theo</v>
      </c>
      <c r="C100" s="70" t="s">
        <v>112</v>
      </c>
      <c r="D100" s="70" t="s">
        <v>93</v>
      </c>
      <c r="E100" s="70" t="s">
        <v>92</v>
      </c>
      <c r="F100" s="71">
        <v>0.3</v>
      </c>
      <c r="G100" s="70">
        <v>431000</v>
      </c>
    </row>
    <row r="101" spans="1:7" ht="15" customHeight="1" x14ac:dyDescent="0.25">
      <c r="A101" s="70" t="s">
        <v>118</v>
      </c>
      <c r="B101" s="70" t="str">
        <f>RIGHT(Export_Charges_SAL_PAT[[#This Row],[Libellé]],LEN(Export_Charges_SAL_PAT[[#This Row],[Libellé]])-21)</f>
        <v>DUPONT Marc</v>
      </c>
      <c r="C101" s="70" t="s">
        <v>110</v>
      </c>
      <c r="D101" s="70" t="s">
        <v>6</v>
      </c>
      <c r="E101" s="70" t="s">
        <v>92</v>
      </c>
      <c r="F101" s="71">
        <v>0.32</v>
      </c>
      <c r="G101" s="70">
        <v>431000</v>
      </c>
    </row>
    <row r="102" spans="1:7" ht="15" customHeight="1" x14ac:dyDescent="0.25">
      <c r="A102" s="70" t="s">
        <v>124</v>
      </c>
      <c r="B102" s="70" t="str">
        <f>RIGHT(Export_Charges_SAL_PAT[[#This Row],[Libellé]],LEN(Export_Charges_SAL_PAT[[#This Row],[Libellé]])-21)</f>
        <v>FERME Jeremy</v>
      </c>
      <c r="C102" s="70" t="s">
        <v>115</v>
      </c>
      <c r="D102" s="70" t="s">
        <v>62</v>
      </c>
      <c r="E102" s="70" t="s">
        <v>92</v>
      </c>
      <c r="F102" s="71">
        <v>0.11</v>
      </c>
      <c r="G102" s="70">
        <v>431000</v>
      </c>
    </row>
    <row r="103" spans="1:7" ht="15" customHeight="1" x14ac:dyDescent="0.25">
      <c r="A103" s="70" t="s">
        <v>122</v>
      </c>
      <c r="B103" s="70" t="str">
        <f>RIGHT(Export_Charges_SAL_PAT[[#This Row],[Libellé]],LEN(Export_Charges_SAL_PAT[[#This Row],[Libellé]])-21)</f>
        <v>SULTAN Romain</v>
      </c>
      <c r="C103" s="70" t="s">
        <v>114</v>
      </c>
      <c r="D103" s="70" t="s">
        <v>5</v>
      </c>
      <c r="E103" s="70" t="s">
        <v>92</v>
      </c>
      <c r="F103" s="71">
        <v>0.32</v>
      </c>
      <c r="G103" s="70">
        <v>431000</v>
      </c>
    </row>
    <row r="104" spans="1:7" ht="15" customHeight="1" x14ac:dyDescent="0.25">
      <c r="A104" s="70" t="s">
        <v>125</v>
      </c>
      <c r="B104" s="70" t="str">
        <f>RIGHT(Export_Charges_SAL_PAT[[#This Row],[Libellé]],LEN(Export_Charges_SAL_PAT[[#This Row],[Libellé]])-21)</f>
        <v>SOULT Malisa</v>
      </c>
      <c r="C104" s="70" t="s">
        <v>116</v>
      </c>
      <c r="D104" s="70" t="s">
        <v>94</v>
      </c>
      <c r="E104" s="70" t="s">
        <v>92</v>
      </c>
      <c r="F104" s="71">
        <v>0.5</v>
      </c>
      <c r="G104" s="70">
        <v>431000</v>
      </c>
    </row>
    <row r="105" spans="1:7" ht="15" customHeight="1" x14ac:dyDescent="0.25">
      <c r="A105" s="70" t="s">
        <v>119</v>
      </c>
      <c r="B105" s="70" t="str">
        <f>RIGHT(Export_Charges_SAL_PAT[[#This Row],[Libellé]],LEN(Export_Charges_SAL_PAT[[#This Row],[Libellé]])-21)</f>
        <v>COURSE Thomas</v>
      </c>
      <c r="C105" s="70" t="s">
        <v>111</v>
      </c>
      <c r="D105" s="70" t="s">
        <v>7</v>
      </c>
      <c r="E105" s="70" t="s">
        <v>92</v>
      </c>
      <c r="F105" s="71">
        <v>0.3</v>
      </c>
      <c r="G105" s="70">
        <v>431000</v>
      </c>
    </row>
    <row r="106" spans="1:7" ht="15" customHeight="1" x14ac:dyDescent="0.25">
      <c r="A106" s="70" t="s">
        <v>126</v>
      </c>
      <c r="B106" s="70" t="str">
        <f>RIGHT(Export_Charges_SAL_PAT[[#This Row],[Libellé]],LEN(Export_Charges_SAL_PAT[[#This Row],[Libellé]])-21)</f>
        <v>MARTIN THIBAULT</v>
      </c>
      <c r="C106" s="70" t="s">
        <v>117</v>
      </c>
      <c r="D106" s="70" t="s">
        <v>95</v>
      </c>
      <c r="E106" s="70" t="s">
        <v>92</v>
      </c>
      <c r="F106" s="71">
        <v>0.31</v>
      </c>
      <c r="G106" s="70">
        <v>431000</v>
      </c>
    </row>
    <row r="107" spans="1:7" ht="15" customHeight="1" x14ac:dyDescent="0.25">
      <c r="A107" s="70" t="s">
        <v>121</v>
      </c>
      <c r="B107" s="70" t="str">
        <f>RIGHT(Export_Charges_SAL_PAT[[#This Row],[Libellé]],LEN(Export_Charges_SAL_PAT[[#This Row],[Libellé]])-21)</f>
        <v>MONTO Eric</v>
      </c>
      <c r="C107" s="70" t="s">
        <v>113</v>
      </c>
      <c r="D107" s="70" t="s">
        <v>4</v>
      </c>
      <c r="E107" s="70" t="s">
        <v>92</v>
      </c>
      <c r="F107" s="71">
        <v>99.39</v>
      </c>
      <c r="G107" s="70">
        <v>431000</v>
      </c>
    </row>
    <row r="108" spans="1:7" ht="15" customHeight="1" x14ac:dyDescent="0.25">
      <c r="A108" s="70" t="s">
        <v>123</v>
      </c>
      <c r="B108" s="70" t="str">
        <f>RIGHT(Export_Charges_SAL_PAT[[#This Row],[Libellé]],LEN(Export_Charges_SAL_PAT[[#This Row],[Libellé]])-21)</f>
        <v>FERME Daniel</v>
      </c>
      <c r="C108" s="70" t="s">
        <v>115</v>
      </c>
      <c r="D108" s="70" t="s">
        <v>96</v>
      </c>
      <c r="E108" s="70" t="s">
        <v>92</v>
      </c>
      <c r="F108" s="71">
        <v>255.15</v>
      </c>
      <c r="G108" s="70">
        <v>431000</v>
      </c>
    </row>
    <row r="109" spans="1:7" ht="15" customHeight="1" x14ac:dyDescent="0.25">
      <c r="A109" s="70" t="s">
        <v>120</v>
      </c>
      <c r="B109" s="70" t="str">
        <f>RIGHT(Export_Charges_SAL_PAT[[#This Row],[Libellé]],LEN(Export_Charges_SAL_PAT[[#This Row],[Libellé]])-21)</f>
        <v>MELON Theo</v>
      </c>
      <c r="C109" s="70" t="s">
        <v>112</v>
      </c>
      <c r="D109" s="70" t="s">
        <v>93</v>
      </c>
      <c r="E109" s="70" t="s">
        <v>92</v>
      </c>
      <c r="F109" s="71">
        <v>75.81</v>
      </c>
      <c r="G109" s="70">
        <v>431000</v>
      </c>
    </row>
    <row r="110" spans="1:7" ht="15" customHeight="1" x14ac:dyDescent="0.25">
      <c r="A110" s="70" t="s">
        <v>118</v>
      </c>
      <c r="B110" s="70" t="str">
        <f>RIGHT(Export_Charges_SAL_PAT[[#This Row],[Libellé]],LEN(Export_Charges_SAL_PAT[[#This Row],[Libellé]])-21)</f>
        <v>DUPONT Marc</v>
      </c>
      <c r="C110" s="70" t="s">
        <v>110</v>
      </c>
      <c r="D110" s="70" t="s">
        <v>6</v>
      </c>
      <c r="E110" s="70" t="s">
        <v>92</v>
      </c>
      <c r="F110" s="71">
        <v>81.94</v>
      </c>
      <c r="G110" s="70">
        <v>431000</v>
      </c>
    </row>
    <row r="111" spans="1:7" ht="15" customHeight="1" x14ac:dyDescent="0.25">
      <c r="A111" s="70" t="s">
        <v>122</v>
      </c>
      <c r="B111" s="70" t="str">
        <f>RIGHT(Export_Charges_SAL_PAT[[#This Row],[Libellé]],LEN(Export_Charges_SAL_PAT[[#This Row],[Libellé]])-21)</f>
        <v>SULTAN Romain</v>
      </c>
      <c r="C111" s="70" t="s">
        <v>114</v>
      </c>
      <c r="D111" s="70" t="s">
        <v>5</v>
      </c>
      <c r="E111" s="70" t="s">
        <v>92</v>
      </c>
      <c r="F111" s="71">
        <v>80.569999999999993</v>
      </c>
      <c r="G111" s="70">
        <v>431000</v>
      </c>
    </row>
    <row r="112" spans="1:7" ht="15" customHeight="1" x14ac:dyDescent="0.25">
      <c r="A112" s="70" t="s">
        <v>125</v>
      </c>
      <c r="B112" s="70" t="str">
        <f>RIGHT(Export_Charges_SAL_PAT[[#This Row],[Libellé]],LEN(Export_Charges_SAL_PAT[[#This Row],[Libellé]])-21)</f>
        <v>SOULT Malisa</v>
      </c>
      <c r="C112" s="70" t="s">
        <v>116</v>
      </c>
      <c r="D112" s="70" t="s">
        <v>94</v>
      </c>
      <c r="E112" s="70" t="s">
        <v>92</v>
      </c>
      <c r="F112" s="71">
        <v>125.64</v>
      </c>
      <c r="G112" s="70">
        <v>431000</v>
      </c>
    </row>
    <row r="113" spans="1:7" ht="15" customHeight="1" x14ac:dyDescent="0.25">
      <c r="A113" s="70" t="s">
        <v>119</v>
      </c>
      <c r="B113" s="70" t="str">
        <f>RIGHT(Export_Charges_SAL_PAT[[#This Row],[Libellé]],LEN(Export_Charges_SAL_PAT[[#This Row],[Libellé]])-21)</f>
        <v>COURSE Thomas</v>
      </c>
      <c r="C113" s="70" t="s">
        <v>111</v>
      </c>
      <c r="D113" s="70" t="s">
        <v>7</v>
      </c>
      <c r="E113" s="70" t="s">
        <v>92</v>
      </c>
      <c r="F113" s="71">
        <v>75.599999999999994</v>
      </c>
      <c r="G113" s="70">
        <v>431000</v>
      </c>
    </row>
    <row r="114" spans="1:7" ht="15" customHeight="1" x14ac:dyDescent="0.25">
      <c r="A114" s="70" t="s">
        <v>126</v>
      </c>
      <c r="B114" s="70" t="str">
        <f>RIGHT(Export_Charges_SAL_PAT[[#This Row],[Libellé]],LEN(Export_Charges_SAL_PAT[[#This Row],[Libellé]])-21)</f>
        <v>MARTIN THIBAULT</v>
      </c>
      <c r="C114" s="70" t="s">
        <v>117</v>
      </c>
      <c r="D114" s="70" t="s">
        <v>95</v>
      </c>
      <c r="E114" s="70" t="s">
        <v>92</v>
      </c>
      <c r="F114" s="71">
        <v>78.14</v>
      </c>
      <c r="G114" s="70">
        <v>431000</v>
      </c>
    </row>
    <row r="115" spans="1:7" ht="15" customHeight="1" x14ac:dyDescent="0.25">
      <c r="A115" s="70" t="s">
        <v>124</v>
      </c>
      <c r="B115" s="70" t="str">
        <f>RIGHT(Export_Charges_SAL_PAT[[#This Row],[Libellé]],LEN(Export_Charges_SAL_PAT[[#This Row],[Libellé]])-21)</f>
        <v>FERME Jeremy</v>
      </c>
      <c r="C115" s="70" t="s">
        <v>115</v>
      </c>
      <c r="D115" s="70" t="s">
        <v>62</v>
      </c>
      <c r="E115" s="70" t="s">
        <v>92</v>
      </c>
      <c r="F115" s="71">
        <v>28.33</v>
      </c>
      <c r="G115" s="70">
        <v>431000</v>
      </c>
    </row>
    <row r="116" spans="1:7" ht="15" customHeight="1" x14ac:dyDescent="0.25">
      <c r="A116" s="70" t="s">
        <v>121</v>
      </c>
      <c r="B116" s="70" t="str">
        <f>RIGHT(Export_Charges_SAL_PAT[[#This Row],[Libellé]],LEN(Export_Charges_SAL_PAT[[#This Row],[Libellé]])-21)</f>
        <v>MONTO Eric</v>
      </c>
      <c r="C116" s="70" t="s">
        <v>113</v>
      </c>
      <c r="D116" s="70" t="s">
        <v>4</v>
      </c>
      <c r="E116" s="70" t="s">
        <v>92</v>
      </c>
      <c r="F116" s="71">
        <v>3.68</v>
      </c>
      <c r="G116" s="70">
        <v>431000</v>
      </c>
    </row>
    <row r="117" spans="1:7" ht="15" customHeight="1" x14ac:dyDescent="0.25">
      <c r="A117" s="70" t="s">
        <v>123</v>
      </c>
      <c r="B117" s="70" t="str">
        <f>RIGHT(Export_Charges_SAL_PAT[[#This Row],[Libellé]],LEN(Export_Charges_SAL_PAT[[#This Row],[Libellé]])-21)</f>
        <v>FERME Daniel</v>
      </c>
      <c r="C117" s="70" t="s">
        <v>115</v>
      </c>
      <c r="D117" s="70" t="s">
        <v>96</v>
      </c>
      <c r="E117" s="70" t="s">
        <v>92</v>
      </c>
      <c r="F117" s="71">
        <v>9.4499999999999993</v>
      </c>
      <c r="G117" s="70">
        <v>431000</v>
      </c>
    </row>
    <row r="118" spans="1:7" ht="15" customHeight="1" x14ac:dyDescent="0.25">
      <c r="A118" s="70" t="s">
        <v>120</v>
      </c>
      <c r="B118" s="70" t="str">
        <f>RIGHT(Export_Charges_SAL_PAT[[#This Row],[Libellé]],LEN(Export_Charges_SAL_PAT[[#This Row],[Libellé]])-21)</f>
        <v>MELON Theo</v>
      </c>
      <c r="C118" s="70" t="s">
        <v>112</v>
      </c>
      <c r="D118" s="70" t="s">
        <v>93</v>
      </c>
      <c r="E118" s="70" t="s">
        <v>92</v>
      </c>
      <c r="F118" s="71">
        <v>2.81</v>
      </c>
      <c r="G118" s="70">
        <v>431000</v>
      </c>
    </row>
    <row r="119" spans="1:7" ht="15" customHeight="1" x14ac:dyDescent="0.25">
      <c r="A119" s="70" t="s">
        <v>118</v>
      </c>
      <c r="B119" s="70" t="str">
        <f>RIGHT(Export_Charges_SAL_PAT[[#This Row],[Libellé]],LEN(Export_Charges_SAL_PAT[[#This Row],[Libellé]])-21)</f>
        <v>DUPONT Marc</v>
      </c>
      <c r="C119" s="70" t="s">
        <v>110</v>
      </c>
      <c r="D119" s="70" t="s">
        <v>6</v>
      </c>
      <c r="E119" s="70" t="s">
        <v>92</v>
      </c>
      <c r="F119" s="71">
        <v>3.03</v>
      </c>
      <c r="G119" s="70">
        <v>431000</v>
      </c>
    </row>
    <row r="120" spans="1:7" ht="15" customHeight="1" x14ac:dyDescent="0.25">
      <c r="A120" s="70" t="s">
        <v>124</v>
      </c>
      <c r="B120" s="70" t="str">
        <f>RIGHT(Export_Charges_SAL_PAT[[#This Row],[Libellé]],LEN(Export_Charges_SAL_PAT[[#This Row],[Libellé]])-21)</f>
        <v>FERME Jeremy</v>
      </c>
      <c r="C120" s="70" t="s">
        <v>115</v>
      </c>
      <c r="D120" s="70" t="s">
        <v>62</v>
      </c>
      <c r="E120" s="70" t="s">
        <v>92</v>
      </c>
      <c r="F120" s="71">
        <v>1.05</v>
      </c>
      <c r="G120" s="70">
        <v>431000</v>
      </c>
    </row>
    <row r="121" spans="1:7" ht="15" customHeight="1" x14ac:dyDescent="0.25">
      <c r="A121" s="70" t="s">
        <v>122</v>
      </c>
      <c r="B121" s="70" t="str">
        <f>RIGHT(Export_Charges_SAL_PAT[[#This Row],[Libellé]],LEN(Export_Charges_SAL_PAT[[#This Row],[Libellé]])-21)</f>
        <v>SULTAN Romain</v>
      </c>
      <c r="C121" s="70" t="s">
        <v>114</v>
      </c>
      <c r="D121" s="70" t="s">
        <v>5</v>
      </c>
      <c r="E121" s="70" t="s">
        <v>92</v>
      </c>
      <c r="F121" s="71">
        <v>2.98</v>
      </c>
      <c r="G121" s="70">
        <v>431000</v>
      </c>
    </row>
    <row r="122" spans="1:7" ht="15" customHeight="1" x14ac:dyDescent="0.25">
      <c r="A122" s="70" t="s">
        <v>125</v>
      </c>
      <c r="B122" s="70" t="str">
        <f>RIGHT(Export_Charges_SAL_PAT[[#This Row],[Libellé]],LEN(Export_Charges_SAL_PAT[[#This Row],[Libellé]])-21)</f>
        <v>SOULT Malisa</v>
      </c>
      <c r="C122" s="70" t="s">
        <v>116</v>
      </c>
      <c r="D122" s="70" t="s">
        <v>94</v>
      </c>
      <c r="E122" s="70" t="s">
        <v>92</v>
      </c>
      <c r="F122" s="71">
        <v>4.6500000000000004</v>
      </c>
      <c r="G122" s="70">
        <v>431000</v>
      </c>
    </row>
    <row r="123" spans="1:7" ht="15" customHeight="1" x14ac:dyDescent="0.25">
      <c r="A123" s="70" t="s">
        <v>119</v>
      </c>
      <c r="B123" s="70" t="str">
        <f>RIGHT(Export_Charges_SAL_PAT[[#This Row],[Libellé]],LEN(Export_Charges_SAL_PAT[[#This Row],[Libellé]])-21)</f>
        <v>COURSE Thomas</v>
      </c>
      <c r="C123" s="70" t="s">
        <v>111</v>
      </c>
      <c r="D123" s="70" t="s">
        <v>7</v>
      </c>
      <c r="E123" s="70" t="s">
        <v>92</v>
      </c>
      <c r="F123" s="71">
        <v>2.8</v>
      </c>
      <c r="G123" s="70">
        <v>431000</v>
      </c>
    </row>
    <row r="124" spans="1:7" ht="15" customHeight="1" x14ac:dyDescent="0.25">
      <c r="A124" s="70" t="s">
        <v>126</v>
      </c>
      <c r="B124" s="70" t="str">
        <f>RIGHT(Export_Charges_SAL_PAT[[#This Row],[Libellé]],LEN(Export_Charges_SAL_PAT[[#This Row],[Libellé]])-21)</f>
        <v>MARTIN THIBAULT</v>
      </c>
      <c r="C124" s="70" t="s">
        <v>117</v>
      </c>
      <c r="D124" s="70" t="s">
        <v>95</v>
      </c>
      <c r="E124" s="70" t="s">
        <v>92</v>
      </c>
      <c r="F124" s="71">
        <v>2.89</v>
      </c>
      <c r="G124" s="70">
        <v>431000</v>
      </c>
    </row>
    <row r="125" spans="1:7" ht="15" customHeight="1" x14ac:dyDescent="0.25">
      <c r="A125" s="70" t="s">
        <v>123</v>
      </c>
      <c r="B125" s="70" t="str">
        <f>RIGHT(Export_Charges_SAL_PAT[[#This Row],[Libellé]],LEN(Export_Charges_SAL_PAT[[#This Row],[Libellé]])-21)</f>
        <v>FERME Daniel</v>
      </c>
      <c r="C125" s="70" t="s">
        <v>115</v>
      </c>
      <c r="D125" s="70" t="s">
        <v>96</v>
      </c>
      <c r="E125" s="71">
        <v>0.82</v>
      </c>
      <c r="F125" s="71">
        <v>1.23</v>
      </c>
      <c r="G125" s="70">
        <v>437300</v>
      </c>
    </row>
    <row r="126" spans="1:7" ht="15" customHeight="1" x14ac:dyDescent="0.25">
      <c r="A126" s="70" t="s">
        <v>123</v>
      </c>
      <c r="B126" s="70" t="str">
        <f>RIGHT(Export_Charges_SAL_PAT[[#This Row],[Libellé]],LEN(Export_Charges_SAL_PAT[[#This Row],[Libellé]])-21)</f>
        <v>FERME Daniel</v>
      </c>
      <c r="C126" s="70" t="s">
        <v>115</v>
      </c>
      <c r="D126" s="70" t="s">
        <v>96</v>
      </c>
      <c r="E126" s="71">
        <v>0.69</v>
      </c>
      <c r="F126" s="71">
        <v>1.03</v>
      </c>
      <c r="G126" s="70">
        <v>437300</v>
      </c>
    </row>
    <row r="127" spans="1:7" ht="15" customHeight="1" x14ac:dyDescent="0.25">
      <c r="A127" s="70" t="s">
        <v>121</v>
      </c>
      <c r="B127" s="70" t="str">
        <f>RIGHT(Export_Charges_SAL_PAT[[#This Row],[Libellé]],LEN(Export_Charges_SAL_PAT[[#This Row],[Libellé]])-21)</f>
        <v>MONTO Eric</v>
      </c>
      <c r="C127" s="70" t="s">
        <v>113</v>
      </c>
      <c r="D127" s="70" t="s">
        <v>4</v>
      </c>
      <c r="E127" s="71">
        <v>77.31</v>
      </c>
      <c r="F127" s="71">
        <v>115.84</v>
      </c>
      <c r="G127" s="70">
        <v>437300</v>
      </c>
    </row>
    <row r="128" spans="1:7" ht="15" customHeight="1" x14ac:dyDescent="0.25">
      <c r="A128" s="70" t="s">
        <v>125</v>
      </c>
      <c r="B128" s="70" t="str">
        <f>RIGHT(Export_Charges_SAL_PAT[[#This Row],[Libellé]],LEN(Export_Charges_SAL_PAT[[#This Row],[Libellé]])-21)</f>
        <v>SOULT Malisa</v>
      </c>
      <c r="C128" s="70" t="s">
        <v>116</v>
      </c>
      <c r="D128" s="70" t="s">
        <v>94</v>
      </c>
      <c r="E128" s="71">
        <v>76.63</v>
      </c>
      <c r="F128" s="71">
        <v>114.83</v>
      </c>
      <c r="G128" s="70">
        <v>437300</v>
      </c>
    </row>
    <row r="129" spans="1:7" ht="15" customHeight="1" x14ac:dyDescent="0.25">
      <c r="A129" s="70" t="s">
        <v>123</v>
      </c>
      <c r="B129" s="70" t="str">
        <f>RIGHT(Export_Charges_SAL_PAT[[#This Row],[Libellé]],LEN(Export_Charges_SAL_PAT[[#This Row],[Libellé]])-21)</f>
        <v>FERME Daniel</v>
      </c>
      <c r="C129" s="70" t="s">
        <v>115</v>
      </c>
      <c r="D129" s="70" t="s">
        <v>96</v>
      </c>
      <c r="E129" s="71">
        <v>107.98</v>
      </c>
      <c r="F129" s="71">
        <v>161.80000000000001</v>
      </c>
      <c r="G129" s="70">
        <v>437300</v>
      </c>
    </row>
    <row r="130" spans="1:7" ht="15" customHeight="1" x14ac:dyDescent="0.25">
      <c r="A130" s="70" t="s">
        <v>120</v>
      </c>
      <c r="B130" s="70" t="str">
        <f>RIGHT(Export_Charges_SAL_PAT[[#This Row],[Libellé]],LEN(Export_Charges_SAL_PAT[[#This Row],[Libellé]])-21)</f>
        <v>MELON Theo</v>
      </c>
      <c r="C130" s="70" t="s">
        <v>112</v>
      </c>
      <c r="D130" s="70" t="s">
        <v>93</v>
      </c>
      <c r="E130" s="71">
        <v>58.97</v>
      </c>
      <c r="F130" s="71">
        <v>88.36</v>
      </c>
      <c r="G130" s="70">
        <v>437300</v>
      </c>
    </row>
    <row r="131" spans="1:7" ht="15" customHeight="1" x14ac:dyDescent="0.25">
      <c r="A131" s="70" t="s">
        <v>119</v>
      </c>
      <c r="B131" s="70" t="str">
        <f>RIGHT(Export_Charges_SAL_PAT[[#This Row],[Libellé]],LEN(Export_Charges_SAL_PAT[[#This Row],[Libellé]])-21)</f>
        <v>COURSE Thomas</v>
      </c>
      <c r="C131" s="70" t="s">
        <v>111</v>
      </c>
      <c r="D131" s="70" t="s">
        <v>7</v>
      </c>
      <c r="E131" s="71">
        <v>58.8</v>
      </c>
      <c r="F131" s="71">
        <v>88.1</v>
      </c>
      <c r="G131" s="70">
        <v>437300</v>
      </c>
    </row>
    <row r="132" spans="1:7" ht="15" customHeight="1" x14ac:dyDescent="0.25">
      <c r="A132" s="70" t="s">
        <v>122</v>
      </c>
      <c r="B132" s="70" t="str">
        <f>RIGHT(Export_Charges_SAL_PAT[[#This Row],[Libellé]],LEN(Export_Charges_SAL_PAT[[#This Row],[Libellé]])-21)</f>
        <v>SULTAN Romain</v>
      </c>
      <c r="C132" s="70" t="s">
        <v>114</v>
      </c>
      <c r="D132" s="70" t="s">
        <v>5</v>
      </c>
      <c r="E132" s="71">
        <v>62.66</v>
      </c>
      <c r="F132" s="71">
        <v>93.9</v>
      </c>
      <c r="G132" s="70">
        <v>437300</v>
      </c>
    </row>
    <row r="133" spans="1:7" ht="15" customHeight="1" x14ac:dyDescent="0.25">
      <c r="A133" s="70" t="s">
        <v>126</v>
      </c>
      <c r="B133" s="70" t="str">
        <f>RIGHT(Export_Charges_SAL_PAT[[#This Row],[Libellé]],LEN(Export_Charges_SAL_PAT[[#This Row],[Libellé]])-21)</f>
        <v>MARTIN THIBAULT</v>
      </c>
      <c r="C133" s="70" t="s">
        <v>117</v>
      </c>
      <c r="D133" s="70" t="s">
        <v>95</v>
      </c>
      <c r="E133" s="71">
        <v>60.78</v>
      </c>
      <c r="F133" s="71">
        <v>91.07</v>
      </c>
      <c r="G133" s="70">
        <v>437300</v>
      </c>
    </row>
    <row r="134" spans="1:7" ht="15" customHeight="1" x14ac:dyDescent="0.25">
      <c r="A134" s="70" t="s">
        <v>118</v>
      </c>
      <c r="B134" s="70" t="str">
        <f>RIGHT(Export_Charges_SAL_PAT[[#This Row],[Libellé]],LEN(Export_Charges_SAL_PAT[[#This Row],[Libellé]])-21)</f>
        <v>DUPONT Marc</v>
      </c>
      <c r="C134" s="70" t="s">
        <v>110</v>
      </c>
      <c r="D134" s="70" t="s">
        <v>6</v>
      </c>
      <c r="E134" s="71">
        <v>63.73</v>
      </c>
      <c r="F134" s="71">
        <v>95.49</v>
      </c>
      <c r="G134" s="70">
        <v>437300</v>
      </c>
    </row>
    <row r="135" spans="1:7" ht="15" customHeight="1" x14ac:dyDescent="0.25">
      <c r="A135" s="70" t="s">
        <v>124</v>
      </c>
      <c r="B135" s="70" t="str">
        <f>RIGHT(Export_Charges_SAL_PAT[[#This Row],[Libellé]],LEN(Export_Charges_SAL_PAT[[#This Row],[Libellé]])-21)</f>
        <v>FERME Jeremy</v>
      </c>
      <c r="C135" s="70" t="s">
        <v>115</v>
      </c>
      <c r="D135" s="70" t="s">
        <v>62</v>
      </c>
      <c r="E135" s="70" t="s">
        <v>92</v>
      </c>
      <c r="F135" s="71">
        <v>33.020000000000003</v>
      </c>
      <c r="G135" s="70">
        <v>437300</v>
      </c>
    </row>
    <row r="136" spans="1:7" ht="15" customHeight="1" x14ac:dyDescent="0.25">
      <c r="A136" s="70" t="s">
        <v>125</v>
      </c>
      <c r="B136" s="70" t="str">
        <f>RIGHT(Export_Charges_SAL_PAT[[#This Row],[Libellé]],LEN(Export_Charges_SAL_PAT[[#This Row],[Libellé]])-21)</f>
        <v>SOULT Malisa</v>
      </c>
      <c r="C136" s="70" t="s">
        <v>116</v>
      </c>
      <c r="D136" s="70" t="s">
        <v>94</v>
      </c>
      <c r="E136" s="71">
        <v>57.83</v>
      </c>
      <c r="F136" s="71">
        <v>86.68</v>
      </c>
      <c r="G136" s="70">
        <v>437300</v>
      </c>
    </row>
    <row r="137" spans="1:7" ht="15" customHeight="1" x14ac:dyDescent="0.25">
      <c r="A137" s="70" t="s">
        <v>123</v>
      </c>
      <c r="B137" s="70" t="str">
        <f>RIGHT(Export_Charges_SAL_PAT[[#This Row],[Libellé]],LEN(Export_Charges_SAL_PAT[[#This Row],[Libellé]])-21)</f>
        <v>FERME Daniel</v>
      </c>
      <c r="C137" s="70" t="s">
        <v>115</v>
      </c>
      <c r="D137" s="70" t="s">
        <v>96</v>
      </c>
      <c r="E137" s="71">
        <v>248.14</v>
      </c>
      <c r="F137" s="71">
        <v>371.92</v>
      </c>
      <c r="G137" s="70">
        <v>437300</v>
      </c>
    </row>
    <row r="138" spans="1:7" ht="15" customHeight="1" x14ac:dyDescent="0.25">
      <c r="A138" s="70" t="s">
        <v>121</v>
      </c>
      <c r="B138" s="70" t="str">
        <f>RIGHT(Export_Charges_SAL_PAT[[#This Row],[Libellé]],LEN(Export_Charges_SAL_PAT[[#This Row],[Libellé]])-21)</f>
        <v>MONTO Eric</v>
      </c>
      <c r="C138" s="70" t="s">
        <v>113</v>
      </c>
      <c r="D138" s="70" t="s">
        <v>4</v>
      </c>
      <c r="E138" s="71">
        <v>21.11</v>
      </c>
      <c r="F138" s="71">
        <v>31.66</v>
      </c>
      <c r="G138" s="70">
        <v>437300</v>
      </c>
    </row>
    <row r="139" spans="1:7" ht="15" customHeight="1" x14ac:dyDescent="0.25">
      <c r="A139" s="70" t="s">
        <v>125</v>
      </c>
      <c r="B139" s="70" t="str">
        <f>RIGHT(Export_Charges_SAL_PAT[[#This Row],[Libellé]],LEN(Export_Charges_SAL_PAT[[#This Row],[Libellé]])-21)</f>
        <v>SOULT Malisa</v>
      </c>
      <c r="C139" s="70" t="s">
        <v>116</v>
      </c>
      <c r="D139" s="70" t="s">
        <v>94</v>
      </c>
      <c r="E139" s="71">
        <v>20.92</v>
      </c>
      <c r="F139" s="71">
        <v>31.38</v>
      </c>
      <c r="G139" s="70">
        <v>437300</v>
      </c>
    </row>
    <row r="140" spans="1:7" ht="15" customHeight="1" x14ac:dyDescent="0.25">
      <c r="A140" s="70" t="s">
        <v>123</v>
      </c>
      <c r="B140" s="70" t="str">
        <f>RIGHT(Export_Charges_SAL_PAT[[#This Row],[Libellé]],LEN(Export_Charges_SAL_PAT[[#This Row],[Libellé]])-21)</f>
        <v>FERME Daniel</v>
      </c>
      <c r="C140" s="70" t="s">
        <v>115</v>
      </c>
      <c r="D140" s="70" t="s">
        <v>96</v>
      </c>
      <c r="E140" s="71">
        <v>29.48</v>
      </c>
      <c r="F140" s="71">
        <v>44.22</v>
      </c>
      <c r="G140" s="70">
        <v>437300</v>
      </c>
    </row>
    <row r="141" spans="1:7" ht="15" customHeight="1" x14ac:dyDescent="0.25">
      <c r="A141" s="70" t="s">
        <v>120</v>
      </c>
      <c r="B141" s="70" t="str">
        <f>RIGHT(Export_Charges_SAL_PAT[[#This Row],[Libellé]],LEN(Export_Charges_SAL_PAT[[#This Row],[Libellé]])-21)</f>
        <v>MELON Theo</v>
      </c>
      <c r="C141" s="70" t="s">
        <v>112</v>
      </c>
      <c r="D141" s="70" t="s">
        <v>93</v>
      </c>
      <c r="E141" s="71">
        <v>16.100000000000001</v>
      </c>
      <c r="F141" s="71">
        <v>24.15</v>
      </c>
      <c r="G141" s="70">
        <v>437300</v>
      </c>
    </row>
    <row r="142" spans="1:7" ht="15" customHeight="1" x14ac:dyDescent="0.25">
      <c r="A142" s="70" t="s">
        <v>119</v>
      </c>
      <c r="B142" s="70" t="str">
        <f>RIGHT(Export_Charges_SAL_PAT[[#This Row],[Libellé]],LEN(Export_Charges_SAL_PAT[[#This Row],[Libellé]])-21)</f>
        <v>COURSE Thomas</v>
      </c>
      <c r="C142" s="70" t="s">
        <v>111</v>
      </c>
      <c r="D142" s="70" t="s">
        <v>7</v>
      </c>
      <c r="E142" s="71">
        <v>16.05</v>
      </c>
      <c r="F142" s="71">
        <v>24.08</v>
      </c>
      <c r="G142" s="70">
        <v>437300</v>
      </c>
    </row>
    <row r="143" spans="1:7" ht="15" customHeight="1" x14ac:dyDescent="0.25">
      <c r="A143" s="70" t="s">
        <v>122</v>
      </c>
      <c r="B143" s="70" t="str">
        <f>RIGHT(Export_Charges_SAL_PAT[[#This Row],[Libellé]],LEN(Export_Charges_SAL_PAT[[#This Row],[Libellé]])-21)</f>
        <v>SULTAN Romain</v>
      </c>
      <c r="C143" s="70" t="s">
        <v>114</v>
      </c>
      <c r="D143" s="70" t="s">
        <v>5</v>
      </c>
      <c r="E143" s="71">
        <v>17.11</v>
      </c>
      <c r="F143" s="71">
        <v>25.66</v>
      </c>
      <c r="G143" s="70">
        <v>437300</v>
      </c>
    </row>
    <row r="144" spans="1:7" ht="15" customHeight="1" x14ac:dyDescent="0.25">
      <c r="A144" s="70" t="s">
        <v>126</v>
      </c>
      <c r="B144" s="70" t="str">
        <f>RIGHT(Export_Charges_SAL_PAT[[#This Row],[Libellé]],LEN(Export_Charges_SAL_PAT[[#This Row],[Libellé]])-21)</f>
        <v>MARTIN THIBAULT</v>
      </c>
      <c r="C144" s="70" t="s">
        <v>117</v>
      </c>
      <c r="D144" s="70" t="s">
        <v>95</v>
      </c>
      <c r="E144" s="71">
        <v>16.59</v>
      </c>
      <c r="F144" s="71">
        <v>24.89</v>
      </c>
      <c r="G144" s="70">
        <v>437300</v>
      </c>
    </row>
    <row r="145" spans="1:7" ht="15" customHeight="1" x14ac:dyDescent="0.25">
      <c r="A145" s="70" t="s">
        <v>118</v>
      </c>
      <c r="B145" s="70" t="str">
        <f>RIGHT(Export_Charges_SAL_PAT[[#This Row],[Libellé]],LEN(Export_Charges_SAL_PAT[[#This Row],[Libellé]])-21)</f>
        <v>DUPONT Marc</v>
      </c>
      <c r="C145" s="70" t="s">
        <v>110</v>
      </c>
      <c r="D145" s="70" t="s">
        <v>6</v>
      </c>
      <c r="E145" s="71">
        <v>17.399999999999999</v>
      </c>
      <c r="F145" s="71">
        <v>26.1</v>
      </c>
      <c r="G145" s="70">
        <v>437300</v>
      </c>
    </row>
    <row r="146" spans="1:7" ht="15" customHeight="1" x14ac:dyDescent="0.25">
      <c r="A146" s="70" t="s">
        <v>124</v>
      </c>
      <c r="B146" s="70" t="str">
        <f>RIGHT(Export_Charges_SAL_PAT[[#This Row],[Libellé]],LEN(Export_Charges_SAL_PAT[[#This Row],[Libellé]])-21)</f>
        <v>FERME Jeremy</v>
      </c>
      <c r="C146" s="70" t="s">
        <v>115</v>
      </c>
      <c r="D146" s="70" t="s">
        <v>62</v>
      </c>
      <c r="E146" s="70" t="s">
        <v>92</v>
      </c>
      <c r="F146" s="71">
        <v>9.02</v>
      </c>
      <c r="G146" s="70">
        <v>437300</v>
      </c>
    </row>
    <row r="147" spans="1:7" ht="15" customHeight="1" x14ac:dyDescent="0.25">
      <c r="A147" s="70" t="s">
        <v>125</v>
      </c>
      <c r="B147" s="70" t="str">
        <f>RIGHT(Export_Charges_SAL_PAT[[#This Row],[Libellé]],LEN(Export_Charges_SAL_PAT[[#This Row],[Libellé]])-21)</f>
        <v>SOULT Malisa</v>
      </c>
      <c r="C147" s="70" t="s">
        <v>116</v>
      </c>
      <c r="D147" s="70" t="s">
        <v>94</v>
      </c>
      <c r="E147" s="71">
        <v>7.23</v>
      </c>
      <c r="F147" s="71">
        <v>10.84</v>
      </c>
      <c r="G147" s="70">
        <v>437300</v>
      </c>
    </row>
    <row r="148" spans="1:7" ht="15" customHeight="1" x14ac:dyDescent="0.25">
      <c r="A148" s="70" t="s">
        <v>123</v>
      </c>
      <c r="B148" s="70" t="str">
        <f>RIGHT(Export_Charges_SAL_PAT[[#This Row],[Libellé]],LEN(Export_Charges_SAL_PAT[[#This Row],[Libellé]])-21)</f>
        <v>FERME Daniel</v>
      </c>
      <c r="C148" s="70" t="s">
        <v>115</v>
      </c>
      <c r="D148" s="70" t="s">
        <v>96</v>
      </c>
      <c r="E148" s="71">
        <v>31.02</v>
      </c>
      <c r="F148" s="71">
        <v>46.53</v>
      </c>
      <c r="G148" s="70">
        <v>437300</v>
      </c>
    </row>
    <row r="149" spans="1:7" ht="15" customHeight="1" x14ac:dyDescent="0.25">
      <c r="A149" s="70" t="s">
        <v>125</v>
      </c>
      <c r="B149" s="70" t="str">
        <f>RIGHT(Export_Charges_SAL_PAT[[#This Row],[Libellé]],LEN(Export_Charges_SAL_PAT[[#This Row],[Libellé]])-21)</f>
        <v>SOULT Malisa</v>
      </c>
      <c r="C149" s="70" t="s">
        <v>116</v>
      </c>
      <c r="D149" s="70" t="s">
        <v>94</v>
      </c>
      <c r="E149" s="71">
        <v>3.41</v>
      </c>
      <c r="F149" s="71">
        <v>5.1100000000000003</v>
      </c>
      <c r="G149" s="70">
        <v>437300</v>
      </c>
    </row>
    <row r="150" spans="1:7" ht="15" customHeight="1" x14ac:dyDescent="0.25">
      <c r="A150" s="70" t="s">
        <v>123</v>
      </c>
      <c r="B150" s="70" t="str">
        <f>RIGHT(Export_Charges_SAL_PAT[[#This Row],[Libellé]],LEN(Export_Charges_SAL_PAT[[#This Row],[Libellé]])-21)</f>
        <v>FERME Daniel</v>
      </c>
      <c r="C150" s="70" t="s">
        <v>115</v>
      </c>
      <c r="D150" s="70" t="s">
        <v>96</v>
      </c>
      <c r="E150" s="71">
        <v>4.8</v>
      </c>
      <c r="F150" s="71">
        <v>7.2</v>
      </c>
      <c r="G150" s="70">
        <v>437300</v>
      </c>
    </row>
    <row r="151" spans="1:7" ht="15" customHeight="1" x14ac:dyDescent="0.25">
      <c r="A151" s="70" t="s">
        <v>125</v>
      </c>
      <c r="B151" s="70" t="str">
        <f>RIGHT(Export_Charges_SAL_PAT[[#This Row],[Libellé]],LEN(Export_Charges_SAL_PAT[[#This Row],[Libellé]])-21)</f>
        <v>SOULT Malisa</v>
      </c>
      <c r="C151" s="70" t="s">
        <v>116</v>
      </c>
      <c r="D151" s="70" t="s">
        <v>94</v>
      </c>
      <c r="E151" s="71">
        <v>0.94</v>
      </c>
      <c r="F151" s="71">
        <v>1.41</v>
      </c>
      <c r="G151" s="70">
        <v>437300</v>
      </c>
    </row>
    <row r="152" spans="1:7" ht="15" customHeight="1" x14ac:dyDescent="0.25">
      <c r="A152" s="70" t="s">
        <v>123</v>
      </c>
      <c r="B152" s="70" t="str">
        <f>RIGHT(Export_Charges_SAL_PAT[[#This Row],[Libellé]],LEN(Export_Charges_SAL_PAT[[#This Row],[Libellé]])-21)</f>
        <v>FERME Daniel</v>
      </c>
      <c r="C152" s="70" t="s">
        <v>115</v>
      </c>
      <c r="D152" s="70" t="s">
        <v>96</v>
      </c>
      <c r="E152" s="71">
        <v>4.0199999999999996</v>
      </c>
      <c r="F152" s="71">
        <v>6.03</v>
      </c>
      <c r="G152" s="70">
        <v>437300</v>
      </c>
    </row>
    <row r="153" spans="1:7" ht="15" customHeight="1" x14ac:dyDescent="0.25">
      <c r="A153" s="70" t="s">
        <v>121</v>
      </c>
      <c r="B153" s="70" t="str">
        <f>RIGHT(Export_Charges_SAL_PAT[[#This Row],[Libellé]],LEN(Export_Charges_SAL_PAT[[#This Row],[Libellé]])-21)</f>
        <v>MONTO Eric</v>
      </c>
      <c r="C153" s="70" t="s">
        <v>113</v>
      </c>
      <c r="D153" s="70" t="s">
        <v>4</v>
      </c>
      <c r="E153" s="70" t="s">
        <v>92</v>
      </c>
      <c r="F153" s="71">
        <v>-3.31</v>
      </c>
      <c r="G153" s="70">
        <v>437300</v>
      </c>
    </row>
    <row r="154" spans="1:7" ht="15" customHeight="1" x14ac:dyDescent="0.25">
      <c r="A154" s="70" t="s">
        <v>120</v>
      </c>
      <c r="B154" s="70" t="str">
        <f>RIGHT(Export_Charges_SAL_PAT[[#This Row],[Libellé]],LEN(Export_Charges_SAL_PAT[[#This Row],[Libellé]])-21)</f>
        <v>MELON Theo</v>
      </c>
      <c r="C154" s="70" t="s">
        <v>112</v>
      </c>
      <c r="D154" s="70" t="s">
        <v>93</v>
      </c>
      <c r="E154" s="70" t="s">
        <v>92</v>
      </c>
      <c r="F154" s="71">
        <v>-69.87</v>
      </c>
      <c r="G154" s="70">
        <v>437300</v>
      </c>
    </row>
    <row r="155" spans="1:7" ht="15" customHeight="1" x14ac:dyDescent="0.25">
      <c r="A155" s="70" t="s">
        <v>119</v>
      </c>
      <c r="B155" s="70" t="str">
        <f>RIGHT(Export_Charges_SAL_PAT[[#This Row],[Libellé]],LEN(Export_Charges_SAL_PAT[[#This Row],[Libellé]])-21)</f>
        <v>COURSE Thomas</v>
      </c>
      <c r="C155" s="70" t="s">
        <v>111</v>
      </c>
      <c r="D155" s="70" t="s">
        <v>7</v>
      </c>
      <c r="E155" s="70" t="s">
        <v>92</v>
      </c>
      <c r="F155" s="71">
        <v>-69.56</v>
      </c>
      <c r="G155" s="70">
        <v>437300</v>
      </c>
    </row>
    <row r="156" spans="1:7" ht="15" customHeight="1" x14ac:dyDescent="0.25">
      <c r="A156" s="70" t="s">
        <v>122</v>
      </c>
      <c r="B156" s="70" t="str">
        <f>RIGHT(Export_Charges_SAL_PAT[[#This Row],[Libellé]],LEN(Export_Charges_SAL_PAT[[#This Row],[Libellé]])-21)</f>
        <v>SULTAN Romain</v>
      </c>
      <c r="C156" s="70" t="s">
        <v>114</v>
      </c>
      <c r="D156" s="70" t="s">
        <v>5</v>
      </c>
      <c r="E156" s="70" t="s">
        <v>92</v>
      </c>
      <c r="F156" s="71">
        <v>-61.38</v>
      </c>
      <c r="G156" s="70">
        <v>437300</v>
      </c>
    </row>
    <row r="157" spans="1:7" ht="15" customHeight="1" x14ac:dyDescent="0.25">
      <c r="A157" s="70" t="s">
        <v>126</v>
      </c>
      <c r="B157" s="70" t="str">
        <f>RIGHT(Export_Charges_SAL_PAT[[#This Row],[Libellé]],LEN(Export_Charges_SAL_PAT[[#This Row],[Libellé]])-21)</f>
        <v>MARTIN THIBAULT</v>
      </c>
      <c r="C157" s="70" t="s">
        <v>117</v>
      </c>
      <c r="D157" s="70" t="s">
        <v>95</v>
      </c>
      <c r="E157" s="70" t="s">
        <v>92</v>
      </c>
      <c r="F157" s="71">
        <v>-44.38</v>
      </c>
      <c r="G157" s="70">
        <v>437300</v>
      </c>
    </row>
    <row r="158" spans="1:7" ht="15" customHeight="1" x14ac:dyDescent="0.25">
      <c r="A158" s="70" t="s">
        <v>124</v>
      </c>
      <c r="B158" s="70" t="str">
        <f>RIGHT(Export_Charges_SAL_PAT[[#This Row],[Libellé]],LEN(Export_Charges_SAL_PAT[[#This Row],[Libellé]])-21)</f>
        <v>FERME Jeremy</v>
      </c>
      <c r="C158" s="70" t="s">
        <v>115</v>
      </c>
      <c r="D158" s="70" t="s">
        <v>62</v>
      </c>
      <c r="E158" s="70" t="s">
        <v>92</v>
      </c>
      <c r="F158" s="71">
        <v>-42.05</v>
      </c>
      <c r="G158" s="70">
        <v>437300</v>
      </c>
    </row>
    <row r="159" spans="1:7" ht="15" customHeight="1" x14ac:dyDescent="0.25">
      <c r="A159" s="70" t="s">
        <v>118</v>
      </c>
      <c r="B159" s="70" t="str">
        <f>RIGHT(Export_Charges_SAL_PAT[[#This Row],[Libellé]],LEN(Export_Charges_SAL_PAT[[#This Row],[Libellé]])-21)</f>
        <v>DUPONT Marc</v>
      </c>
      <c r="C159" s="70" t="s">
        <v>110</v>
      </c>
      <c r="D159" s="70" t="s">
        <v>6</v>
      </c>
      <c r="E159" s="70" t="s">
        <v>92</v>
      </c>
      <c r="F159" s="71">
        <v>-28.25</v>
      </c>
      <c r="G159" s="70">
        <v>437300</v>
      </c>
    </row>
    <row r="160" spans="1:7" ht="15" customHeight="1" x14ac:dyDescent="0.25">
      <c r="A160" s="70" t="s">
        <v>121</v>
      </c>
      <c r="B160" s="70" t="str">
        <f>RIGHT(Export_Charges_SAL_PAT[[#This Row],[Libellé]],LEN(Export_Charges_SAL_PAT[[#This Row],[Libellé]])-21)</f>
        <v>MONTO Eric</v>
      </c>
      <c r="C160" s="70" t="s">
        <v>113</v>
      </c>
      <c r="D160" s="70" t="s">
        <v>4</v>
      </c>
      <c r="E160" s="71">
        <v>10.06</v>
      </c>
      <c r="F160" s="71">
        <v>10.06</v>
      </c>
      <c r="G160" s="70">
        <v>437400</v>
      </c>
    </row>
    <row r="161" spans="1:7" ht="15" customHeight="1" x14ac:dyDescent="0.25">
      <c r="A161" s="70" t="s">
        <v>125</v>
      </c>
      <c r="B161" s="70" t="str">
        <f>RIGHT(Export_Charges_SAL_PAT[[#This Row],[Libellé]],LEN(Export_Charges_SAL_PAT[[#This Row],[Libellé]])-21)</f>
        <v>SOULT Malisa</v>
      </c>
      <c r="C161" s="70" t="s">
        <v>116</v>
      </c>
      <c r="D161" s="70" t="s">
        <v>94</v>
      </c>
      <c r="E161" s="71">
        <v>9.9700000000000006</v>
      </c>
      <c r="F161" s="71">
        <v>9.9700000000000006</v>
      </c>
      <c r="G161" s="70">
        <v>437400</v>
      </c>
    </row>
    <row r="162" spans="1:7" ht="15" customHeight="1" x14ac:dyDescent="0.25">
      <c r="A162" s="70" t="s">
        <v>120</v>
      </c>
      <c r="B162" s="70" t="str">
        <f>RIGHT(Export_Charges_SAL_PAT[[#This Row],[Libellé]],LEN(Export_Charges_SAL_PAT[[#This Row],[Libellé]])-21)</f>
        <v>MELON Theo</v>
      </c>
      <c r="C162" s="70" t="s">
        <v>112</v>
      </c>
      <c r="D162" s="70" t="s">
        <v>93</v>
      </c>
      <c r="E162" s="71">
        <v>7.68</v>
      </c>
      <c r="F162" s="71">
        <v>7.68</v>
      </c>
      <c r="G162" s="70">
        <v>437400</v>
      </c>
    </row>
    <row r="163" spans="1:7" ht="15" customHeight="1" x14ac:dyDescent="0.25">
      <c r="A163" s="70" t="s">
        <v>119</v>
      </c>
      <c r="B163" s="70" t="str">
        <f>RIGHT(Export_Charges_SAL_PAT[[#This Row],[Libellé]],LEN(Export_Charges_SAL_PAT[[#This Row],[Libellé]])-21)</f>
        <v>COURSE Thomas</v>
      </c>
      <c r="C163" s="70" t="s">
        <v>111</v>
      </c>
      <c r="D163" s="70" t="s">
        <v>7</v>
      </c>
      <c r="E163" s="71">
        <v>7.65</v>
      </c>
      <c r="F163" s="71">
        <v>7.65</v>
      </c>
      <c r="G163" s="70">
        <v>437400</v>
      </c>
    </row>
    <row r="164" spans="1:7" ht="15" customHeight="1" x14ac:dyDescent="0.25">
      <c r="A164" s="70" t="s">
        <v>122</v>
      </c>
      <c r="B164" s="70" t="str">
        <f>RIGHT(Export_Charges_SAL_PAT[[#This Row],[Libellé]],LEN(Export_Charges_SAL_PAT[[#This Row],[Libellé]])-21)</f>
        <v>SULTAN Romain</v>
      </c>
      <c r="C164" s="70" t="s">
        <v>114</v>
      </c>
      <c r="D164" s="70" t="s">
        <v>5</v>
      </c>
      <c r="E164" s="71">
        <v>8.16</v>
      </c>
      <c r="F164" s="71">
        <v>8.16</v>
      </c>
      <c r="G164" s="70">
        <v>437400</v>
      </c>
    </row>
    <row r="165" spans="1:7" ht="15" customHeight="1" x14ac:dyDescent="0.25">
      <c r="A165" s="70" t="s">
        <v>126</v>
      </c>
      <c r="B165" s="70" t="str">
        <f>RIGHT(Export_Charges_SAL_PAT[[#This Row],[Libellé]],LEN(Export_Charges_SAL_PAT[[#This Row],[Libellé]])-21)</f>
        <v>MARTIN THIBAULT</v>
      </c>
      <c r="C165" s="70" t="s">
        <v>117</v>
      </c>
      <c r="D165" s="70" t="s">
        <v>95</v>
      </c>
      <c r="E165" s="71">
        <v>7.91</v>
      </c>
      <c r="F165" s="71">
        <v>7.91</v>
      </c>
      <c r="G165" s="70">
        <v>437400</v>
      </c>
    </row>
    <row r="166" spans="1:7" ht="15" customHeight="1" x14ac:dyDescent="0.25">
      <c r="A166" s="70" t="s">
        <v>124</v>
      </c>
      <c r="B166" s="70" t="str">
        <f>RIGHT(Export_Charges_SAL_PAT[[#This Row],[Libellé]],LEN(Export_Charges_SAL_PAT[[#This Row],[Libellé]])-21)</f>
        <v>FERME Jeremy</v>
      </c>
      <c r="C166" s="70" t="s">
        <v>115</v>
      </c>
      <c r="D166" s="70" t="s">
        <v>62</v>
      </c>
      <c r="E166" s="71">
        <v>2.87</v>
      </c>
      <c r="F166" s="71">
        <v>2.87</v>
      </c>
      <c r="G166" s="70">
        <v>437400</v>
      </c>
    </row>
    <row r="167" spans="1:7" ht="15" customHeight="1" x14ac:dyDescent="0.25">
      <c r="A167" s="70" t="s">
        <v>118</v>
      </c>
      <c r="B167" s="70" t="str">
        <f>RIGHT(Export_Charges_SAL_PAT[[#This Row],[Libellé]],LEN(Export_Charges_SAL_PAT[[#This Row],[Libellé]])-21)</f>
        <v>DUPONT Marc</v>
      </c>
      <c r="C167" s="70" t="s">
        <v>110</v>
      </c>
      <c r="D167" s="70" t="s">
        <v>6</v>
      </c>
      <c r="E167" s="71">
        <v>8.2899999999999991</v>
      </c>
      <c r="F167" s="71">
        <v>8.2899999999999991</v>
      </c>
      <c r="G167" s="70">
        <v>437400</v>
      </c>
    </row>
    <row r="168" spans="1:7" ht="15" customHeight="1" x14ac:dyDescent="0.25">
      <c r="A168" s="70" t="s">
        <v>123</v>
      </c>
      <c r="B168" s="70" t="str">
        <f>RIGHT(Export_Charges_SAL_PAT[[#This Row],[Libellé]],LEN(Export_Charges_SAL_PAT[[#This Row],[Libellé]])-21)</f>
        <v>FERME Daniel</v>
      </c>
      <c r="C168" s="70" t="s">
        <v>115</v>
      </c>
      <c r="D168" s="70" t="s">
        <v>96</v>
      </c>
      <c r="E168" s="70" t="s">
        <v>92</v>
      </c>
      <c r="F168" s="71">
        <v>51.42</v>
      </c>
      <c r="G168" s="70">
        <v>437410</v>
      </c>
    </row>
    <row r="169" spans="1:7" ht="15" customHeight="1" x14ac:dyDescent="0.25">
      <c r="A169" s="70" t="s">
        <v>120</v>
      </c>
      <c r="B169" s="70" t="str">
        <f>RIGHT(Export_Charges_SAL_PAT[[#This Row],[Libellé]],LEN(Export_Charges_SAL_PAT[[#This Row],[Libellé]])-21)</f>
        <v>MELON Theo</v>
      </c>
      <c r="C169" s="70" t="s">
        <v>112</v>
      </c>
      <c r="D169" s="70" t="s">
        <v>93</v>
      </c>
      <c r="E169" s="71">
        <v>22.62</v>
      </c>
      <c r="F169" s="71">
        <v>22.62</v>
      </c>
      <c r="G169" s="70">
        <v>437410</v>
      </c>
    </row>
    <row r="170" spans="1:7" ht="15" customHeight="1" x14ac:dyDescent="0.25">
      <c r="A170" s="70" t="s">
        <v>119</v>
      </c>
      <c r="B170" s="70" t="str">
        <f>RIGHT(Export_Charges_SAL_PAT[[#This Row],[Libellé]],LEN(Export_Charges_SAL_PAT[[#This Row],[Libellé]])-21)</f>
        <v>COURSE Thomas</v>
      </c>
      <c r="C170" s="70" t="s">
        <v>111</v>
      </c>
      <c r="D170" s="70" t="s">
        <v>7</v>
      </c>
      <c r="E170" s="71">
        <v>22.62</v>
      </c>
      <c r="F170" s="71">
        <v>22.62</v>
      </c>
      <c r="G170" s="70">
        <v>437410</v>
      </c>
    </row>
    <row r="171" spans="1:7" ht="15" customHeight="1" x14ac:dyDescent="0.25">
      <c r="A171" s="70" t="s">
        <v>122</v>
      </c>
      <c r="B171" s="70" t="str">
        <f>RIGHT(Export_Charges_SAL_PAT[[#This Row],[Libellé]],LEN(Export_Charges_SAL_PAT[[#This Row],[Libellé]])-21)</f>
        <v>SULTAN Romain</v>
      </c>
      <c r="C171" s="70" t="s">
        <v>114</v>
      </c>
      <c r="D171" s="70" t="s">
        <v>5</v>
      </c>
      <c r="E171" s="71">
        <v>22.62</v>
      </c>
      <c r="F171" s="71">
        <v>22.62</v>
      </c>
      <c r="G171" s="70">
        <v>437410</v>
      </c>
    </row>
    <row r="172" spans="1:7" ht="15" customHeight="1" x14ac:dyDescent="0.25">
      <c r="A172" s="70" t="s">
        <v>118</v>
      </c>
      <c r="B172" s="70" t="str">
        <f>RIGHT(Export_Charges_SAL_PAT[[#This Row],[Libellé]],LEN(Export_Charges_SAL_PAT[[#This Row],[Libellé]])-21)</f>
        <v>DUPONT Marc</v>
      </c>
      <c r="C172" s="70" t="s">
        <v>110</v>
      </c>
      <c r="D172" s="70" t="s">
        <v>6</v>
      </c>
      <c r="E172" s="71">
        <v>22.62</v>
      </c>
      <c r="F172" s="71">
        <v>22.62</v>
      </c>
      <c r="G172" s="70">
        <v>437410</v>
      </c>
    </row>
    <row r="173" spans="1:7" ht="15" customHeight="1" x14ac:dyDescent="0.25">
      <c r="A173" s="70" t="s">
        <v>123</v>
      </c>
      <c r="B173" s="70" t="str">
        <f>RIGHT(Export_Charges_SAL_PAT[[#This Row],[Libellé]],LEN(Export_Charges_SAL_PAT[[#This Row],[Libellé]])-21)</f>
        <v>FERME Daniel</v>
      </c>
      <c r="C173" s="70" t="s">
        <v>115</v>
      </c>
      <c r="D173" s="70" t="s">
        <v>96</v>
      </c>
      <c r="E173" s="70" t="s">
        <v>92</v>
      </c>
      <c r="F173" s="71">
        <v>66.06</v>
      </c>
      <c r="G173" s="70">
        <v>437410</v>
      </c>
    </row>
    <row r="174" spans="1:7" ht="15" customHeight="1" x14ac:dyDescent="0.25">
      <c r="A174" s="70" t="s">
        <v>121</v>
      </c>
      <c r="B174" s="70" t="str">
        <f>RIGHT(Export_Charges_SAL_PAT[[#This Row],[Libellé]],LEN(Export_Charges_SAL_PAT[[#This Row],[Libellé]])-21)</f>
        <v>MONTO Eric</v>
      </c>
      <c r="C174" s="70" t="s">
        <v>113</v>
      </c>
      <c r="D174" s="70" t="s">
        <v>4</v>
      </c>
      <c r="E174" s="70" t="s">
        <v>92</v>
      </c>
      <c r="F174" s="71">
        <v>13.5</v>
      </c>
      <c r="G174" s="70">
        <v>438673</v>
      </c>
    </row>
    <row r="175" spans="1:7" ht="15" customHeight="1" x14ac:dyDescent="0.25">
      <c r="A175" s="70" t="s">
        <v>123</v>
      </c>
      <c r="B175" s="70" t="str">
        <f>RIGHT(Export_Charges_SAL_PAT[[#This Row],[Libellé]],LEN(Export_Charges_SAL_PAT[[#This Row],[Libellé]])-21)</f>
        <v>FERME Daniel</v>
      </c>
      <c r="C175" s="70" t="s">
        <v>115</v>
      </c>
      <c r="D175" s="70" t="s">
        <v>96</v>
      </c>
      <c r="E175" s="70" t="s">
        <v>92</v>
      </c>
      <c r="F175" s="71">
        <v>34.65</v>
      </c>
      <c r="G175" s="70">
        <v>438673</v>
      </c>
    </row>
    <row r="176" spans="1:7" ht="15" customHeight="1" x14ac:dyDescent="0.25">
      <c r="A176" s="70" t="s">
        <v>120</v>
      </c>
      <c r="B176" s="70" t="str">
        <f>RIGHT(Export_Charges_SAL_PAT[[#This Row],[Libellé]],LEN(Export_Charges_SAL_PAT[[#This Row],[Libellé]])-21)</f>
        <v>MELON Theo</v>
      </c>
      <c r="C176" s="70" t="s">
        <v>112</v>
      </c>
      <c r="D176" s="70" t="s">
        <v>93</v>
      </c>
      <c r="E176" s="70" t="s">
        <v>92</v>
      </c>
      <c r="F176" s="71">
        <v>10.3</v>
      </c>
      <c r="G176" s="70">
        <v>438673</v>
      </c>
    </row>
    <row r="177" spans="1:7" ht="15" customHeight="1" x14ac:dyDescent="0.25">
      <c r="A177" s="70" t="s">
        <v>118</v>
      </c>
      <c r="B177" s="70" t="str">
        <f>RIGHT(Export_Charges_SAL_PAT[[#This Row],[Libellé]],LEN(Export_Charges_SAL_PAT[[#This Row],[Libellé]])-21)</f>
        <v>DUPONT Marc</v>
      </c>
      <c r="C177" s="70" t="s">
        <v>110</v>
      </c>
      <c r="D177" s="70" t="s">
        <v>6</v>
      </c>
      <c r="E177" s="70" t="s">
        <v>92</v>
      </c>
      <c r="F177" s="71">
        <v>11.13</v>
      </c>
      <c r="G177" s="70">
        <v>438673</v>
      </c>
    </row>
    <row r="178" spans="1:7" ht="15" customHeight="1" x14ac:dyDescent="0.25">
      <c r="A178" s="70" t="s">
        <v>122</v>
      </c>
      <c r="B178" s="70" t="str">
        <f>RIGHT(Export_Charges_SAL_PAT[[#This Row],[Libellé]],LEN(Export_Charges_SAL_PAT[[#This Row],[Libellé]])-21)</f>
        <v>SULTAN Romain</v>
      </c>
      <c r="C178" s="70" t="s">
        <v>114</v>
      </c>
      <c r="D178" s="70" t="s">
        <v>5</v>
      </c>
      <c r="E178" s="70" t="s">
        <v>92</v>
      </c>
      <c r="F178" s="71">
        <v>10.94</v>
      </c>
      <c r="G178" s="70">
        <v>438673</v>
      </c>
    </row>
    <row r="179" spans="1:7" ht="15" customHeight="1" x14ac:dyDescent="0.25">
      <c r="A179" s="70" t="s">
        <v>125</v>
      </c>
      <c r="B179" s="70" t="str">
        <f>RIGHT(Export_Charges_SAL_PAT[[#This Row],[Libellé]],LEN(Export_Charges_SAL_PAT[[#This Row],[Libellé]])-21)</f>
        <v>SOULT Malisa</v>
      </c>
      <c r="C179" s="70" t="s">
        <v>116</v>
      </c>
      <c r="D179" s="70" t="s">
        <v>94</v>
      </c>
      <c r="E179" s="70" t="s">
        <v>92</v>
      </c>
      <c r="F179" s="71">
        <v>17.059999999999999</v>
      </c>
      <c r="G179" s="70">
        <v>438673</v>
      </c>
    </row>
    <row r="180" spans="1:7" ht="15" customHeight="1" x14ac:dyDescent="0.25">
      <c r="A180" s="70" t="s">
        <v>119</v>
      </c>
      <c r="B180" s="70" t="str">
        <f>RIGHT(Export_Charges_SAL_PAT[[#This Row],[Libellé]],LEN(Export_Charges_SAL_PAT[[#This Row],[Libellé]])-21)</f>
        <v>COURSE Thomas</v>
      </c>
      <c r="C180" s="70" t="s">
        <v>111</v>
      </c>
      <c r="D180" s="70" t="s">
        <v>7</v>
      </c>
      <c r="E180" s="70" t="s">
        <v>92</v>
      </c>
      <c r="F180" s="71">
        <v>10.27</v>
      </c>
      <c r="G180" s="70">
        <v>438673</v>
      </c>
    </row>
    <row r="181" spans="1:7" ht="15" customHeight="1" x14ac:dyDescent="0.25">
      <c r="A181" s="70" t="s">
        <v>126</v>
      </c>
      <c r="B181" s="70" t="str">
        <f>RIGHT(Export_Charges_SAL_PAT[[#This Row],[Libellé]],LEN(Export_Charges_SAL_PAT[[#This Row],[Libellé]])-21)</f>
        <v>MARTIN THIBAULT</v>
      </c>
      <c r="C181" s="70" t="s">
        <v>117</v>
      </c>
      <c r="D181" s="70" t="s">
        <v>95</v>
      </c>
      <c r="E181" s="70" t="s">
        <v>92</v>
      </c>
      <c r="F181" s="71">
        <v>10.61</v>
      </c>
      <c r="G181" s="70">
        <v>438673</v>
      </c>
    </row>
    <row r="182" spans="1:7" ht="15" customHeight="1" x14ac:dyDescent="0.25">
      <c r="A182" s="70" t="s">
        <v>126</v>
      </c>
      <c r="B182" s="70" t="str">
        <f>RIGHT(Export_Charges_SAL_PAT[[#This Row],[Libellé]],LEN(Export_Charges_SAL_PAT[[#This Row],[Libellé]])-21)</f>
        <v>MARTIN THIBAULT</v>
      </c>
      <c r="C182" s="70" t="s">
        <v>117</v>
      </c>
      <c r="D182" s="70" t="s">
        <v>95</v>
      </c>
      <c r="E182" s="70" t="s">
        <v>92</v>
      </c>
      <c r="F182" s="71">
        <v>19.29</v>
      </c>
      <c r="G182" s="70">
        <v>437080</v>
      </c>
    </row>
    <row r="183" spans="1:7" ht="15" customHeight="1" x14ac:dyDescent="0.25">
      <c r="A183" s="70" t="s">
        <v>121</v>
      </c>
      <c r="B183" s="70" t="str">
        <f>RIGHT(Export_Charges_SAL_PAT[[#This Row],[Libellé]],LEN(Export_Charges_SAL_PAT[[#This Row],[Libellé]])-21)</f>
        <v>MONTO Eric</v>
      </c>
      <c r="C183" s="70" t="s">
        <v>113</v>
      </c>
      <c r="D183" s="70" t="s">
        <v>4</v>
      </c>
      <c r="E183" s="70" t="s">
        <v>92</v>
      </c>
      <c r="F183" s="71">
        <v>16.690000000000001</v>
      </c>
      <c r="G183" s="70">
        <v>437080</v>
      </c>
    </row>
    <row r="184" spans="1:7" ht="15" customHeight="1" x14ac:dyDescent="0.25">
      <c r="A184" s="70" t="s">
        <v>123</v>
      </c>
      <c r="B184" s="70" t="str">
        <f>RIGHT(Export_Charges_SAL_PAT[[#This Row],[Libellé]],LEN(Export_Charges_SAL_PAT[[#This Row],[Libellé]])-21)</f>
        <v>FERME Daniel</v>
      </c>
      <c r="C184" s="70" t="s">
        <v>115</v>
      </c>
      <c r="D184" s="70" t="s">
        <v>96</v>
      </c>
      <c r="E184" s="70" t="s">
        <v>92</v>
      </c>
      <c r="F184" s="71">
        <v>42.84</v>
      </c>
      <c r="G184" s="70">
        <v>437080</v>
      </c>
    </row>
    <row r="185" spans="1:7" ht="15" customHeight="1" x14ac:dyDescent="0.25">
      <c r="A185" s="70" t="s">
        <v>120</v>
      </c>
      <c r="B185" s="70" t="str">
        <f>RIGHT(Export_Charges_SAL_PAT[[#This Row],[Libellé]],LEN(Export_Charges_SAL_PAT[[#This Row],[Libellé]])-21)</f>
        <v>MELON Theo</v>
      </c>
      <c r="C185" s="70" t="s">
        <v>112</v>
      </c>
      <c r="D185" s="70" t="s">
        <v>93</v>
      </c>
      <c r="E185" s="70" t="s">
        <v>92</v>
      </c>
      <c r="F185" s="71">
        <v>12.73</v>
      </c>
      <c r="G185" s="70">
        <v>437080</v>
      </c>
    </row>
    <row r="186" spans="1:7" ht="15" customHeight="1" x14ac:dyDescent="0.25">
      <c r="A186" s="70" t="s">
        <v>118</v>
      </c>
      <c r="B186" s="70" t="str">
        <f>RIGHT(Export_Charges_SAL_PAT[[#This Row],[Libellé]],LEN(Export_Charges_SAL_PAT[[#This Row],[Libellé]])-21)</f>
        <v>DUPONT Marc</v>
      </c>
      <c r="C186" s="70" t="s">
        <v>110</v>
      </c>
      <c r="D186" s="70" t="s">
        <v>6</v>
      </c>
      <c r="E186" s="70" t="s">
        <v>92</v>
      </c>
      <c r="F186" s="71">
        <v>13.76</v>
      </c>
      <c r="G186" s="70">
        <v>437080</v>
      </c>
    </row>
    <row r="187" spans="1:7" ht="15" customHeight="1" x14ac:dyDescent="0.25">
      <c r="A187" s="70" t="s">
        <v>122</v>
      </c>
      <c r="B187" s="70" t="str">
        <f>RIGHT(Export_Charges_SAL_PAT[[#This Row],[Libellé]],LEN(Export_Charges_SAL_PAT[[#This Row],[Libellé]])-21)</f>
        <v>SULTAN Romain</v>
      </c>
      <c r="C187" s="70" t="s">
        <v>114</v>
      </c>
      <c r="D187" s="70" t="s">
        <v>5</v>
      </c>
      <c r="E187" s="70" t="s">
        <v>92</v>
      </c>
      <c r="F187" s="71">
        <v>13.53</v>
      </c>
      <c r="G187" s="70">
        <v>437080</v>
      </c>
    </row>
    <row r="188" spans="1:7" ht="15" customHeight="1" x14ac:dyDescent="0.25">
      <c r="A188" s="70" t="s">
        <v>125</v>
      </c>
      <c r="B188" s="70" t="str">
        <f>RIGHT(Export_Charges_SAL_PAT[[#This Row],[Libellé]],LEN(Export_Charges_SAL_PAT[[#This Row],[Libellé]])-21)</f>
        <v>SOULT Malisa</v>
      </c>
      <c r="C188" s="70" t="s">
        <v>116</v>
      </c>
      <c r="D188" s="70" t="s">
        <v>94</v>
      </c>
      <c r="E188" s="70" t="s">
        <v>92</v>
      </c>
      <c r="F188" s="71">
        <v>21.09</v>
      </c>
      <c r="G188" s="70">
        <v>437080</v>
      </c>
    </row>
    <row r="189" spans="1:7" ht="15" customHeight="1" x14ac:dyDescent="0.25">
      <c r="A189" s="70" t="s">
        <v>119</v>
      </c>
      <c r="B189" s="70" t="str">
        <f>RIGHT(Export_Charges_SAL_PAT[[#This Row],[Libellé]],LEN(Export_Charges_SAL_PAT[[#This Row],[Libellé]])-21)</f>
        <v>COURSE Thomas</v>
      </c>
      <c r="C189" s="70" t="s">
        <v>111</v>
      </c>
      <c r="D189" s="70" t="s">
        <v>7</v>
      </c>
      <c r="E189" s="70" t="s">
        <v>92</v>
      </c>
      <c r="F189" s="71">
        <v>12.69</v>
      </c>
      <c r="G189" s="70">
        <v>437080</v>
      </c>
    </row>
    <row r="190" spans="1:7" ht="15" customHeight="1" x14ac:dyDescent="0.25">
      <c r="A190" s="70" t="s">
        <v>126</v>
      </c>
      <c r="B190" s="70" t="str">
        <f>RIGHT(Export_Charges_SAL_PAT[[#This Row],[Libellé]],LEN(Export_Charges_SAL_PAT[[#This Row],[Libellé]])-21)</f>
        <v>MARTIN THIBAULT</v>
      </c>
      <c r="C190" s="70" t="s">
        <v>117</v>
      </c>
      <c r="D190" s="70" t="s">
        <v>95</v>
      </c>
      <c r="E190" s="70" t="s">
        <v>92</v>
      </c>
      <c r="F190" s="71">
        <v>13.12</v>
      </c>
      <c r="G190" s="70">
        <v>437080</v>
      </c>
    </row>
    <row r="191" spans="1:7" ht="15" customHeight="1" x14ac:dyDescent="0.25">
      <c r="A191" s="70" t="s">
        <v>123</v>
      </c>
      <c r="B191" s="70" t="str">
        <f>RIGHT(Export_Charges_SAL_PAT[[#This Row],[Libellé]],LEN(Export_Charges_SAL_PAT[[#This Row],[Libellé]])-21)</f>
        <v>FERME Daniel</v>
      </c>
      <c r="C191" s="70" t="s">
        <v>115</v>
      </c>
      <c r="D191" s="70" t="s">
        <v>96</v>
      </c>
      <c r="E191" s="71">
        <v>497.51</v>
      </c>
      <c r="F191" s="70" t="s">
        <v>92</v>
      </c>
      <c r="G191" s="70">
        <v>442000</v>
      </c>
    </row>
    <row r="192" spans="1:7" ht="15" customHeight="1" x14ac:dyDescent="0.25">
      <c r="A192" s="70" t="s">
        <v>118</v>
      </c>
      <c r="B192" s="70" t="str">
        <f>RIGHT(Export_Charges_SAL_PAT[[#This Row],[Libellé]],LEN(Export_Charges_SAL_PAT[[#This Row],[Libellé]])-21)</f>
        <v>DUPONT Marc</v>
      </c>
      <c r="C192" s="70" t="s">
        <v>110</v>
      </c>
      <c r="D192" s="70" t="s">
        <v>6</v>
      </c>
      <c r="E192" s="71">
        <v>30.64</v>
      </c>
      <c r="F192" s="70" t="s">
        <v>92</v>
      </c>
      <c r="G192" s="70">
        <v>442000</v>
      </c>
    </row>
  </sheetData>
  <conditionalFormatting sqref="L9:M9">
    <cfRule type="expression" dxfId="27" priority="1">
      <formula>$G9="X"</formula>
    </cfRule>
    <cfRule type="expression" dxfId="26" priority="2">
      <formula>#REF!="ABS"</formula>
    </cfRule>
    <cfRule type="expression" dxfId="25" priority="3">
      <formula>#REF!="MAL"</formula>
    </cfRule>
    <cfRule type="expression" dxfId="24" priority="4">
      <formula>#REF!="CP"</formula>
    </cfRule>
  </conditionalFormatting>
  <conditionalFormatting sqref="L7:M8 L10:M10">
    <cfRule type="expression" dxfId="23" priority="5">
      <formula>$G7="X"</formula>
    </cfRule>
    <cfRule type="expression" dxfId="22" priority="6">
      <formula>$D7="ABS"</formula>
    </cfRule>
    <cfRule type="expression" dxfId="21" priority="7">
      <formula>$D7="MAL"</formula>
    </cfRule>
    <cfRule type="expression" dxfId="20" priority="8">
      <formula>$D7="CP"</formula>
    </cfRule>
  </conditionalFormatting>
  <conditionalFormatting sqref="L11:M11">
    <cfRule type="expression" dxfId="19" priority="9">
      <formula>$G11="X"</formula>
    </cfRule>
    <cfRule type="expression" dxfId="18" priority="10">
      <formula>$D10="ABS"</formula>
    </cfRule>
    <cfRule type="expression" dxfId="17" priority="11">
      <formula>$D10="MAL"</formula>
    </cfRule>
    <cfRule type="expression" dxfId="16" priority="12">
      <formula>$D10="CP"</formula>
    </cfRule>
  </conditionalFormatting>
  <pageMargins left="0.78740157499999996" right="0.78740157499999996" top="0.984251969" bottom="0.984251969" header="0.4921259845" footer="0.4921259845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9409B-39DE-44DF-9B0B-3CD7ACFB4934}">
  <sheetPr codeName="Feuil7"/>
  <dimension ref="A3:F62"/>
  <sheetViews>
    <sheetView workbookViewId="0">
      <selection activeCell="B32" sqref="B32"/>
    </sheetView>
  </sheetViews>
  <sheetFormatPr baseColWidth="10" defaultRowHeight="15" x14ac:dyDescent="0.25"/>
  <cols>
    <col min="1" max="1" width="21.25" customWidth="1"/>
    <col min="2" max="2" width="18.125" bestFit="1" customWidth="1"/>
    <col min="3" max="3" width="18.125" customWidth="1"/>
    <col min="4" max="6" width="13.125" customWidth="1"/>
    <col min="7" max="12" width="5.625" bestFit="1" customWidth="1"/>
    <col min="13" max="15" width="6.75" bestFit="1" customWidth="1"/>
    <col min="16" max="16" width="5.625" bestFit="1" customWidth="1"/>
    <col min="17" max="18" width="6.75" bestFit="1" customWidth="1"/>
    <col min="19" max="19" width="5.625" bestFit="1" customWidth="1"/>
    <col min="20" max="22" width="6.75" bestFit="1" customWidth="1"/>
    <col min="23" max="23" width="5.625" bestFit="1" customWidth="1"/>
    <col min="24" max="28" width="6.75" bestFit="1" customWidth="1"/>
    <col min="29" max="29" width="5.625" bestFit="1" customWidth="1"/>
    <col min="30" max="32" width="6.75" bestFit="1" customWidth="1"/>
    <col min="33" max="33" width="5.625" bestFit="1" customWidth="1"/>
    <col min="34" max="41" width="6.75" bestFit="1" customWidth="1"/>
    <col min="42" max="44" width="7.875" bestFit="1" customWidth="1"/>
    <col min="45" max="45" width="6.75" bestFit="1" customWidth="1"/>
    <col min="46" max="48" width="7.875" bestFit="1" customWidth="1"/>
    <col min="49" max="49" width="4.5" bestFit="1" customWidth="1"/>
    <col min="50" max="51" width="7.875" bestFit="1" customWidth="1"/>
    <col min="52" max="52" width="6.75" bestFit="1" customWidth="1"/>
    <col min="53" max="61" width="7.875" bestFit="1" customWidth="1"/>
    <col min="63" max="63" width="12.375" bestFit="1" customWidth="1"/>
  </cols>
  <sheetData>
    <row r="3" spans="1:3" x14ac:dyDescent="0.25">
      <c r="A3" s="11" t="s">
        <v>98</v>
      </c>
      <c r="B3" t="s">
        <v>99</v>
      </c>
      <c r="C3" t="s">
        <v>97</v>
      </c>
    </row>
    <row r="4" spans="1:3" x14ac:dyDescent="0.25">
      <c r="A4" s="66" t="s">
        <v>96</v>
      </c>
      <c r="B4" s="72">
        <v>2747.4000000000005</v>
      </c>
      <c r="C4" s="72">
        <v>1797.99</v>
      </c>
    </row>
    <row r="5" spans="1:3" x14ac:dyDescent="0.25">
      <c r="A5" s="67">
        <v>431000</v>
      </c>
      <c r="B5" s="72">
        <v>1912.4700000000003</v>
      </c>
      <c r="C5" s="72">
        <v>873.53</v>
      </c>
    </row>
    <row r="6" spans="1:3" x14ac:dyDescent="0.25">
      <c r="A6" s="67">
        <v>437080</v>
      </c>
      <c r="B6" s="72">
        <v>42.84</v>
      </c>
      <c r="C6" s="72">
        <v>0</v>
      </c>
    </row>
    <row r="7" spans="1:3" x14ac:dyDescent="0.25">
      <c r="A7" s="67">
        <v>437300</v>
      </c>
      <c r="B7" s="72">
        <v>639.96</v>
      </c>
      <c r="C7" s="72">
        <v>426.95</v>
      </c>
    </row>
    <row r="8" spans="1:3" x14ac:dyDescent="0.25">
      <c r="A8" s="67">
        <v>437410</v>
      </c>
      <c r="B8" s="72">
        <v>117.48</v>
      </c>
      <c r="C8" s="72">
        <v>0</v>
      </c>
    </row>
    <row r="9" spans="1:3" x14ac:dyDescent="0.25">
      <c r="A9" s="67">
        <v>438673</v>
      </c>
      <c r="B9" s="72">
        <v>34.65</v>
      </c>
      <c r="C9" s="72">
        <v>0</v>
      </c>
    </row>
    <row r="10" spans="1:3" x14ac:dyDescent="0.25">
      <c r="A10" s="67">
        <v>442000</v>
      </c>
      <c r="B10" s="72">
        <v>0</v>
      </c>
      <c r="C10" s="72">
        <v>497.51</v>
      </c>
    </row>
    <row r="11" spans="1:3" x14ac:dyDescent="0.25">
      <c r="A11" s="66" t="s">
        <v>4</v>
      </c>
      <c r="B11" s="72">
        <v>820.81</v>
      </c>
      <c r="C11" s="72">
        <v>522.50999999999988</v>
      </c>
    </row>
    <row r="12" spans="1:3" x14ac:dyDescent="0.25">
      <c r="A12" s="67">
        <v>431000</v>
      </c>
      <c r="B12" s="72">
        <v>636.36999999999989</v>
      </c>
      <c r="C12" s="72">
        <v>414.03</v>
      </c>
    </row>
    <row r="13" spans="1:3" x14ac:dyDescent="0.25">
      <c r="A13" s="67">
        <v>437080</v>
      </c>
      <c r="B13" s="72">
        <v>16.690000000000001</v>
      </c>
      <c r="C13" s="72">
        <v>0</v>
      </c>
    </row>
    <row r="14" spans="1:3" x14ac:dyDescent="0.25">
      <c r="A14" s="67">
        <v>437300</v>
      </c>
      <c r="B14" s="72">
        <v>144.19</v>
      </c>
      <c r="C14" s="72">
        <v>98.42</v>
      </c>
    </row>
    <row r="15" spans="1:3" x14ac:dyDescent="0.25">
      <c r="A15" s="67">
        <v>437400</v>
      </c>
      <c r="B15" s="72">
        <v>10.06</v>
      </c>
      <c r="C15" s="72">
        <v>10.06</v>
      </c>
    </row>
    <row r="16" spans="1:3" x14ac:dyDescent="0.25">
      <c r="A16" s="67">
        <v>438673</v>
      </c>
      <c r="B16" s="72">
        <v>13.5</v>
      </c>
      <c r="C16" s="72">
        <v>0</v>
      </c>
    </row>
    <row r="17" spans="1:3" x14ac:dyDescent="0.25">
      <c r="A17" s="66" t="s">
        <v>62</v>
      </c>
      <c r="B17" s="72">
        <v>6.1199999999999886</v>
      </c>
      <c r="C17" s="72">
        <v>2.87</v>
      </c>
    </row>
    <row r="18" spans="1:3" x14ac:dyDescent="0.25">
      <c r="A18" s="67">
        <v>431000</v>
      </c>
      <c r="B18" s="72">
        <v>3.2599999999999794</v>
      </c>
      <c r="C18" s="72">
        <v>0</v>
      </c>
    </row>
    <row r="19" spans="1:3" x14ac:dyDescent="0.25">
      <c r="A19" s="67">
        <v>437300</v>
      </c>
      <c r="B19" s="72">
        <v>-9.9999999999909051E-3</v>
      </c>
      <c r="C19" s="72">
        <v>0</v>
      </c>
    </row>
    <row r="20" spans="1:3" x14ac:dyDescent="0.25">
      <c r="A20" s="67">
        <v>437400</v>
      </c>
      <c r="B20" s="72">
        <v>2.87</v>
      </c>
      <c r="C20" s="72">
        <v>2.87</v>
      </c>
    </row>
    <row r="21" spans="1:3" x14ac:dyDescent="0.25">
      <c r="A21" s="66" t="s">
        <v>94</v>
      </c>
      <c r="B21" s="72">
        <v>1249.1599999999999</v>
      </c>
      <c r="C21" s="72">
        <v>653.81000000000006</v>
      </c>
    </row>
    <row r="22" spans="1:3" x14ac:dyDescent="0.25">
      <c r="A22" s="67">
        <v>431000</v>
      </c>
      <c r="B22" s="72">
        <v>950.78999999999985</v>
      </c>
      <c r="C22" s="72">
        <v>476.88000000000005</v>
      </c>
    </row>
    <row r="23" spans="1:3" x14ac:dyDescent="0.25">
      <c r="A23" s="67">
        <v>437080</v>
      </c>
      <c r="B23" s="72">
        <v>21.09</v>
      </c>
      <c r="C23" s="72">
        <v>0</v>
      </c>
    </row>
    <row r="24" spans="1:3" x14ac:dyDescent="0.25">
      <c r="A24" s="67">
        <v>437300</v>
      </c>
      <c r="B24" s="72">
        <v>250.25</v>
      </c>
      <c r="C24" s="72">
        <v>166.95999999999998</v>
      </c>
    </row>
    <row r="25" spans="1:3" x14ac:dyDescent="0.25">
      <c r="A25" s="67">
        <v>437400</v>
      </c>
      <c r="B25" s="72">
        <v>9.9700000000000006</v>
      </c>
      <c r="C25" s="72">
        <v>9.9700000000000006</v>
      </c>
    </row>
    <row r="26" spans="1:3" x14ac:dyDescent="0.25">
      <c r="A26" s="67">
        <v>438673</v>
      </c>
      <c r="B26" s="72">
        <v>17.059999999999999</v>
      </c>
      <c r="C26" s="72">
        <v>0</v>
      </c>
    </row>
    <row r="27" spans="1:3" x14ac:dyDescent="0.25">
      <c r="A27" s="66" t="s">
        <v>6</v>
      </c>
      <c r="B27" s="72">
        <v>563.12</v>
      </c>
      <c r="C27" s="72">
        <v>486.18000000000006</v>
      </c>
    </row>
    <row r="28" spans="1:3" x14ac:dyDescent="0.25">
      <c r="A28" s="67">
        <v>431000</v>
      </c>
      <c r="B28" s="72">
        <v>413.98</v>
      </c>
      <c r="C28" s="72">
        <v>343.50000000000006</v>
      </c>
    </row>
    <row r="29" spans="1:3" x14ac:dyDescent="0.25">
      <c r="A29" s="67">
        <v>437080</v>
      </c>
      <c r="B29" s="72">
        <v>13.76</v>
      </c>
      <c r="C29" s="72">
        <v>0</v>
      </c>
    </row>
    <row r="30" spans="1:3" x14ac:dyDescent="0.25">
      <c r="A30" s="67">
        <v>437300</v>
      </c>
      <c r="B30" s="72">
        <v>93.34</v>
      </c>
      <c r="C30" s="72">
        <v>81.13</v>
      </c>
    </row>
    <row r="31" spans="1:3" x14ac:dyDescent="0.25">
      <c r="A31" s="67">
        <v>437400</v>
      </c>
      <c r="B31" s="72">
        <v>8.2899999999999991</v>
      </c>
      <c r="C31" s="72">
        <v>8.2899999999999991</v>
      </c>
    </row>
    <row r="32" spans="1:3" x14ac:dyDescent="0.25">
      <c r="A32" s="67">
        <v>437410</v>
      </c>
      <c r="B32" s="72">
        <v>22.62</v>
      </c>
      <c r="C32" s="72">
        <v>22.62</v>
      </c>
    </row>
    <row r="33" spans="1:3" x14ac:dyDescent="0.25">
      <c r="A33" s="67">
        <v>438673</v>
      </c>
      <c r="B33" s="72">
        <v>11.13</v>
      </c>
      <c r="C33" s="72">
        <v>0</v>
      </c>
    </row>
    <row r="34" spans="1:3" x14ac:dyDescent="0.25">
      <c r="A34" s="67">
        <v>442000</v>
      </c>
      <c r="B34" s="72">
        <v>0</v>
      </c>
      <c r="C34" s="72">
        <v>30.64</v>
      </c>
    </row>
    <row r="35" spans="1:3" x14ac:dyDescent="0.25">
      <c r="A35" s="66" t="s">
        <v>5</v>
      </c>
      <c r="B35" s="72">
        <v>364.36</v>
      </c>
      <c r="C35" s="72">
        <v>436.99</v>
      </c>
    </row>
    <row r="36" spans="1:3" x14ac:dyDescent="0.25">
      <c r="A36" s="67">
        <v>431000</v>
      </c>
      <c r="B36" s="72">
        <v>250.92999999999998</v>
      </c>
      <c r="C36" s="72">
        <v>326.44</v>
      </c>
    </row>
    <row r="37" spans="1:3" x14ac:dyDescent="0.25">
      <c r="A37" s="67">
        <v>437080</v>
      </c>
      <c r="B37" s="72">
        <v>13.53</v>
      </c>
      <c r="C37" s="72">
        <v>0</v>
      </c>
    </row>
    <row r="38" spans="1:3" x14ac:dyDescent="0.25">
      <c r="A38" s="67">
        <v>437300</v>
      </c>
      <c r="B38" s="72">
        <v>58.18</v>
      </c>
      <c r="C38" s="72">
        <v>79.77</v>
      </c>
    </row>
    <row r="39" spans="1:3" x14ac:dyDescent="0.25">
      <c r="A39" s="67">
        <v>437400</v>
      </c>
      <c r="B39" s="72">
        <v>8.16</v>
      </c>
      <c r="C39" s="72">
        <v>8.16</v>
      </c>
    </row>
    <row r="40" spans="1:3" x14ac:dyDescent="0.25">
      <c r="A40" s="67">
        <v>437410</v>
      </c>
      <c r="B40" s="72">
        <v>22.62</v>
      </c>
      <c r="C40" s="72">
        <v>22.62</v>
      </c>
    </row>
    <row r="41" spans="1:3" x14ac:dyDescent="0.25">
      <c r="A41" s="67">
        <v>438673</v>
      </c>
      <c r="B41" s="72">
        <v>10.94</v>
      </c>
      <c r="C41" s="72">
        <v>0</v>
      </c>
    </row>
    <row r="42" spans="1:3" x14ac:dyDescent="0.25">
      <c r="A42" s="66" t="s">
        <v>93</v>
      </c>
      <c r="B42" s="72">
        <v>281.99999999999994</v>
      </c>
      <c r="C42" s="72">
        <v>415</v>
      </c>
    </row>
    <row r="43" spans="1:3" x14ac:dyDescent="0.25">
      <c r="A43" s="67">
        <v>431000</v>
      </c>
      <c r="B43" s="72">
        <v>186.02999999999997</v>
      </c>
      <c r="C43" s="72">
        <v>309.63</v>
      </c>
    </row>
    <row r="44" spans="1:3" x14ac:dyDescent="0.25">
      <c r="A44" s="67">
        <v>437080</v>
      </c>
      <c r="B44" s="72">
        <v>12.73</v>
      </c>
      <c r="C44" s="72">
        <v>0</v>
      </c>
    </row>
    <row r="45" spans="1:3" x14ac:dyDescent="0.25">
      <c r="A45" s="67">
        <v>437300</v>
      </c>
      <c r="B45" s="72">
        <v>42.639999999999986</v>
      </c>
      <c r="C45" s="72">
        <v>75.069999999999993</v>
      </c>
    </row>
    <row r="46" spans="1:3" x14ac:dyDescent="0.25">
      <c r="A46" s="67">
        <v>437400</v>
      </c>
      <c r="B46" s="72">
        <v>7.68</v>
      </c>
      <c r="C46" s="72">
        <v>7.68</v>
      </c>
    </row>
    <row r="47" spans="1:3" x14ac:dyDescent="0.25">
      <c r="A47" s="67">
        <v>437410</v>
      </c>
      <c r="B47" s="72">
        <v>22.62</v>
      </c>
      <c r="C47" s="72">
        <v>22.62</v>
      </c>
    </row>
    <row r="48" spans="1:3" x14ac:dyDescent="0.25">
      <c r="A48" s="67">
        <v>438673</v>
      </c>
      <c r="B48" s="72">
        <v>10.3</v>
      </c>
      <c r="C48" s="72">
        <v>0</v>
      </c>
    </row>
    <row r="49" spans="1:6" x14ac:dyDescent="0.25">
      <c r="A49" s="66" t="s">
        <v>95</v>
      </c>
      <c r="B49" s="72">
        <v>441.74</v>
      </c>
      <c r="C49" s="72">
        <v>410.77</v>
      </c>
    </row>
    <row r="50" spans="1:6" x14ac:dyDescent="0.25">
      <c r="A50" s="67">
        <v>431000</v>
      </c>
      <c r="B50" s="72">
        <v>319.23</v>
      </c>
      <c r="C50" s="72">
        <v>325.48999999999995</v>
      </c>
    </row>
    <row r="51" spans="1:6" x14ac:dyDescent="0.25">
      <c r="A51" s="67">
        <v>437080</v>
      </c>
      <c r="B51" s="72">
        <v>32.409999999999997</v>
      </c>
      <c r="C51" s="72">
        <v>0</v>
      </c>
    </row>
    <row r="52" spans="1:6" x14ac:dyDescent="0.25">
      <c r="A52" s="67">
        <v>437300</v>
      </c>
      <c r="B52" s="72">
        <v>71.579999999999984</v>
      </c>
      <c r="C52" s="72">
        <v>77.37</v>
      </c>
    </row>
    <row r="53" spans="1:6" x14ac:dyDescent="0.25">
      <c r="A53" s="67">
        <v>437400</v>
      </c>
      <c r="B53" s="72">
        <v>7.91</v>
      </c>
      <c r="C53" s="72">
        <v>7.91</v>
      </c>
    </row>
    <row r="54" spans="1:6" x14ac:dyDescent="0.25">
      <c r="A54" s="67">
        <v>438673</v>
      </c>
      <c r="B54" s="72">
        <v>10.61</v>
      </c>
      <c r="C54" s="72">
        <v>0</v>
      </c>
    </row>
    <row r="55" spans="1:6" x14ac:dyDescent="0.25">
      <c r="A55" s="66" t="s">
        <v>7</v>
      </c>
      <c r="B55" s="72">
        <v>282.55</v>
      </c>
      <c r="C55" s="72">
        <v>415.67999999999995</v>
      </c>
    </row>
    <row r="56" spans="1:6" x14ac:dyDescent="0.25">
      <c r="A56" s="67">
        <v>431000</v>
      </c>
      <c r="B56" s="72">
        <v>186.70000000000005</v>
      </c>
      <c r="C56" s="72">
        <v>310.56</v>
      </c>
    </row>
    <row r="57" spans="1:6" x14ac:dyDescent="0.25">
      <c r="A57" s="67">
        <v>437080</v>
      </c>
      <c r="B57" s="72">
        <v>12.69</v>
      </c>
      <c r="C57" s="72">
        <v>0</v>
      </c>
    </row>
    <row r="58" spans="1:6" x14ac:dyDescent="0.25">
      <c r="A58" s="67">
        <v>437300</v>
      </c>
      <c r="B58" s="72">
        <v>42.61999999999999</v>
      </c>
      <c r="C58" s="72">
        <v>74.849999999999994</v>
      </c>
    </row>
    <row r="59" spans="1:6" x14ac:dyDescent="0.25">
      <c r="A59" s="67">
        <v>437400</v>
      </c>
      <c r="B59" s="72">
        <v>7.65</v>
      </c>
      <c r="C59" s="72">
        <v>7.65</v>
      </c>
    </row>
    <row r="60" spans="1:6" x14ac:dyDescent="0.25">
      <c r="A60" s="67">
        <v>437410</v>
      </c>
      <c r="B60" s="72">
        <v>22.62</v>
      </c>
      <c r="C60" s="72">
        <v>22.62</v>
      </c>
      <c r="E60" s="77"/>
      <c r="F60" s="75"/>
    </row>
    <row r="61" spans="1:6" x14ac:dyDescent="0.25">
      <c r="A61" s="67">
        <v>438673</v>
      </c>
      <c r="B61" s="72">
        <v>10.27</v>
      </c>
      <c r="C61" s="72">
        <v>0</v>
      </c>
    </row>
    <row r="62" spans="1:6" x14ac:dyDescent="0.25">
      <c r="A62" s="66" t="s">
        <v>8</v>
      </c>
      <c r="B62" s="72">
        <v>6757.2599999999993</v>
      </c>
      <c r="C62" s="72">
        <v>5141.7999999999993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D7FF2-5997-4EBB-90AB-13B3B1D127A8}">
  <sheetPr codeName="Feuil8"/>
  <dimension ref="A1:BZ319"/>
  <sheetViews>
    <sheetView tabSelected="1" topLeftCell="I1" workbookViewId="0">
      <selection activeCell="B46" sqref="B46"/>
    </sheetView>
  </sheetViews>
  <sheetFormatPr baseColWidth="10" defaultRowHeight="15" x14ac:dyDescent="0.25"/>
  <cols>
    <col min="1" max="3" width="11" style="2"/>
    <col min="4" max="12" width="11" style="3"/>
    <col min="13" max="13" width="11" style="2"/>
    <col min="14" max="14" width="26.5" style="2" bestFit="1" customWidth="1"/>
    <col min="15" max="16" width="10.5" style="2" bestFit="1" customWidth="1"/>
    <col min="17" max="20" width="9.375" style="2" bestFit="1" customWidth="1"/>
    <col min="21" max="22" width="10.5" style="2" bestFit="1" customWidth="1"/>
    <col min="23" max="24" width="9.375" style="2" bestFit="1" customWidth="1"/>
    <col min="25" max="25" width="12.375" style="2" bestFit="1" customWidth="1"/>
    <col min="26" max="26" width="12.25" style="2" bestFit="1" customWidth="1"/>
    <col min="27" max="27" width="12.375" style="2" bestFit="1" customWidth="1"/>
    <col min="28" max="28" width="22.625" style="2" bestFit="1" customWidth="1"/>
    <col min="29" max="29" width="21.5" style="2" bestFit="1" customWidth="1"/>
    <col min="30" max="30" width="22.625" style="2" bestFit="1" customWidth="1"/>
    <col min="31" max="31" width="21.5" style="2" bestFit="1" customWidth="1"/>
    <col min="32" max="32" width="22.625" style="2" bestFit="1" customWidth="1"/>
    <col min="33" max="33" width="21.5" style="2" bestFit="1" customWidth="1"/>
    <col min="34" max="34" width="22.625" style="2" bestFit="1" customWidth="1"/>
    <col min="35" max="35" width="26.5" style="2" bestFit="1" customWidth="1"/>
    <col min="36" max="36" width="27.625" style="2" bestFit="1" customWidth="1"/>
    <col min="37" max="37" width="9" style="2" bestFit="1" customWidth="1"/>
    <col min="38" max="38" width="9.75" style="2" bestFit="1" customWidth="1"/>
    <col min="39" max="39" width="7.875" style="2" bestFit="1" customWidth="1"/>
    <col min="40" max="40" width="9.75" style="2" bestFit="1" customWidth="1"/>
    <col min="41" max="41" width="9" style="2" bestFit="1" customWidth="1"/>
    <col min="42" max="43" width="6.75" style="2" bestFit="1" customWidth="1"/>
    <col min="44" max="44" width="7.875" style="2" bestFit="1" customWidth="1"/>
    <col min="45" max="46" width="6.75" style="2" bestFit="1" customWidth="1"/>
    <col min="47" max="47" width="9.75" style="2" bestFit="1" customWidth="1"/>
    <col min="48" max="48" width="9" style="2" bestFit="1" customWidth="1"/>
    <col min="49" max="50" width="6.75" style="2" bestFit="1" customWidth="1"/>
    <col min="51" max="51" width="7.875" style="2" bestFit="1" customWidth="1"/>
    <col min="52" max="53" width="6.75" style="2" bestFit="1" customWidth="1"/>
    <col min="54" max="54" width="10.125" style="2" bestFit="1" customWidth="1"/>
    <col min="55" max="56" width="7.875" style="2" bestFit="1" customWidth="1"/>
    <col min="57" max="57" width="6.75" style="2" bestFit="1" customWidth="1"/>
    <col min="58" max="60" width="7.875" style="2" bestFit="1" customWidth="1"/>
    <col min="61" max="61" width="9.75" style="2" bestFit="1" customWidth="1"/>
    <col min="62" max="62" width="7.875" style="2" bestFit="1" customWidth="1"/>
    <col min="63" max="64" width="6.75" style="2" bestFit="1" customWidth="1"/>
    <col min="65" max="67" width="7.875" style="2" bestFit="1" customWidth="1"/>
    <col min="68" max="68" width="9.75" style="2" bestFit="1" customWidth="1"/>
    <col min="69" max="69" width="5.625" style="2" bestFit="1" customWidth="1"/>
    <col min="70" max="70" width="6.875" style="2" bestFit="1" customWidth="1"/>
    <col min="71" max="73" width="5.625" style="2" bestFit="1" customWidth="1"/>
    <col min="74" max="74" width="9" style="2" bestFit="1" customWidth="1"/>
    <col min="75" max="76" width="9.75" style="2" bestFit="1" customWidth="1"/>
    <col min="77" max="77" width="7.875" style="2" bestFit="1" customWidth="1"/>
    <col min="78" max="78" width="12.375" style="2" bestFit="1" customWidth="1"/>
    <col min="79" max="16384" width="11" style="2"/>
  </cols>
  <sheetData>
    <row r="1" spans="1:78" ht="15.75" thickBot="1" x14ac:dyDescent="0.3"/>
    <row r="2" spans="1:78" ht="15.75" thickBot="1" x14ac:dyDescent="0.3">
      <c r="C2" s="108" t="s">
        <v>9</v>
      </c>
      <c r="D2" s="96">
        <v>9998</v>
      </c>
      <c r="E2" s="90" t="s">
        <v>22</v>
      </c>
      <c r="F2" s="90" t="s">
        <v>21</v>
      </c>
      <c r="G2" s="90" t="s">
        <v>26</v>
      </c>
      <c r="H2" s="90">
        <v>9999</v>
      </c>
      <c r="I2" s="90" t="s">
        <v>31</v>
      </c>
      <c r="J2" s="90" t="s">
        <v>25</v>
      </c>
      <c r="K2" s="90" t="s">
        <v>61</v>
      </c>
      <c r="L2" s="91" t="s">
        <v>103</v>
      </c>
      <c r="N2"/>
      <c r="O2" s="11" t="s">
        <v>147</v>
      </c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</row>
    <row r="3" spans="1:78" ht="30" x14ac:dyDescent="0.25">
      <c r="A3" s="125" t="s">
        <v>93</v>
      </c>
      <c r="B3" s="92" t="s">
        <v>104</v>
      </c>
      <c r="C3" s="94" t="s">
        <v>105</v>
      </c>
      <c r="D3" s="97">
        <v>0</v>
      </c>
      <c r="E3" s="89">
        <v>0</v>
      </c>
      <c r="F3" s="89">
        <v>0.23432343234323433</v>
      </c>
      <c r="G3" s="89">
        <v>0.48184818481848185</v>
      </c>
      <c r="H3" s="89">
        <v>0</v>
      </c>
      <c r="I3" s="89">
        <v>0.27722772277227725</v>
      </c>
      <c r="J3" s="89">
        <v>6.6006600660066007E-3</v>
      </c>
      <c r="K3" s="89">
        <v>0</v>
      </c>
      <c r="L3" s="98">
        <v>0</v>
      </c>
      <c r="N3"/>
      <c r="O3" t="s">
        <v>90</v>
      </c>
      <c r="P3"/>
      <c r="Q3"/>
      <c r="R3"/>
      <c r="S3"/>
      <c r="T3"/>
      <c r="U3" t="s">
        <v>89</v>
      </c>
      <c r="V3"/>
      <c r="W3"/>
      <c r="X3"/>
      <c r="Y3" t="s">
        <v>8</v>
      </c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 x14ac:dyDescent="0.25">
      <c r="A4" s="133" t="s">
        <v>108</v>
      </c>
      <c r="B4" s="86">
        <v>431000</v>
      </c>
      <c r="C4" s="82">
        <v>186.02999999999997</v>
      </c>
      <c r="D4" s="99">
        <f>$C4*D$3</f>
        <v>0</v>
      </c>
      <c r="E4" s="83">
        <f t="shared" ref="E4:L15" si="0">$C4*E$3</f>
        <v>0</v>
      </c>
      <c r="F4" s="83">
        <f t="shared" si="0"/>
        <v>43.591188118811878</v>
      </c>
      <c r="G4" s="83">
        <f t="shared" si="0"/>
        <v>89.638217821782163</v>
      </c>
      <c r="H4" s="83">
        <f t="shared" si="0"/>
        <v>0</v>
      </c>
      <c r="I4" s="83">
        <f t="shared" si="0"/>
        <v>51.572673267326728</v>
      </c>
      <c r="J4" s="83">
        <f t="shared" si="0"/>
        <v>1.2279207920792077</v>
      </c>
      <c r="K4" s="83">
        <f t="shared" si="0"/>
        <v>0</v>
      </c>
      <c r="L4" s="100">
        <f t="shared" si="0"/>
        <v>0</v>
      </c>
      <c r="N4" s="11" t="s">
        <v>98</v>
      </c>
      <c r="O4" t="s">
        <v>137</v>
      </c>
      <c r="P4" t="s">
        <v>138</v>
      </c>
      <c r="Q4" t="s">
        <v>142</v>
      </c>
      <c r="R4" t="s">
        <v>139</v>
      </c>
      <c r="S4" t="s">
        <v>140</v>
      </c>
      <c r="T4" t="s">
        <v>141</v>
      </c>
      <c r="U4" t="s">
        <v>137</v>
      </c>
      <c r="V4" t="s">
        <v>138</v>
      </c>
      <c r="W4" t="s">
        <v>142</v>
      </c>
      <c r="X4" t="s">
        <v>139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 x14ac:dyDescent="0.25">
      <c r="A5" s="134"/>
      <c r="B5" s="87">
        <v>437080</v>
      </c>
      <c r="C5" s="80">
        <v>12.73</v>
      </c>
      <c r="D5" s="101">
        <f t="shared" ref="D5:D15" si="1">$C5*D$3</f>
        <v>0</v>
      </c>
      <c r="E5" s="81">
        <f t="shared" si="0"/>
        <v>0</v>
      </c>
      <c r="F5" s="81">
        <f t="shared" si="0"/>
        <v>2.982937293729373</v>
      </c>
      <c r="G5" s="81">
        <f t="shared" si="0"/>
        <v>6.1339273927392739</v>
      </c>
      <c r="H5" s="81">
        <f t="shared" si="0"/>
        <v>0</v>
      </c>
      <c r="I5" s="81">
        <f t="shared" si="0"/>
        <v>3.5291089108910896</v>
      </c>
      <c r="J5" s="81">
        <f t="shared" si="0"/>
        <v>8.4026402640264036E-2</v>
      </c>
      <c r="K5" s="81">
        <f t="shared" si="0"/>
        <v>0</v>
      </c>
      <c r="L5" s="102">
        <f t="shared" si="0"/>
        <v>0</v>
      </c>
      <c r="N5" s="66" t="s">
        <v>31</v>
      </c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 x14ac:dyDescent="0.25">
      <c r="A6" s="134"/>
      <c r="B6" s="87">
        <v>437300</v>
      </c>
      <c r="C6" s="80">
        <v>42.639999999999986</v>
      </c>
      <c r="D6" s="101">
        <f t="shared" si="1"/>
        <v>0</v>
      </c>
      <c r="E6" s="81">
        <f t="shared" si="0"/>
        <v>0</v>
      </c>
      <c r="F6" s="81">
        <f t="shared" si="0"/>
        <v>9.9915511551155092</v>
      </c>
      <c r="G6" s="81">
        <f t="shared" si="0"/>
        <v>20.546006600660061</v>
      </c>
      <c r="H6" s="81">
        <f t="shared" si="0"/>
        <v>0</v>
      </c>
      <c r="I6" s="81">
        <f t="shared" si="0"/>
        <v>11.820990099009899</v>
      </c>
      <c r="J6" s="81">
        <f t="shared" si="0"/>
        <v>0.28145214521452139</v>
      </c>
      <c r="K6" s="81">
        <f t="shared" si="0"/>
        <v>0</v>
      </c>
      <c r="L6" s="102">
        <f t="shared" si="0"/>
        <v>0</v>
      </c>
      <c r="N6" s="67" t="s">
        <v>93</v>
      </c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 x14ac:dyDescent="0.25">
      <c r="A7" s="134"/>
      <c r="B7" s="87">
        <v>437400</v>
      </c>
      <c r="C7" s="80">
        <v>7.68</v>
      </c>
      <c r="D7" s="101">
        <f t="shared" si="1"/>
        <v>0</v>
      </c>
      <c r="E7" s="81">
        <f t="shared" si="0"/>
        <v>0</v>
      </c>
      <c r="F7" s="81">
        <f t="shared" si="0"/>
        <v>1.7996039603960396</v>
      </c>
      <c r="G7" s="81">
        <f t="shared" si="0"/>
        <v>3.7005940594059403</v>
      </c>
      <c r="H7" s="81">
        <f t="shared" si="0"/>
        <v>0</v>
      </c>
      <c r="I7" s="81">
        <f t="shared" si="0"/>
        <v>2.1291089108910892</v>
      </c>
      <c r="J7" s="81">
        <f t="shared" si="0"/>
        <v>5.069306930693069E-2</v>
      </c>
      <c r="K7" s="81">
        <f t="shared" si="0"/>
        <v>0</v>
      </c>
      <c r="L7" s="102">
        <f t="shared" si="0"/>
        <v>0</v>
      </c>
      <c r="N7" s="138">
        <v>0.27722772277227697</v>
      </c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 x14ac:dyDescent="0.25">
      <c r="A8" s="134"/>
      <c r="B8" s="87">
        <v>437410</v>
      </c>
      <c r="C8" s="80">
        <v>22.62</v>
      </c>
      <c r="D8" s="101">
        <f t="shared" si="1"/>
        <v>0</v>
      </c>
      <c r="E8" s="81">
        <f t="shared" si="0"/>
        <v>0</v>
      </c>
      <c r="F8" s="81">
        <f t="shared" si="0"/>
        <v>5.3003960396039611</v>
      </c>
      <c r="G8" s="81">
        <f t="shared" si="0"/>
        <v>10.899405940594059</v>
      </c>
      <c r="H8" s="81">
        <f t="shared" si="0"/>
        <v>0</v>
      </c>
      <c r="I8" s="81">
        <f t="shared" si="0"/>
        <v>6.270891089108912</v>
      </c>
      <c r="J8" s="81">
        <f t="shared" si="0"/>
        <v>0.14930693069306933</v>
      </c>
      <c r="K8" s="81">
        <f t="shared" si="0"/>
        <v>0</v>
      </c>
      <c r="L8" s="102">
        <f t="shared" si="0"/>
        <v>0</v>
      </c>
      <c r="N8" s="137" t="s">
        <v>143</v>
      </c>
      <c r="O8" s="77">
        <v>51.572699999999998</v>
      </c>
      <c r="P8" s="77">
        <v>11.821</v>
      </c>
      <c r="Q8" s="77">
        <v>2.1291000000000002</v>
      </c>
      <c r="R8" s="77">
        <v>6.2709000000000001</v>
      </c>
      <c r="S8" s="77">
        <v>2.8553999999999999</v>
      </c>
      <c r="T8" s="77">
        <v>3.5291000000000001</v>
      </c>
      <c r="U8" s="77">
        <v>85.837999999999994</v>
      </c>
      <c r="V8" s="77">
        <v>20.811499999999999</v>
      </c>
      <c r="W8" s="77">
        <v>2.1291000000000002</v>
      </c>
      <c r="X8" s="77">
        <v>6.2709000000000001</v>
      </c>
      <c r="Y8" s="77">
        <v>193.22769999999997</v>
      </c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 x14ac:dyDescent="0.25">
      <c r="A9" s="135"/>
      <c r="B9" s="88">
        <v>438673</v>
      </c>
      <c r="C9" s="84">
        <v>10.3</v>
      </c>
      <c r="D9" s="103">
        <f t="shared" si="1"/>
        <v>0</v>
      </c>
      <c r="E9" s="85">
        <f t="shared" si="0"/>
        <v>0</v>
      </c>
      <c r="F9" s="85">
        <f t="shared" si="0"/>
        <v>2.4135313531353138</v>
      </c>
      <c r="G9" s="85">
        <f t="shared" si="0"/>
        <v>4.9630363036303633</v>
      </c>
      <c r="H9" s="85">
        <f t="shared" si="0"/>
        <v>0</v>
      </c>
      <c r="I9" s="85">
        <f t="shared" si="0"/>
        <v>2.8554455445544558</v>
      </c>
      <c r="J9" s="85">
        <f t="shared" si="0"/>
        <v>6.7986798679867996E-2</v>
      </c>
      <c r="K9" s="85">
        <f t="shared" si="0"/>
        <v>0</v>
      </c>
      <c r="L9" s="104">
        <f t="shared" si="0"/>
        <v>0</v>
      </c>
      <c r="N9" s="137" t="s">
        <v>145</v>
      </c>
      <c r="O9" s="75">
        <v>1</v>
      </c>
      <c r="P9" s="75">
        <v>1</v>
      </c>
      <c r="Q9" s="75">
        <v>1</v>
      </c>
      <c r="R9" s="75">
        <v>1</v>
      </c>
      <c r="S9" s="75">
        <v>1</v>
      </c>
      <c r="T9" s="75">
        <v>1</v>
      </c>
      <c r="U9" s="75">
        <v>1</v>
      </c>
      <c r="V9" s="75">
        <v>1</v>
      </c>
      <c r="W9" s="75">
        <v>1</v>
      </c>
      <c r="X9" s="75">
        <v>1</v>
      </c>
      <c r="Y9" s="75">
        <v>1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 x14ac:dyDescent="0.25">
      <c r="A10" s="134" t="s">
        <v>109</v>
      </c>
      <c r="B10" s="87">
        <v>431000</v>
      </c>
      <c r="C10" s="80">
        <v>309.63</v>
      </c>
      <c r="D10" s="101">
        <f>$C10*D$3</f>
        <v>0</v>
      </c>
      <c r="E10" s="81">
        <f t="shared" si="0"/>
        <v>0</v>
      </c>
      <c r="F10" s="81">
        <f t="shared" si="0"/>
        <v>72.553564356435643</v>
      </c>
      <c r="G10" s="81">
        <f t="shared" si="0"/>
        <v>149.19465346534653</v>
      </c>
      <c r="H10" s="81">
        <f t="shared" si="0"/>
        <v>0</v>
      </c>
      <c r="I10" s="81">
        <f t="shared" si="0"/>
        <v>85.838019801980209</v>
      </c>
      <c r="J10" s="81">
        <f t="shared" si="0"/>
        <v>2.0437623762376238</v>
      </c>
      <c r="K10" s="81">
        <f t="shared" si="0"/>
        <v>0</v>
      </c>
      <c r="L10" s="102">
        <f t="shared" si="0"/>
        <v>0</v>
      </c>
      <c r="N10" s="66" t="s">
        <v>148</v>
      </c>
      <c r="O10" s="77">
        <v>51.572699999999998</v>
      </c>
      <c r="P10" s="77">
        <v>11.821</v>
      </c>
      <c r="Q10" s="77">
        <v>2.1291000000000002</v>
      </c>
      <c r="R10" s="77">
        <v>6.2709000000000001</v>
      </c>
      <c r="S10" s="77">
        <v>2.8553999999999999</v>
      </c>
      <c r="T10" s="77">
        <v>3.5291000000000001</v>
      </c>
      <c r="U10" s="77">
        <v>85.837999999999994</v>
      </c>
      <c r="V10" s="77">
        <v>20.811499999999999</v>
      </c>
      <c r="W10" s="77">
        <v>2.1291000000000002</v>
      </c>
      <c r="X10" s="77">
        <v>6.2709000000000001</v>
      </c>
      <c r="Y10" s="77">
        <v>193.22769999999997</v>
      </c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 x14ac:dyDescent="0.25">
      <c r="A11" s="134"/>
      <c r="B11" s="87">
        <v>437080</v>
      </c>
      <c r="C11" s="80">
        <v>0</v>
      </c>
      <c r="D11" s="101">
        <f t="shared" si="1"/>
        <v>0</v>
      </c>
      <c r="E11" s="81">
        <f t="shared" si="0"/>
        <v>0</v>
      </c>
      <c r="F11" s="81">
        <f t="shared" si="0"/>
        <v>0</v>
      </c>
      <c r="G11" s="81">
        <f t="shared" si="0"/>
        <v>0</v>
      </c>
      <c r="H11" s="81">
        <f t="shared" si="0"/>
        <v>0</v>
      </c>
      <c r="I11" s="81">
        <f t="shared" si="0"/>
        <v>0</v>
      </c>
      <c r="J11" s="81">
        <f t="shared" si="0"/>
        <v>0</v>
      </c>
      <c r="K11" s="81">
        <f t="shared" si="0"/>
        <v>0</v>
      </c>
      <c r="L11" s="102">
        <f t="shared" si="0"/>
        <v>0</v>
      </c>
      <c r="N11" s="66" t="s">
        <v>149</v>
      </c>
      <c r="O11" s="75">
        <v>0.11802613511534236</v>
      </c>
      <c r="P11" s="75">
        <v>0.11724844549846708</v>
      </c>
      <c r="Q11" s="75">
        <v>0.1344128787878788</v>
      </c>
      <c r="R11" s="75">
        <v>0.13861405835543769</v>
      </c>
      <c r="S11" s="75">
        <v>0.13443566118484548</v>
      </c>
      <c r="T11" s="75">
        <v>0.13439122007319143</v>
      </c>
      <c r="U11" s="75">
        <v>0.1349505345401395</v>
      </c>
      <c r="V11" s="75">
        <v>0.1344064841126324</v>
      </c>
      <c r="W11" s="75">
        <v>0.1344128787878788</v>
      </c>
      <c r="X11" s="75">
        <v>0.13861405835543769</v>
      </c>
      <c r="Y11" s="75">
        <v>0.12896032302199084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 x14ac:dyDescent="0.25">
      <c r="A12" s="134"/>
      <c r="B12" s="87">
        <v>437300</v>
      </c>
      <c r="C12" s="80">
        <v>75.069999999999993</v>
      </c>
      <c r="D12" s="101">
        <f t="shared" si="1"/>
        <v>0</v>
      </c>
      <c r="E12" s="81">
        <f t="shared" si="0"/>
        <v>0</v>
      </c>
      <c r="F12" s="81">
        <f t="shared" si="0"/>
        <v>17.590660066006599</v>
      </c>
      <c r="G12" s="81">
        <f t="shared" si="0"/>
        <v>36.172343234323428</v>
      </c>
      <c r="H12" s="81">
        <f t="shared" si="0"/>
        <v>0</v>
      </c>
      <c r="I12" s="81">
        <f t="shared" si="0"/>
        <v>20.811485148514851</v>
      </c>
      <c r="J12" s="81">
        <f t="shared" si="0"/>
        <v>0.49551155115511547</v>
      </c>
      <c r="K12" s="81">
        <f t="shared" si="0"/>
        <v>0</v>
      </c>
      <c r="L12" s="102">
        <f t="shared" si="0"/>
        <v>0</v>
      </c>
      <c r="N12" s="66" t="s">
        <v>21</v>
      </c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 x14ac:dyDescent="0.25">
      <c r="A13" s="134"/>
      <c r="B13" s="87">
        <v>437400</v>
      </c>
      <c r="C13" s="80">
        <v>7.68</v>
      </c>
      <c r="D13" s="101">
        <f t="shared" si="1"/>
        <v>0</v>
      </c>
      <c r="E13" s="81">
        <f t="shared" si="0"/>
        <v>0</v>
      </c>
      <c r="F13" s="81">
        <f t="shared" si="0"/>
        <v>1.7996039603960396</v>
      </c>
      <c r="G13" s="81">
        <f t="shared" si="0"/>
        <v>3.7005940594059403</v>
      </c>
      <c r="H13" s="81">
        <f t="shared" si="0"/>
        <v>0</v>
      </c>
      <c r="I13" s="81">
        <f t="shared" si="0"/>
        <v>2.1291089108910892</v>
      </c>
      <c r="J13" s="81">
        <f t="shared" si="0"/>
        <v>5.069306930693069E-2</v>
      </c>
      <c r="K13" s="81">
        <f t="shared" si="0"/>
        <v>0</v>
      </c>
      <c r="L13" s="102">
        <f t="shared" si="0"/>
        <v>0</v>
      </c>
      <c r="N13" s="67" t="s">
        <v>93</v>
      </c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 x14ac:dyDescent="0.25">
      <c r="A14" s="134"/>
      <c r="B14" s="87">
        <v>437410</v>
      </c>
      <c r="C14" s="80">
        <v>22.62</v>
      </c>
      <c r="D14" s="101">
        <f t="shared" si="1"/>
        <v>0</v>
      </c>
      <c r="E14" s="81">
        <f t="shared" si="0"/>
        <v>0</v>
      </c>
      <c r="F14" s="81">
        <f t="shared" si="0"/>
        <v>5.3003960396039611</v>
      </c>
      <c r="G14" s="81">
        <f t="shared" si="0"/>
        <v>10.899405940594059</v>
      </c>
      <c r="H14" s="81">
        <f t="shared" si="0"/>
        <v>0</v>
      </c>
      <c r="I14" s="81">
        <f t="shared" si="0"/>
        <v>6.270891089108912</v>
      </c>
      <c r="J14" s="81">
        <f t="shared" si="0"/>
        <v>0.14930693069306933</v>
      </c>
      <c r="K14" s="81">
        <f t="shared" si="0"/>
        <v>0</v>
      </c>
      <c r="L14" s="102">
        <f t="shared" si="0"/>
        <v>0</v>
      </c>
      <c r="N14" s="138">
        <v>0.23432343234323399</v>
      </c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 ht="15.75" thickBot="1" x14ac:dyDescent="0.3">
      <c r="A15" s="136"/>
      <c r="B15" s="93">
        <v>438673</v>
      </c>
      <c r="C15" s="95">
        <v>0</v>
      </c>
      <c r="D15" s="105">
        <f t="shared" si="1"/>
        <v>0</v>
      </c>
      <c r="E15" s="106">
        <f t="shared" si="0"/>
        <v>0</v>
      </c>
      <c r="F15" s="106">
        <f t="shared" si="0"/>
        <v>0</v>
      </c>
      <c r="G15" s="106">
        <f t="shared" si="0"/>
        <v>0</v>
      </c>
      <c r="H15" s="106">
        <f t="shared" si="0"/>
        <v>0</v>
      </c>
      <c r="I15" s="106">
        <f t="shared" si="0"/>
        <v>0</v>
      </c>
      <c r="J15" s="106">
        <f t="shared" si="0"/>
        <v>0</v>
      </c>
      <c r="K15" s="106">
        <f t="shared" si="0"/>
        <v>0</v>
      </c>
      <c r="L15" s="107">
        <f t="shared" si="0"/>
        <v>0</v>
      </c>
      <c r="N15" s="137" t="s">
        <v>143</v>
      </c>
      <c r="O15" s="77">
        <v>43.591200000000001</v>
      </c>
      <c r="P15" s="77">
        <v>9.9916</v>
      </c>
      <c r="Q15" s="77">
        <v>1.7996000000000001</v>
      </c>
      <c r="R15" s="77">
        <v>5.3003999999999998</v>
      </c>
      <c r="S15" s="77">
        <v>2.4135</v>
      </c>
      <c r="T15" s="77">
        <v>2.9828999999999999</v>
      </c>
      <c r="U15" s="77">
        <v>72.553600000000003</v>
      </c>
      <c r="V15" s="77">
        <v>17.590699999999998</v>
      </c>
      <c r="W15" s="77">
        <v>1.7996000000000001</v>
      </c>
      <c r="X15" s="77">
        <v>5.3003999999999998</v>
      </c>
      <c r="Y15" s="77">
        <v>163.3235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 ht="30" x14ac:dyDescent="0.25">
      <c r="A16" s="125" t="s">
        <v>5</v>
      </c>
      <c r="B16" s="92" t="s">
        <v>104</v>
      </c>
      <c r="C16" s="94" t="s">
        <v>105</v>
      </c>
      <c r="D16" s="97">
        <v>0</v>
      </c>
      <c r="E16" s="89">
        <v>0</v>
      </c>
      <c r="F16" s="89">
        <v>1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98">
        <v>0</v>
      </c>
      <c r="N16" s="137" t="s">
        <v>145</v>
      </c>
      <c r="O16" s="75">
        <v>1</v>
      </c>
      <c r="P16" s="75">
        <v>1</v>
      </c>
      <c r="Q16" s="75">
        <v>1</v>
      </c>
      <c r="R16" s="75">
        <v>1</v>
      </c>
      <c r="S16" s="75">
        <v>1</v>
      </c>
      <c r="T16" s="75">
        <v>1</v>
      </c>
      <c r="U16" s="75">
        <v>1</v>
      </c>
      <c r="V16" s="75">
        <v>1</v>
      </c>
      <c r="W16" s="75">
        <v>1</v>
      </c>
      <c r="X16" s="75">
        <v>1</v>
      </c>
      <c r="Y16" s="75">
        <v>1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 x14ac:dyDescent="0.25">
      <c r="A17" s="133" t="s">
        <v>108</v>
      </c>
      <c r="B17" s="86">
        <v>431000</v>
      </c>
      <c r="C17" s="82">
        <v>250.92999999999998</v>
      </c>
      <c r="D17" s="99">
        <f>$C17*D$16</f>
        <v>0</v>
      </c>
      <c r="E17" s="83">
        <f t="shared" ref="E17:L28" si="2">$C17*E$16</f>
        <v>0</v>
      </c>
      <c r="F17" s="83">
        <f t="shared" si="2"/>
        <v>250.92999999999998</v>
      </c>
      <c r="G17" s="83">
        <f t="shared" si="2"/>
        <v>0</v>
      </c>
      <c r="H17" s="83">
        <f t="shared" si="2"/>
        <v>0</v>
      </c>
      <c r="I17" s="83">
        <f t="shared" si="2"/>
        <v>0</v>
      </c>
      <c r="J17" s="83">
        <f t="shared" si="2"/>
        <v>0</v>
      </c>
      <c r="K17" s="83">
        <f t="shared" si="2"/>
        <v>0</v>
      </c>
      <c r="L17" s="100">
        <f t="shared" si="2"/>
        <v>0</v>
      </c>
      <c r="N17" s="67" t="s">
        <v>5</v>
      </c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 x14ac:dyDescent="0.25">
      <c r="A18" s="134"/>
      <c r="B18" s="87">
        <v>437080</v>
      </c>
      <c r="C18" s="80">
        <v>13.53</v>
      </c>
      <c r="D18" s="101">
        <f t="shared" ref="D18:D22" si="3">$C18*D$16</f>
        <v>0</v>
      </c>
      <c r="E18" s="81">
        <f t="shared" si="2"/>
        <v>0</v>
      </c>
      <c r="F18" s="81">
        <f t="shared" si="2"/>
        <v>13.53</v>
      </c>
      <c r="G18" s="81">
        <f t="shared" si="2"/>
        <v>0</v>
      </c>
      <c r="H18" s="81">
        <f t="shared" si="2"/>
        <v>0</v>
      </c>
      <c r="I18" s="81">
        <f t="shared" si="2"/>
        <v>0</v>
      </c>
      <c r="J18" s="81">
        <f t="shared" si="2"/>
        <v>0</v>
      </c>
      <c r="K18" s="81">
        <f t="shared" si="2"/>
        <v>0</v>
      </c>
      <c r="L18" s="102">
        <f t="shared" si="2"/>
        <v>0</v>
      </c>
      <c r="N18" s="138">
        <v>1</v>
      </c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 x14ac:dyDescent="0.25">
      <c r="A19" s="134"/>
      <c r="B19" s="87">
        <v>437300</v>
      </c>
      <c r="C19" s="80">
        <v>58.18</v>
      </c>
      <c r="D19" s="101">
        <f t="shared" si="3"/>
        <v>0</v>
      </c>
      <c r="E19" s="81">
        <f t="shared" si="2"/>
        <v>0</v>
      </c>
      <c r="F19" s="81">
        <f t="shared" si="2"/>
        <v>58.18</v>
      </c>
      <c r="G19" s="81">
        <f t="shared" si="2"/>
        <v>0</v>
      </c>
      <c r="H19" s="81">
        <f t="shared" si="2"/>
        <v>0</v>
      </c>
      <c r="I19" s="81">
        <f t="shared" si="2"/>
        <v>0</v>
      </c>
      <c r="J19" s="81">
        <f t="shared" si="2"/>
        <v>0</v>
      </c>
      <c r="K19" s="81">
        <f t="shared" si="2"/>
        <v>0</v>
      </c>
      <c r="L19" s="102">
        <f t="shared" si="2"/>
        <v>0</v>
      </c>
      <c r="N19" s="137" t="s">
        <v>143</v>
      </c>
      <c r="O19" s="77">
        <v>250.93</v>
      </c>
      <c r="P19" s="77">
        <v>58.18</v>
      </c>
      <c r="Q19" s="77">
        <v>8.16</v>
      </c>
      <c r="R19" s="77">
        <v>22.62</v>
      </c>
      <c r="S19" s="77">
        <v>10.94</v>
      </c>
      <c r="T19" s="77">
        <v>13.53</v>
      </c>
      <c r="U19" s="77">
        <v>326.44</v>
      </c>
      <c r="V19" s="77">
        <v>79.77</v>
      </c>
      <c r="W19" s="77">
        <v>8.16</v>
      </c>
      <c r="X19" s="77">
        <v>22.62</v>
      </c>
      <c r="Y19" s="77">
        <v>801.34999999999991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 x14ac:dyDescent="0.25">
      <c r="A20" s="134"/>
      <c r="B20" s="87">
        <v>437400</v>
      </c>
      <c r="C20" s="80">
        <v>8.16</v>
      </c>
      <c r="D20" s="101">
        <f t="shared" si="3"/>
        <v>0</v>
      </c>
      <c r="E20" s="81">
        <f t="shared" si="2"/>
        <v>0</v>
      </c>
      <c r="F20" s="81">
        <f t="shared" si="2"/>
        <v>8.16</v>
      </c>
      <c r="G20" s="81">
        <f t="shared" si="2"/>
        <v>0</v>
      </c>
      <c r="H20" s="81">
        <f t="shared" si="2"/>
        <v>0</v>
      </c>
      <c r="I20" s="81">
        <f t="shared" si="2"/>
        <v>0</v>
      </c>
      <c r="J20" s="81">
        <f t="shared" si="2"/>
        <v>0</v>
      </c>
      <c r="K20" s="81">
        <f t="shared" si="2"/>
        <v>0</v>
      </c>
      <c r="L20" s="102">
        <f t="shared" si="2"/>
        <v>0</v>
      </c>
      <c r="N20" s="137" t="s">
        <v>145</v>
      </c>
      <c r="O20" s="75">
        <v>1</v>
      </c>
      <c r="P20" s="75">
        <v>1</v>
      </c>
      <c r="Q20" s="75">
        <v>1</v>
      </c>
      <c r="R20" s="75">
        <v>1</v>
      </c>
      <c r="S20" s="75">
        <v>1</v>
      </c>
      <c r="T20" s="75">
        <v>1</v>
      </c>
      <c r="U20" s="75">
        <v>1</v>
      </c>
      <c r="V20" s="75">
        <v>1</v>
      </c>
      <c r="W20" s="75">
        <v>1</v>
      </c>
      <c r="X20" s="75">
        <v>1</v>
      </c>
      <c r="Y20" s="75">
        <v>1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 x14ac:dyDescent="0.25">
      <c r="A21" s="134"/>
      <c r="B21" s="87">
        <v>437410</v>
      </c>
      <c r="C21" s="80">
        <v>22.62</v>
      </c>
      <c r="D21" s="101">
        <f t="shared" si="3"/>
        <v>0</v>
      </c>
      <c r="E21" s="81">
        <f t="shared" si="2"/>
        <v>0</v>
      </c>
      <c r="F21" s="81">
        <f t="shared" si="2"/>
        <v>22.62</v>
      </c>
      <c r="G21" s="81">
        <f t="shared" si="2"/>
        <v>0</v>
      </c>
      <c r="H21" s="81">
        <f t="shared" si="2"/>
        <v>0</v>
      </c>
      <c r="I21" s="81">
        <f t="shared" si="2"/>
        <v>0</v>
      </c>
      <c r="J21" s="81">
        <f t="shared" si="2"/>
        <v>0</v>
      </c>
      <c r="K21" s="81">
        <f t="shared" si="2"/>
        <v>0</v>
      </c>
      <c r="L21" s="102">
        <f t="shared" si="2"/>
        <v>0</v>
      </c>
      <c r="N21" s="66" t="s">
        <v>150</v>
      </c>
      <c r="O21" s="140">
        <v>294.52120000000002</v>
      </c>
      <c r="P21" s="77">
        <v>68.171599999999998</v>
      </c>
      <c r="Q21" s="77">
        <v>9.9596</v>
      </c>
      <c r="R21" s="77">
        <v>27.920400000000001</v>
      </c>
      <c r="S21" s="77">
        <v>13.3535</v>
      </c>
      <c r="T21" s="77">
        <v>16.512899999999998</v>
      </c>
      <c r="U21" s="77">
        <v>398.99360000000001</v>
      </c>
      <c r="V21" s="77">
        <v>97.360699999999994</v>
      </c>
      <c r="W21" s="77">
        <v>9.9596</v>
      </c>
      <c r="X21" s="77">
        <v>27.920400000000001</v>
      </c>
      <c r="Y21" s="77">
        <v>964.67349999999988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1:78" x14ac:dyDescent="0.25">
      <c r="A22" s="135"/>
      <c r="B22" s="88">
        <v>438673</v>
      </c>
      <c r="C22" s="84">
        <v>10.94</v>
      </c>
      <c r="D22" s="103">
        <f t="shared" si="3"/>
        <v>0</v>
      </c>
      <c r="E22" s="85">
        <f t="shared" si="2"/>
        <v>0</v>
      </c>
      <c r="F22" s="85">
        <f t="shared" si="2"/>
        <v>10.94</v>
      </c>
      <c r="G22" s="85">
        <f t="shared" si="2"/>
        <v>0</v>
      </c>
      <c r="H22" s="85">
        <f t="shared" si="2"/>
        <v>0</v>
      </c>
      <c r="I22" s="85">
        <f t="shared" si="2"/>
        <v>0</v>
      </c>
      <c r="J22" s="85">
        <f t="shared" si="2"/>
        <v>0</v>
      </c>
      <c r="K22" s="85">
        <f t="shared" si="2"/>
        <v>0</v>
      </c>
      <c r="L22" s="104">
        <f t="shared" si="2"/>
        <v>0</v>
      </c>
      <c r="N22" s="66" t="s">
        <v>151</v>
      </c>
      <c r="O22" s="141">
        <v>0.67402325155620657</v>
      </c>
      <c r="P22" s="75">
        <v>0.67617072389335064</v>
      </c>
      <c r="Q22" s="75">
        <v>0.62876262626262625</v>
      </c>
      <c r="R22" s="75">
        <v>0.61716180371352791</v>
      </c>
      <c r="S22" s="75">
        <v>0.62869881684942019</v>
      </c>
      <c r="T22" s="75">
        <v>0.62882570002170601</v>
      </c>
      <c r="U22" s="75">
        <v>0.62727928887083362</v>
      </c>
      <c r="V22" s="75">
        <v>0.62878261431154747</v>
      </c>
      <c r="W22" s="75">
        <v>0.62876262626262625</v>
      </c>
      <c r="X22" s="75">
        <v>0.61716180371352791</v>
      </c>
      <c r="Y22" s="75">
        <v>0.64382387292688614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78" x14ac:dyDescent="0.25">
      <c r="A23" s="134" t="s">
        <v>109</v>
      </c>
      <c r="B23" s="87">
        <v>431000</v>
      </c>
      <c r="C23" s="80">
        <v>326.44</v>
      </c>
      <c r="D23" s="101">
        <f>$C23*D$16</f>
        <v>0</v>
      </c>
      <c r="E23" s="81">
        <f t="shared" si="2"/>
        <v>0</v>
      </c>
      <c r="F23" s="81">
        <f t="shared" si="2"/>
        <v>326.44</v>
      </c>
      <c r="G23" s="81">
        <f t="shared" si="2"/>
        <v>0</v>
      </c>
      <c r="H23" s="81">
        <f t="shared" si="2"/>
        <v>0</v>
      </c>
      <c r="I23" s="81">
        <f t="shared" si="2"/>
        <v>0</v>
      </c>
      <c r="J23" s="81">
        <f t="shared" si="2"/>
        <v>0</v>
      </c>
      <c r="K23" s="81">
        <f t="shared" si="2"/>
        <v>0</v>
      </c>
      <c r="L23" s="102">
        <f t="shared" si="2"/>
        <v>0</v>
      </c>
      <c r="N23" s="66" t="s">
        <v>26</v>
      </c>
      <c r="O23" s="140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 x14ac:dyDescent="0.25">
      <c r="A24" s="134"/>
      <c r="B24" s="87">
        <v>437080</v>
      </c>
      <c r="C24" s="80">
        <v>0</v>
      </c>
      <c r="D24" s="101">
        <f t="shared" ref="D24:D28" si="4">$C24*D$16</f>
        <v>0</v>
      </c>
      <c r="E24" s="81">
        <f t="shared" si="2"/>
        <v>0</v>
      </c>
      <c r="F24" s="81">
        <f t="shared" si="2"/>
        <v>0</v>
      </c>
      <c r="G24" s="81">
        <f t="shared" si="2"/>
        <v>0</v>
      </c>
      <c r="H24" s="81">
        <f t="shared" si="2"/>
        <v>0</v>
      </c>
      <c r="I24" s="81">
        <f t="shared" si="2"/>
        <v>0</v>
      </c>
      <c r="J24" s="81">
        <f t="shared" si="2"/>
        <v>0</v>
      </c>
      <c r="K24" s="81">
        <f t="shared" si="2"/>
        <v>0</v>
      </c>
      <c r="L24" s="102">
        <f t="shared" si="2"/>
        <v>0</v>
      </c>
      <c r="N24" s="67" t="s">
        <v>93</v>
      </c>
      <c r="O24" s="140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 x14ac:dyDescent="0.25">
      <c r="A25" s="134"/>
      <c r="B25" s="87">
        <v>437300</v>
      </c>
      <c r="C25" s="80">
        <v>79.77</v>
      </c>
      <c r="D25" s="101">
        <f t="shared" si="4"/>
        <v>0</v>
      </c>
      <c r="E25" s="81">
        <f t="shared" si="2"/>
        <v>0</v>
      </c>
      <c r="F25" s="81">
        <f t="shared" si="2"/>
        <v>79.77</v>
      </c>
      <c r="G25" s="81">
        <f t="shared" si="2"/>
        <v>0</v>
      </c>
      <c r="H25" s="81">
        <f t="shared" si="2"/>
        <v>0</v>
      </c>
      <c r="I25" s="81">
        <f t="shared" si="2"/>
        <v>0</v>
      </c>
      <c r="J25" s="81">
        <f t="shared" si="2"/>
        <v>0</v>
      </c>
      <c r="K25" s="81">
        <f t="shared" si="2"/>
        <v>0</v>
      </c>
      <c r="L25" s="102">
        <f t="shared" si="2"/>
        <v>0</v>
      </c>
      <c r="N25" s="138">
        <v>0.48184818481848202</v>
      </c>
      <c r="O25" s="140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 x14ac:dyDescent="0.25">
      <c r="A26" s="134"/>
      <c r="B26" s="87">
        <v>437400</v>
      </c>
      <c r="C26" s="80">
        <v>8.16</v>
      </c>
      <c r="D26" s="101">
        <f t="shared" si="4"/>
        <v>0</v>
      </c>
      <c r="E26" s="81">
        <f t="shared" si="2"/>
        <v>0</v>
      </c>
      <c r="F26" s="81">
        <f t="shared" si="2"/>
        <v>8.16</v>
      </c>
      <c r="G26" s="81">
        <f t="shared" si="2"/>
        <v>0</v>
      </c>
      <c r="H26" s="81">
        <f t="shared" si="2"/>
        <v>0</v>
      </c>
      <c r="I26" s="81">
        <f t="shared" si="2"/>
        <v>0</v>
      </c>
      <c r="J26" s="81">
        <f t="shared" si="2"/>
        <v>0</v>
      </c>
      <c r="K26" s="81">
        <f t="shared" si="2"/>
        <v>0</v>
      </c>
      <c r="L26" s="102">
        <f t="shared" si="2"/>
        <v>0</v>
      </c>
      <c r="N26" s="137" t="s">
        <v>143</v>
      </c>
      <c r="O26" s="140">
        <v>89.638199999999998</v>
      </c>
      <c r="P26" s="77">
        <v>20.545999999999999</v>
      </c>
      <c r="Q26" s="77">
        <v>3.7006000000000001</v>
      </c>
      <c r="R26" s="77">
        <v>10.8994</v>
      </c>
      <c r="S26" s="77">
        <v>4.9630000000000001</v>
      </c>
      <c r="T26" s="77">
        <v>6.1338999999999997</v>
      </c>
      <c r="U26" s="77">
        <v>149.19470000000001</v>
      </c>
      <c r="V26" s="77">
        <v>36.1723</v>
      </c>
      <c r="W26" s="77">
        <v>3.7006000000000001</v>
      </c>
      <c r="X26" s="77">
        <v>10.8994</v>
      </c>
      <c r="Y26" s="77">
        <v>335.84810000000004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 x14ac:dyDescent="0.25">
      <c r="A27" s="134"/>
      <c r="B27" s="87">
        <v>437410</v>
      </c>
      <c r="C27" s="80">
        <v>22.62</v>
      </c>
      <c r="D27" s="101">
        <f t="shared" si="4"/>
        <v>0</v>
      </c>
      <c r="E27" s="81">
        <f t="shared" si="2"/>
        <v>0</v>
      </c>
      <c r="F27" s="81">
        <f t="shared" si="2"/>
        <v>22.62</v>
      </c>
      <c r="G27" s="81">
        <f t="shared" si="2"/>
        <v>0</v>
      </c>
      <c r="H27" s="81">
        <f t="shared" si="2"/>
        <v>0</v>
      </c>
      <c r="I27" s="81">
        <f t="shared" si="2"/>
        <v>0</v>
      </c>
      <c r="J27" s="81">
        <f t="shared" si="2"/>
        <v>0</v>
      </c>
      <c r="K27" s="81">
        <f t="shared" si="2"/>
        <v>0</v>
      </c>
      <c r="L27" s="102">
        <f t="shared" si="2"/>
        <v>0</v>
      </c>
      <c r="N27" s="137" t="s">
        <v>145</v>
      </c>
      <c r="O27" s="141">
        <v>1</v>
      </c>
      <c r="P27" s="75">
        <v>1</v>
      </c>
      <c r="Q27" s="75">
        <v>1</v>
      </c>
      <c r="R27" s="75">
        <v>1</v>
      </c>
      <c r="S27" s="75">
        <v>1</v>
      </c>
      <c r="T27" s="75">
        <v>1</v>
      </c>
      <c r="U27" s="75">
        <v>1</v>
      </c>
      <c r="V27" s="75">
        <v>1</v>
      </c>
      <c r="W27" s="75">
        <v>1</v>
      </c>
      <c r="X27" s="75">
        <v>1</v>
      </c>
      <c r="Y27" s="75">
        <v>1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 ht="15.75" thickBot="1" x14ac:dyDescent="0.3">
      <c r="A28" s="136"/>
      <c r="B28" s="93">
        <v>438673</v>
      </c>
      <c r="C28" s="95">
        <v>0</v>
      </c>
      <c r="D28" s="105">
        <f t="shared" si="4"/>
        <v>0</v>
      </c>
      <c r="E28" s="106">
        <f t="shared" si="2"/>
        <v>0</v>
      </c>
      <c r="F28" s="106">
        <f t="shared" si="2"/>
        <v>0</v>
      </c>
      <c r="G28" s="106">
        <f t="shared" si="2"/>
        <v>0</v>
      </c>
      <c r="H28" s="106">
        <f t="shared" si="2"/>
        <v>0</v>
      </c>
      <c r="I28" s="106">
        <f t="shared" si="2"/>
        <v>0</v>
      </c>
      <c r="J28" s="106">
        <f t="shared" si="2"/>
        <v>0</v>
      </c>
      <c r="K28" s="106">
        <f t="shared" si="2"/>
        <v>0</v>
      </c>
      <c r="L28" s="107">
        <f t="shared" si="2"/>
        <v>0</v>
      </c>
      <c r="N28" s="66" t="s">
        <v>152</v>
      </c>
      <c r="O28" s="140">
        <v>89.638199999999998</v>
      </c>
      <c r="P28" s="77">
        <v>20.545999999999999</v>
      </c>
      <c r="Q28" s="77">
        <v>3.7006000000000001</v>
      </c>
      <c r="R28" s="77">
        <v>10.8994</v>
      </c>
      <c r="S28" s="77">
        <v>4.9630000000000001</v>
      </c>
      <c r="T28" s="77">
        <v>6.1338999999999997</v>
      </c>
      <c r="U28" s="77">
        <v>149.19470000000001</v>
      </c>
      <c r="V28" s="77">
        <v>36.1723</v>
      </c>
      <c r="W28" s="77">
        <v>3.7006000000000001</v>
      </c>
      <c r="X28" s="77">
        <v>10.8994</v>
      </c>
      <c r="Y28" s="77">
        <v>335.84810000000004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 x14ac:dyDescent="0.25">
      <c r="N29" s="66" t="s">
        <v>153</v>
      </c>
      <c r="O29" s="141">
        <v>0.20514051629439767</v>
      </c>
      <c r="P29" s="75">
        <v>0.20378872863645245</v>
      </c>
      <c r="Q29" s="75">
        <v>0.23362373737373737</v>
      </c>
      <c r="R29" s="75">
        <v>0.24092396109637493</v>
      </c>
      <c r="S29" s="75">
        <v>0.23366400030131967</v>
      </c>
      <c r="T29" s="75">
        <v>0.23358428630725933</v>
      </c>
      <c r="U29" s="75">
        <v>0.23455700873221363</v>
      </c>
      <c r="V29" s="75">
        <v>0.23361082407646608</v>
      </c>
      <c r="W29" s="75">
        <v>0.23362373737373737</v>
      </c>
      <c r="X29" s="75">
        <v>0.24092396109637493</v>
      </c>
      <c r="Y29" s="75">
        <v>0.22414529315580475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 ht="15.75" thickBot="1" x14ac:dyDescent="0.3">
      <c r="N30" s="66" t="s">
        <v>25</v>
      </c>
      <c r="O30" s="140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1:78" ht="15.75" thickBot="1" x14ac:dyDescent="0.3">
      <c r="A31" s="30" t="s">
        <v>106</v>
      </c>
      <c r="C31" s="109" t="s">
        <v>9</v>
      </c>
      <c r="D31" s="110">
        <v>9998</v>
      </c>
      <c r="E31" s="111" t="s">
        <v>22</v>
      </c>
      <c r="F31" s="111" t="s">
        <v>21</v>
      </c>
      <c r="G31" s="111" t="s">
        <v>26</v>
      </c>
      <c r="H31" s="111">
        <v>9999</v>
      </c>
      <c r="I31" s="111" t="s">
        <v>31</v>
      </c>
      <c r="J31" s="111" t="s">
        <v>25</v>
      </c>
      <c r="K31" s="111" t="s">
        <v>61</v>
      </c>
      <c r="L31" s="112" t="s">
        <v>103</v>
      </c>
      <c r="N31" s="67" t="s">
        <v>93</v>
      </c>
      <c r="O31" s="140"/>
      <c r="P31" s="77"/>
      <c r="Q31" s="77"/>
      <c r="R31" s="77"/>
      <c r="S31" s="77"/>
      <c r="T31" s="77"/>
      <c r="U31" s="77"/>
      <c r="V31" s="77"/>
      <c r="W31" s="77"/>
      <c r="X31" s="77"/>
      <c r="Y31" s="77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 x14ac:dyDescent="0.25">
      <c r="A32" s="133" t="s">
        <v>108</v>
      </c>
      <c r="B32" s="86">
        <v>431000</v>
      </c>
      <c r="C32" s="82">
        <f>SUM(D32:L32)</f>
        <v>436.95999999999992</v>
      </c>
      <c r="D32" s="99">
        <f>D17+D4</f>
        <v>0</v>
      </c>
      <c r="E32" s="83">
        <f t="shared" ref="E32:L32" si="5">E17+E4</f>
        <v>0</v>
      </c>
      <c r="F32" s="83">
        <f t="shared" si="5"/>
        <v>294.52118811881184</v>
      </c>
      <c r="G32" s="83">
        <f t="shared" si="5"/>
        <v>89.638217821782163</v>
      </c>
      <c r="H32" s="83">
        <f t="shared" si="5"/>
        <v>0</v>
      </c>
      <c r="I32" s="83">
        <f t="shared" si="5"/>
        <v>51.572673267326728</v>
      </c>
      <c r="J32" s="83">
        <f t="shared" si="5"/>
        <v>1.2279207920792077</v>
      </c>
      <c r="K32" s="83">
        <f t="shared" si="5"/>
        <v>0</v>
      </c>
      <c r="L32" s="100">
        <f t="shared" si="5"/>
        <v>0</v>
      </c>
      <c r="N32" s="138">
        <v>6.6006600660065999E-3</v>
      </c>
      <c r="O32" s="140"/>
      <c r="P32" s="77"/>
      <c r="Q32" s="77"/>
      <c r="R32" s="77"/>
      <c r="S32" s="77"/>
      <c r="T32" s="77"/>
      <c r="U32" s="77"/>
      <c r="V32" s="77"/>
      <c r="W32" s="77"/>
      <c r="X32" s="77"/>
      <c r="Y32" s="77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 x14ac:dyDescent="0.25">
      <c r="A33" s="134"/>
      <c r="B33" s="87">
        <v>437080</v>
      </c>
      <c r="C33" s="80">
        <f t="shared" ref="C33:C43" si="6">SUM(D33:L33)</f>
        <v>26.26</v>
      </c>
      <c r="D33" s="101">
        <f t="shared" ref="D33:L33" si="7">D18+D5</f>
        <v>0</v>
      </c>
      <c r="E33" s="81">
        <f t="shared" si="7"/>
        <v>0</v>
      </c>
      <c r="F33" s="81">
        <f t="shared" si="7"/>
        <v>16.512937293729372</v>
      </c>
      <c r="G33" s="81">
        <f t="shared" si="7"/>
        <v>6.1339273927392739</v>
      </c>
      <c r="H33" s="81">
        <f t="shared" si="7"/>
        <v>0</v>
      </c>
      <c r="I33" s="81">
        <f t="shared" si="7"/>
        <v>3.5291089108910896</v>
      </c>
      <c r="J33" s="81">
        <f t="shared" si="7"/>
        <v>8.4026402640264036E-2</v>
      </c>
      <c r="K33" s="81">
        <f t="shared" si="7"/>
        <v>0</v>
      </c>
      <c r="L33" s="102">
        <f t="shared" si="7"/>
        <v>0</v>
      </c>
      <c r="N33" s="137" t="s">
        <v>143</v>
      </c>
      <c r="O33" s="140">
        <v>1.2279</v>
      </c>
      <c r="P33" s="77">
        <v>0.28149999999999997</v>
      </c>
      <c r="Q33" s="77">
        <v>5.0700000000000002E-2</v>
      </c>
      <c r="R33" s="77">
        <v>0.14929999999999999</v>
      </c>
      <c r="S33" s="77">
        <v>6.8000000000000005E-2</v>
      </c>
      <c r="T33" s="77">
        <v>8.4000000000000005E-2</v>
      </c>
      <c r="U33" s="77">
        <v>2.0438000000000001</v>
      </c>
      <c r="V33" s="77">
        <v>0.4955</v>
      </c>
      <c r="W33" s="77">
        <v>5.0700000000000002E-2</v>
      </c>
      <c r="X33" s="77">
        <v>0.14929999999999999</v>
      </c>
      <c r="Y33" s="77">
        <v>4.6006999999999998</v>
      </c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 x14ac:dyDescent="0.25">
      <c r="A34" s="134"/>
      <c r="B34" s="87">
        <v>437300</v>
      </c>
      <c r="C34" s="80">
        <f t="shared" si="6"/>
        <v>100.82</v>
      </c>
      <c r="D34" s="101">
        <f t="shared" ref="D34:L34" si="8">D19+D6</f>
        <v>0</v>
      </c>
      <c r="E34" s="81">
        <f t="shared" si="8"/>
        <v>0</v>
      </c>
      <c r="F34" s="81">
        <f t="shared" si="8"/>
        <v>68.171551155115509</v>
      </c>
      <c r="G34" s="81">
        <f t="shared" si="8"/>
        <v>20.546006600660061</v>
      </c>
      <c r="H34" s="81">
        <f t="shared" si="8"/>
        <v>0</v>
      </c>
      <c r="I34" s="81">
        <f t="shared" si="8"/>
        <v>11.820990099009899</v>
      </c>
      <c r="J34" s="81">
        <f t="shared" si="8"/>
        <v>0.28145214521452139</v>
      </c>
      <c r="K34" s="81">
        <f t="shared" si="8"/>
        <v>0</v>
      </c>
      <c r="L34" s="102">
        <f t="shared" si="8"/>
        <v>0</v>
      </c>
      <c r="N34" s="137" t="s">
        <v>145</v>
      </c>
      <c r="O34" s="141">
        <v>1</v>
      </c>
      <c r="P34" s="75">
        <v>1</v>
      </c>
      <c r="Q34" s="75">
        <v>1</v>
      </c>
      <c r="R34" s="75">
        <v>1</v>
      </c>
      <c r="S34" s="75">
        <v>1</v>
      </c>
      <c r="T34" s="75">
        <v>1</v>
      </c>
      <c r="U34" s="75">
        <v>1</v>
      </c>
      <c r="V34" s="75">
        <v>1</v>
      </c>
      <c r="W34" s="75">
        <v>1</v>
      </c>
      <c r="X34" s="75">
        <v>1</v>
      </c>
      <c r="Y34" s="75">
        <v>1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 x14ac:dyDescent="0.25">
      <c r="A35" s="134"/>
      <c r="B35" s="87">
        <v>437400</v>
      </c>
      <c r="C35" s="80">
        <f t="shared" si="6"/>
        <v>15.84</v>
      </c>
      <c r="D35" s="101">
        <f t="shared" ref="D35:L35" si="9">D20+D7</f>
        <v>0</v>
      </c>
      <c r="E35" s="81">
        <f t="shared" si="9"/>
        <v>0</v>
      </c>
      <c r="F35" s="81">
        <f t="shared" si="9"/>
        <v>9.9596039603960396</v>
      </c>
      <c r="G35" s="81">
        <f t="shared" si="9"/>
        <v>3.7005940594059403</v>
      </c>
      <c r="H35" s="81">
        <f t="shared" si="9"/>
        <v>0</v>
      </c>
      <c r="I35" s="81">
        <f t="shared" si="9"/>
        <v>2.1291089108910892</v>
      </c>
      <c r="J35" s="81">
        <f t="shared" si="9"/>
        <v>5.069306930693069E-2</v>
      </c>
      <c r="K35" s="81">
        <f t="shared" si="9"/>
        <v>0</v>
      </c>
      <c r="L35" s="102">
        <f t="shared" si="9"/>
        <v>0</v>
      </c>
      <c r="N35" s="66" t="s">
        <v>154</v>
      </c>
      <c r="O35" s="140">
        <v>1.2279</v>
      </c>
      <c r="P35" s="77">
        <v>0.28149999999999997</v>
      </c>
      <c r="Q35" s="77">
        <v>5.0700000000000002E-2</v>
      </c>
      <c r="R35" s="77">
        <v>0.14929999999999999</v>
      </c>
      <c r="S35" s="77">
        <v>6.8000000000000005E-2</v>
      </c>
      <c r="T35" s="77">
        <v>8.4000000000000005E-2</v>
      </c>
      <c r="U35" s="77">
        <v>2.0438000000000001</v>
      </c>
      <c r="V35" s="77">
        <v>0.4955</v>
      </c>
      <c r="W35" s="77">
        <v>5.0700000000000002E-2</v>
      </c>
      <c r="X35" s="77">
        <v>0.14929999999999999</v>
      </c>
      <c r="Y35" s="77">
        <v>4.6006999999999998</v>
      </c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 x14ac:dyDescent="0.25">
      <c r="A36" s="134"/>
      <c r="B36" s="87">
        <v>437410</v>
      </c>
      <c r="C36" s="80">
        <f t="shared" si="6"/>
        <v>45.240000000000009</v>
      </c>
      <c r="D36" s="101">
        <f t="shared" ref="D36:L36" si="10">D21+D8</f>
        <v>0</v>
      </c>
      <c r="E36" s="81">
        <f t="shared" si="10"/>
        <v>0</v>
      </c>
      <c r="F36" s="81">
        <f t="shared" si="10"/>
        <v>27.920396039603961</v>
      </c>
      <c r="G36" s="81">
        <f t="shared" si="10"/>
        <v>10.899405940594059</v>
      </c>
      <c r="H36" s="81">
        <f t="shared" si="10"/>
        <v>0</v>
      </c>
      <c r="I36" s="81">
        <f t="shared" si="10"/>
        <v>6.270891089108912</v>
      </c>
      <c r="J36" s="81">
        <f t="shared" si="10"/>
        <v>0.14930693069306933</v>
      </c>
      <c r="K36" s="81">
        <f t="shared" si="10"/>
        <v>0</v>
      </c>
      <c r="L36" s="102">
        <f t="shared" si="10"/>
        <v>0</v>
      </c>
      <c r="N36" s="66" t="s">
        <v>155</v>
      </c>
      <c r="O36" s="141">
        <v>2.8100970340534603E-3</v>
      </c>
      <c r="P36" s="75">
        <v>2.7921019717298433E-3</v>
      </c>
      <c r="Q36" s="75">
        <v>3.200757575757576E-3</v>
      </c>
      <c r="R36" s="75">
        <v>3.3001768346595933E-3</v>
      </c>
      <c r="S36" s="75">
        <v>3.2015216644146159E-3</v>
      </c>
      <c r="T36" s="75">
        <v>3.1987935978430994E-3</v>
      </c>
      <c r="U36" s="75">
        <v>3.2131678568132665E-3</v>
      </c>
      <c r="V36" s="75">
        <v>3.2000774993541726E-3</v>
      </c>
      <c r="W36" s="75">
        <v>3.200757575757576E-3</v>
      </c>
      <c r="X36" s="75">
        <v>3.3001768346595933E-3</v>
      </c>
      <c r="Y36" s="75">
        <v>3.0705108953181836E-3</v>
      </c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 x14ac:dyDescent="0.25">
      <c r="A37" s="135"/>
      <c r="B37" s="88">
        <v>438673</v>
      </c>
      <c r="C37" s="84">
        <f t="shared" si="6"/>
        <v>21.240000000000002</v>
      </c>
      <c r="D37" s="103">
        <f t="shared" ref="D37:L37" si="11">D22+D9</f>
        <v>0</v>
      </c>
      <c r="E37" s="85">
        <f t="shared" si="11"/>
        <v>0</v>
      </c>
      <c r="F37" s="85">
        <f t="shared" si="11"/>
        <v>13.353531353135313</v>
      </c>
      <c r="G37" s="85">
        <f t="shared" si="11"/>
        <v>4.9630363036303633</v>
      </c>
      <c r="H37" s="85">
        <f t="shared" si="11"/>
        <v>0</v>
      </c>
      <c r="I37" s="85">
        <f t="shared" si="11"/>
        <v>2.8554455445544558</v>
      </c>
      <c r="J37" s="85">
        <f t="shared" si="11"/>
        <v>6.7986798679867996E-2</v>
      </c>
      <c r="K37" s="85">
        <f t="shared" si="11"/>
        <v>0</v>
      </c>
      <c r="L37" s="104">
        <f t="shared" si="11"/>
        <v>0</v>
      </c>
      <c r="N37" s="66" t="s">
        <v>144</v>
      </c>
      <c r="O37" s="140">
        <v>436.96</v>
      </c>
      <c r="P37" s="77">
        <v>100.8201</v>
      </c>
      <c r="Q37" s="77">
        <v>15.84</v>
      </c>
      <c r="R37" s="77">
        <v>45.239999999999995</v>
      </c>
      <c r="S37" s="77">
        <v>21.239900000000002</v>
      </c>
      <c r="T37" s="77">
        <v>26.259900000000002</v>
      </c>
      <c r="U37" s="77">
        <v>636.07010000000002</v>
      </c>
      <c r="V37" s="77">
        <v>154.83999999999997</v>
      </c>
      <c r="W37" s="77">
        <v>15.84</v>
      </c>
      <c r="X37" s="77">
        <v>45.239999999999995</v>
      </c>
      <c r="Y37" s="77">
        <v>1498.35</v>
      </c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 x14ac:dyDescent="0.25">
      <c r="A38" s="134" t="s">
        <v>109</v>
      </c>
      <c r="B38" s="87">
        <v>431000</v>
      </c>
      <c r="C38" s="80">
        <f t="shared" si="6"/>
        <v>636.06999999999994</v>
      </c>
      <c r="D38" s="101">
        <f t="shared" ref="D38:L38" si="12">D23+D10</f>
        <v>0</v>
      </c>
      <c r="E38" s="81">
        <f t="shared" si="12"/>
        <v>0</v>
      </c>
      <c r="F38" s="81">
        <f t="shared" si="12"/>
        <v>398.99356435643563</v>
      </c>
      <c r="G38" s="81">
        <f t="shared" si="12"/>
        <v>149.19465346534653</v>
      </c>
      <c r="H38" s="81">
        <f t="shared" si="12"/>
        <v>0</v>
      </c>
      <c r="I38" s="81">
        <f t="shared" si="12"/>
        <v>85.838019801980209</v>
      </c>
      <c r="J38" s="81">
        <f t="shared" si="12"/>
        <v>2.0437623762376238</v>
      </c>
      <c r="K38" s="81">
        <f t="shared" si="12"/>
        <v>0</v>
      </c>
      <c r="L38" s="102">
        <f t="shared" si="12"/>
        <v>0</v>
      </c>
      <c r="N38" s="66" t="s">
        <v>146</v>
      </c>
      <c r="O38" s="75">
        <v>1</v>
      </c>
      <c r="P38" s="75">
        <v>1</v>
      </c>
      <c r="Q38" s="75">
        <v>1</v>
      </c>
      <c r="R38" s="75">
        <v>1</v>
      </c>
      <c r="S38" s="75">
        <v>1</v>
      </c>
      <c r="T38" s="75">
        <v>1</v>
      </c>
      <c r="U38" s="75">
        <v>1</v>
      </c>
      <c r="V38" s="75">
        <v>1</v>
      </c>
      <c r="W38" s="75">
        <v>1</v>
      </c>
      <c r="X38" s="75">
        <v>1</v>
      </c>
      <c r="Y38" s="75">
        <v>1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</row>
    <row r="39" spans="1:78" x14ac:dyDescent="0.25">
      <c r="A39" s="134"/>
      <c r="B39" s="87">
        <v>437080</v>
      </c>
      <c r="C39" s="80">
        <f t="shared" si="6"/>
        <v>0</v>
      </c>
      <c r="D39" s="101">
        <f t="shared" ref="D39:L39" si="13">D24+D11</f>
        <v>0</v>
      </c>
      <c r="E39" s="81">
        <f t="shared" si="13"/>
        <v>0</v>
      </c>
      <c r="F39" s="81">
        <f t="shared" si="13"/>
        <v>0</v>
      </c>
      <c r="G39" s="81">
        <f t="shared" si="13"/>
        <v>0</v>
      </c>
      <c r="H39" s="81">
        <f t="shared" si="13"/>
        <v>0</v>
      </c>
      <c r="I39" s="81">
        <f t="shared" si="13"/>
        <v>0</v>
      </c>
      <c r="J39" s="81">
        <f t="shared" si="13"/>
        <v>0</v>
      </c>
      <c r="K39" s="81">
        <f t="shared" si="13"/>
        <v>0</v>
      </c>
      <c r="L39" s="102">
        <f t="shared" si="13"/>
        <v>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</row>
    <row r="40" spans="1:78" x14ac:dyDescent="0.25">
      <c r="A40" s="134"/>
      <c r="B40" s="87">
        <v>437300</v>
      </c>
      <c r="C40" s="80">
        <f t="shared" si="6"/>
        <v>154.84</v>
      </c>
      <c r="D40" s="101">
        <f t="shared" ref="D40:L40" si="14">D25+D12</f>
        <v>0</v>
      </c>
      <c r="E40" s="81">
        <f t="shared" si="14"/>
        <v>0</v>
      </c>
      <c r="F40" s="81">
        <f t="shared" si="14"/>
        <v>97.360660066006602</v>
      </c>
      <c r="G40" s="81">
        <f t="shared" si="14"/>
        <v>36.172343234323428</v>
      </c>
      <c r="H40" s="81">
        <f t="shared" si="14"/>
        <v>0</v>
      </c>
      <c r="I40" s="81">
        <f t="shared" si="14"/>
        <v>20.811485148514851</v>
      </c>
      <c r="J40" s="81">
        <f t="shared" si="14"/>
        <v>0.49551155115511547</v>
      </c>
      <c r="K40" s="81">
        <f t="shared" si="14"/>
        <v>0</v>
      </c>
      <c r="L40" s="102">
        <f t="shared" si="14"/>
        <v>0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</row>
    <row r="41" spans="1:78" x14ac:dyDescent="0.25">
      <c r="A41" s="134"/>
      <c r="B41" s="87">
        <v>437400</v>
      </c>
      <c r="C41" s="80">
        <f t="shared" si="6"/>
        <v>15.84</v>
      </c>
      <c r="D41" s="101">
        <f t="shared" ref="D41:L41" si="15">D26+D13</f>
        <v>0</v>
      </c>
      <c r="E41" s="81">
        <f t="shared" si="15"/>
        <v>0</v>
      </c>
      <c r="F41" s="81">
        <f t="shared" si="15"/>
        <v>9.9596039603960396</v>
      </c>
      <c r="G41" s="81">
        <f t="shared" si="15"/>
        <v>3.7005940594059403</v>
      </c>
      <c r="H41" s="81">
        <f t="shared" si="15"/>
        <v>0</v>
      </c>
      <c r="I41" s="81">
        <f t="shared" si="15"/>
        <v>2.1291089108910892</v>
      </c>
      <c r="J41" s="81">
        <f t="shared" si="15"/>
        <v>5.069306930693069E-2</v>
      </c>
      <c r="K41" s="81">
        <f t="shared" si="15"/>
        <v>0</v>
      </c>
      <c r="L41" s="102">
        <f t="shared" si="15"/>
        <v>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</row>
    <row r="42" spans="1:78" x14ac:dyDescent="0.25">
      <c r="A42" s="134"/>
      <c r="B42" s="87">
        <v>437410</v>
      </c>
      <c r="C42" s="80">
        <f t="shared" si="6"/>
        <v>45.240000000000009</v>
      </c>
      <c r="D42" s="101">
        <f t="shared" ref="D42:L42" si="16">D27+D14</f>
        <v>0</v>
      </c>
      <c r="E42" s="81">
        <f t="shared" si="16"/>
        <v>0</v>
      </c>
      <c r="F42" s="81">
        <f t="shared" si="16"/>
        <v>27.920396039603961</v>
      </c>
      <c r="G42" s="81">
        <f t="shared" si="16"/>
        <v>10.899405940594059</v>
      </c>
      <c r="H42" s="81">
        <f t="shared" si="16"/>
        <v>0</v>
      </c>
      <c r="I42" s="81">
        <f t="shared" si="16"/>
        <v>6.270891089108912</v>
      </c>
      <c r="J42" s="81">
        <f t="shared" si="16"/>
        <v>0.14930693069306933</v>
      </c>
      <c r="K42" s="81">
        <f t="shared" si="16"/>
        <v>0</v>
      </c>
      <c r="L42" s="102">
        <f t="shared" si="16"/>
        <v>0</v>
      </c>
      <c r="N42"/>
      <c r="O42" s="139"/>
      <c r="Q42" s="139"/>
      <c r="R42" s="139"/>
      <c r="S42" s="139"/>
      <c r="T42" s="139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 ht="15.75" thickBot="1" x14ac:dyDescent="0.3">
      <c r="A43" s="136"/>
      <c r="B43" s="93">
        <v>438673</v>
      </c>
      <c r="C43" s="95">
        <f t="shared" si="6"/>
        <v>0</v>
      </c>
      <c r="D43" s="105">
        <f t="shared" ref="D43:L43" si="17">D28+D15</f>
        <v>0</v>
      </c>
      <c r="E43" s="106">
        <f t="shared" si="17"/>
        <v>0</v>
      </c>
      <c r="F43" s="106">
        <f t="shared" si="17"/>
        <v>0</v>
      </c>
      <c r="G43" s="106">
        <f t="shared" si="17"/>
        <v>0</v>
      </c>
      <c r="H43" s="106">
        <f t="shared" si="17"/>
        <v>0</v>
      </c>
      <c r="I43" s="106">
        <f t="shared" si="17"/>
        <v>0</v>
      </c>
      <c r="J43" s="106">
        <f t="shared" si="17"/>
        <v>0</v>
      </c>
      <c r="K43" s="106">
        <f t="shared" si="17"/>
        <v>0</v>
      </c>
      <c r="L43" s="107">
        <f t="shared" si="17"/>
        <v>0</v>
      </c>
      <c r="N43"/>
      <c r="O43" s="139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78" ht="15.75" thickBot="1" x14ac:dyDescent="0.3">
      <c r="N44"/>
      <c r="O44" s="139"/>
      <c r="P44"/>
      <c r="Q44"/>
      <c r="R44"/>
      <c r="S44"/>
      <c r="T44" s="139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78" ht="15.75" thickBot="1" x14ac:dyDescent="0.3">
      <c r="A45" s="30" t="s">
        <v>107</v>
      </c>
      <c r="C45" s="109" t="s">
        <v>9</v>
      </c>
      <c r="D45" s="110">
        <v>9998</v>
      </c>
      <c r="E45" s="111" t="s">
        <v>22</v>
      </c>
      <c r="F45" s="111" t="s">
        <v>21</v>
      </c>
      <c r="G45" s="111" t="s">
        <v>26</v>
      </c>
      <c r="H45" s="111">
        <v>9999</v>
      </c>
      <c r="I45" s="111" t="s">
        <v>31</v>
      </c>
      <c r="J45" s="111" t="s">
        <v>25</v>
      </c>
      <c r="K45" s="111" t="s">
        <v>61</v>
      </c>
      <c r="L45" s="112" t="s">
        <v>103</v>
      </c>
      <c r="N45"/>
      <c r="O45" s="139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78" x14ac:dyDescent="0.25">
      <c r="A46" s="133" t="s">
        <v>108</v>
      </c>
      <c r="B46" s="86">
        <v>431000</v>
      </c>
      <c r="C46" s="82">
        <f>C32</f>
        <v>436.95999999999992</v>
      </c>
      <c r="D46" s="113">
        <f>D32/$C$46</f>
        <v>0</v>
      </c>
      <c r="E46" s="114">
        <f>E32/$C$46</f>
        <v>0</v>
      </c>
      <c r="F46" s="114">
        <f>F32/$C$46</f>
        <v>0.67402322436564421</v>
      </c>
      <c r="G46" s="114">
        <f>G32/$C$46</f>
        <v>0.20514055708024118</v>
      </c>
      <c r="H46" s="114">
        <f>H32/$C$46</f>
        <v>0</v>
      </c>
      <c r="I46" s="114">
        <f>I32/$C$46</f>
        <v>0.11802607393657712</v>
      </c>
      <c r="J46" s="114">
        <f>J32/$C$46</f>
        <v>2.8101446175375503E-3</v>
      </c>
      <c r="K46" s="114">
        <f>K32/$C$46</f>
        <v>0</v>
      </c>
      <c r="L46" s="115">
        <f>L32/$C$46</f>
        <v>0</v>
      </c>
      <c r="N46"/>
      <c r="O46" s="13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78" x14ac:dyDescent="0.25">
      <c r="A47" s="134"/>
      <c r="B47" s="87">
        <v>437080</v>
      </c>
      <c r="C47" s="80">
        <f>C33</f>
        <v>26.26</v>
      </c>
      <c r="D47" s="116">
        <f>D33/$C$46</f>
        <v>0</v>
      </c>
      <c r="E47" s="117">
        <f>E33/$C$46</f>
        <v>0</v>
      </c>
      <c r="F47" s="117">
        <f>F33/$C$46</f>
        <v>3.7790500946835809E-2</v>
      </c>
      <c r="G47" s="117">
        <f>G33/$C$46</f>
        <v>1.4037732041237814E-2</v>
      </c>
      <c r="H47" s="117">
        <f>H33/$C$46</f>
        <v>0</v>
      </c>
      <c r="I47" s="117">
        <f>I33/$C$46</f>
        <v>8.0765033661916192E-3</v>
      </c>
      <c r="J47" s="117">
        <f>J33/$C$46</f>
        <v>1.9229769919503856E-4</v>
      </c>
      <c r="K47" s="117">
        <f>K33/$C$46</f>
        <v>0</v>
      </c>
      <c r="L47" s="118">
        <f>L33/$C$46</f>
        <v>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78" x14ac:dyDescent="0.25">
      <c r="A48" s="134"/>
      <c r="B48" s="87">
        <v>437300</v>
      </c>
      <c r="C48" s="80">
        <f>C34</f>
        <v>100.82</v>
      </c>
      <c r="D48" s="116">
        <f>D34/$C$46</f>
        <v>0</v>
      </c>
      <c r="E48" s="117">
        <f>E34/$C$46</f>
        <v>0</v>
      </c>
      <c r="F48" s="117">
        <f>F34/$C$46</f>
        <v>0.15601325328431784</v>
      </c>
      <c r="G48" s="117">
        <f>G34/$C$46</f>
        <v>4.7020337332158699E-2</v>
      </c>
      <c r="H48" s="117">
        <f>H34/$C$46</f>
        <v>0</v>
      </c>
      <c r="I48" s="117">
        <f>I34/$C$46</f>
        <v>2.7052796821241992E-2</v>
      </c>
      <c r="J48" s="117">
        <f>J34/$C$46</f>
        <v>6.441142100295712E-4</v>
      </c>
      <c r="K48" s="117">
        <f>K34/$C$46</f>
        <v>0</v>
      </c>
      <c r="L48" s="118">
        <f>L34/$C$46</f>
        <v>0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x14ac:dyDescent="0.25">
      <c r="A49" s="134"/>
      <c r="B49" s="87">
        <v>437400</v>
      </c>
      <c r="C49" s="80">
        <f>C35</f>
        <v>15.84</v>
      </c>
      <c r="D49" s="116">
        <f>D35/$C$46</f>
        <v>0</v>
      </c>
      <c r="E49" s="117">
        <f>E35/$C$46</f>
        <v>0</v>
      </c>
      <c r="F49" s="117">
        <f>F35/$C$46</f>
        <v>2.279294205509896E-2</v>
      </c>
      <c r="G49" s="117">
        <f>G35/$C$46</f>
        <v>8.4689538159235193E-3</v>
      </c>
      <c r="H49" s="117">
        <f>H35/$C$46</f>
        <v>0</v>
      </c>
      <c r="I49" s="117">
        <f>I35/$C$46</f>
        <v>4.8725487708053128E-3</v>
      </c>
      <c r="J49" s="117">
        <f>J35/$C$46</f>
        <v>1.1601306597155506E-4</v>
      </c>
      <c r="K49" s="117">
        <f>K35/$C$46</f>
        <v>0</v>
      </c>
      <c r="L49" s="118">
        <f>L35/$C$46</f>
        <v>0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x14ac:dyDescent="0.25">
      <c r="A50" s="134"/>
      <c r="B50" s="87">
        <v>437410</v>
      </c>
      <c r="C50" s="80">
        <f>C36</f>
        <v>45.240000000000009</v>
      </c>
      <c r="D50" s="116">
        <f>D36/$C$46</f>
        <v>0</v>
      </c>
      <c r="E50" s="117">
        <f>E36/$C$46</f>
        <v>0</v>
      </c>
      <c r="F50" s="117">
        <f>F36/$C$46</f>
        <v>6.3896915140067664E-2</v>
      </c>
      <c r="G50" s="117">
        <f>G36/$C$46</f>
        <v>2.4943715535962242E-2</v>
      </c>
      <c r="H50" s="117">
        <f>H36/$C$46</f>
        <v>0</v>
      </c>
      <c r="I50" s="117">
        <f>I36/$C$46</f>
        <v>1.4351178801512526E-2</v>
      </c>
      <c r="J50" s="117">
        <f>J36/$C$46</f>
        <v>3.4169473336934585E-4</v>
      </c>
      <c r="K50" s="117">
        <f>K36/$C$46</f>
        <v>0</v>
      </c>
      <c r="L50" s="118">
        <f>L36/$C$46</f>
        <v>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x14ac:dyDescent="0.25">
      <c r="A51" s="135"/>
      <c r="B51" s="88">
        <v>438673</v>
      </c>
      <c r="C51" s="84">
        <f>C37</f>
        <v>21.240000000000002</v>
      </c>
      <c r="D51" s="119">
        <f>D37/$C$46</f>
        <v>0</v>
      </c>
      <c r="E51" s="120">
        <f>E37/$C$46</f>
        <v>0</v>
      </c>
      <c r="F51" s="120">
        <f>F37/$C$46</f>
        <v>3.056007724536643E-2</v>
      </c>
      <c r="G51" s="120">
        <f>G37/$C$46</f>
        <v>1.1358102122918263E-2</v>
      </c>
      <c r="H51" s="120">
        <f>H37/$C$46</f>
        <v>0</v>
      </c>
      <c r="I51" s="120">
        <f>I37/$C$46</f>
        <v>6.534798481679001E-3</v>
      </c>
      <c r="J51" s="120">
        <f>J37/$C$46</f>
        <v>1.5559044003997621E-4</v>
      </c>
      <c r="K51" s="120">
        <f>K37/$C$46</f>
        <v>0</v>
      </c>
      <c r="L51" s="121">
        <f>L37/$C$46</f>
        <v>0</v>
      </c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x14ac:dyDescent="0.25">
      <c r="A52" s="134" t="s">
        <v>109</v>
      </c>
      <c r="B52" s="87">
        <v>431000</v>
      </c>
      <c r="C52" s="80">
        <f t="shared" ref="C47:C57" si="18">C38</f>
        <v>636.06999999999994</v>
      </c>
      <c r="D52" s="116">
        <f t="shared" ref="D52:L52" si="19">D38/$C$46</f>
        <v>0</v>
      </c>
      <c r="E52" s="117">
        <f t="shared" si="19"/>
        <v>0</v>
      </c>
      <c r="F52" s="117">
        <f t="shared" si="19"/>
        <v>0.91311233146383119</v>
      </c>
      <c r="G52" s="117">
        <f t="shared" si="19"/>
        <v>0.34143778255526036</v>
      </c>
      <c r="H52" s="117">
        <f t="shared" si="19"/>
        <v>0</v>
      </c>
      <c r="I52" s="117">
        <f t="shared" si="19"/>
        <v>0.19644365571672515</v>
      </c>
      <c r="J52" s="117">
        <f t="shared" si="19"/>
        <v>4.6772298980172653E-3</v>
      </c>
      <c r="K52" s="117">
        <f t="shared" si="19"/>
        <v>0</v>
      </c>
      <c r="L52" s="118">
        <f t="shared" si="19"/>
        <v>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x14ac:dyDescent="0.25">
      <c r="A53" s="134"/>
      <c r="B53" s="87">
        <v>437080</v>
      </c>
      <c r="C53" s="80">
        <f t="shared" si="18"/>
        <v>0</v>
      </c>
      <c r="D53" s="116">
        <f t="shared" ref="D53:L53" si="20">D39/$C$46</f>
        <v>0</v>
      </c>
      <c r="E53" s="117">
        <f t="shared" si="20"/>
        <v>0</v>
      </c>
      <c r="F53" s="117">
        <f t="shared" si="20"/>
        <v>0</v>
      </c>
      <c r="G53" s="117">
        <f t="shared" si="20"/>
        <v>0</v>
      </c>
      <c r="H53" s="117">
        <f t="shared" si="20"/>
        <v>0</v>
      </c>
      <c r="I53" s="117">
        <f t="shared" si="20"/>
        <v>0</v>
      </c>
      <c r="J53" s="117">
        <f t="shared" si="20"/>
        <v>0</v>
      </c>
      <c r="K53" s="117">
        <f t="shared" si="20"/>
        <v>0</v>
      </c>
      <c r="L53" s="118">
        <f t="shared" si="20"/>
        <v>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x14ac:dyDescent="0.25">
      <c r="A54" s="134"/>
      <c r="B54" s="87">
        <v>437300</v>
      </c>
      <c r="C54" s="80">
        <f t="shared" si="18"/>
        <v>154.84</v>
      </c>
      <c r="D54" s="116">
        <f t="shared" ref="D54:L54" si="21">D40/$C$46</f>
        <v>0</v>
      </c>
      <c r="E54" s="117">
        <f t="shared" si="21"/>
        <v>0</v>
      </c>
      <c r="F54" s="117">
        <f t="shared" si="21"/>
        <v>0.22281366730594704</v>
      </c>
      <c r="G54" s="117">
        <f t="shared" si="21"/>
        <v>8.2781818093929496E-2</v>
      </c>
      <c r="H54" s="117">
        <f t="shared" si="21"/>
        <v>0</v>
      </c>
      <c r="I54" s="117">
        <f t="shared" si="21"/>
        <v>4.762789534171287E-2</v>
      </c>
      <c r="J54" s="117">
        <f t="shared" si="21"/>
        <v>1.1339975081360205E-3</v>
      </c>
      <c r="K54" s="117">
        <f t="shared" si="21"/>
        <v>0</v>
      </c>
      <c r="L54" s="118">
        <f t="shared" si="21"/>
        <v>0</v>
      </c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x14ac:dyDescent="0.25">
      <c r="A55" s="134"/>
      <c r="B55" s="87">
        <v>437400</v>
      </c>
      <c r="C55" s="80">
        <f t="shared" si="18"/>
        <v>15.84</v>
      </c>
      <c r="D55" s="116">
        <f t="shared" ref="D55:L55" si="22">D41/$C$46</f>
        <v>0</v>
      </c>
      <c r="E55" s="117">
        <f t="shared" si="22"/>
        <v>0</v>
      </c>
      <c r="F55" s="117">
        <f t="shared" si="22"/>
        <v>2.279294205509896E-2</v>
      </c>
      <c r="G55" s="117">
        <f t="shared" si="22"/>
        <v>8.4689538159235193E-3</v>
      </c>
      <c r="H55" s="117">
        <f t="shared" si="22"/>
        <v>0</v>
      </c>
      <c r="I55" s="117">
        <f t="shared" si="22"/>
        <v>4.8725487708053128E-3</v>
      </c>
      <c r="J55" s="117">
        <f t="shared" si="22"/>
        <v>1.1601306597155506E-4</v>
      </c>
      <c r="K55" s="117">
        <f t="shared" si="22"/>
        <v>0</v>
      </c>
      <c r="L55" s="118">
        <f t="shared" si="22"/>
        <v>0</v>
      </c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x14ac:dyDescent="0.25">
      <c r="A56" s="134"/>
      <c r="B56" s="87">
        <v>437410</v>
      </c>
      <c r="C56" s="80">
        <f t="shared" si="18"/>
        <v>45.240000000000009</v>
      </c>
      <c r="D56" s="116">
        <f t="shared" ref="D56:L56" si="23">D42/$C$46</f>
        <v>0</v>
      </c>
      <c r="E56" s="117">
        <f t="shared" si="23"/>
        <v>0</v>
      </c>
      <c r="F56" s="117">
        <f t="shared" si="23"/>
        <v>6.3896915140067664E-2</v>
      </c>
      <c r="G56" s="117">
        <f t="shared" si="23"/>
        <v>2.4943715535962242E-2</v>
      </c>
      <c r="H56" s="117">
        <f t="shared" si="23"/>
        <v>0</v>
      </c>
      <c r="I56" s="117">
        <f t="shared" si="23"/>
        <v>1.4351178801512526E-2</v>
      </c>
      <c r="J56" s="117">
        <f t="shared" si="23"/>
        <v>3.4169473336934585E-4</v>
      </c>
      <c r="K56" s="117">
        <f t="shared" si="23"/>
        <v>0</v>
      </c>
      <c r="L56" s="118">
        <f t="shared" si="23"/>
        <v>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5.75" thickBot="1" x14ac:dyDescent="0.3">
      <c r="A57" s="136"/>
      <c r="B57" s="93">
        <v>438673</v>
      </c>
      <c r="C57" s="95">
        <f t="shared" si="18"/>
        <v>0</v>
      </c>
      <c r="D57" s="122">
        <f t="shared" ref="D57:L57" si="24">D43/$C$46</f>
        <v>0</v>
      </c>
      <c r="E57" s="123">
        <f t="shared" si="24"/>
        <v>0</v>
      </c>
      <c r="F57" s="123">
        <f t="shared" si="24"/>
        <v>0</v>
      </c>
      <c r="G57" s="123">
        <f t="shared" si="24"/>
        <v>0</v>
      </c>
      <c r="H57" s="123">
        <f t="shared" si="24"/>
        <v>0</v>
      </c>
      <c r="I57" s="123">
        <f t="shared" si="24"/>
        <v>0</v>
      </c>
      <c r="J57" s="123">
        <f t="shared" si="24"/>
        <v>0</v>
      </c>
      <c r="K57" s="123">
        <f t="shared" si="24"/>
        <v>0</v>
      </c>
      <c r="L57" s="124">
        <f t="shared" si="24"/>
        <v>0</v>
      </c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x14ac:dyDescent="0.25"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x14ac:dyDescent="0.25"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x14ac:dyDescent="0.25"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x14ac:dyDescent="0.25"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x14ac:dyDescent="0.25"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x14ac:dyDescent="0.25"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x14ac:dyDescent="0.25"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4:39" x14ac:dyDescent="0.25"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4:39" x14ac:dyDescent="0.25"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4:39" x14ac:dyDescent="0.25"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4:39" x14ac:dyDescent="0.25"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4:39" x14ac:dyDescent="0.25"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4:39" x14ac:dyDescent="0.25"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4:39" x14ac:dyDescent="0.25"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4:39" x14ac:dyDescent="0.25"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4:39" x14ac:dyDescent="0.25"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4:39" x14ac:dyDescent="0.25"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4:39" x14ac:dyDescent="0.25"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4:39" x14ac:dyDescent="0.25"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4:39" x14ac:dyDescent="0.25"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4:39" x14ac:dyDescent="0.25"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4:39" x14ac:dyDescent="0.25"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4:39" x14ac:dyDescent="0.25"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4:39" x14ac:dyDescent="0.25"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4:39" x14ac:dyDescent="0.25"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4:39" x14ac:dyDescent="0.25"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4:39" x14ac:dyDescent="0.25"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4:39" x14ac:dyDescent="0.25"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4:39" x14ac:dyDescent="0.25"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4:39" x14ac:dyDescent="0.25"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4:39" x14ac:dyDescent="0.25"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4:39" x14ac:dyDescent="0.25"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4:39" x14ac:dyDescent="0.25"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4:39" x14ac:dyDescent="0.25"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4:39" x14ac:dyDescent="0.25"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4:39" x14ac:dyDescent="0.25"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4:39" x14ac:dyDescent="0.25"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4:39" x14ac:dyDescent="0.25"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4:39" x14ac:dyDescent="0.25"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4:39" x14ac:dyDescent="0.25"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4:39" x14ac:dyDescent="0.25"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4:39" x14ac:dyDescent="0.25"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4:39" x14ac:dyDescent="0.25"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4:39" x14ac:dyDescent="0.25"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4:39" x14ac:dyDescent="0.25"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4:39" x14ac:dyDescent="0.25"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4:39" x14ac:dyDescent="0.25"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4:39" x14ac:dyDescent="0.25"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4:39" x14ac:dyDescent="0.25"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4:39" x14ac:dyDescent="0.25"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4:39" x14ac:dyDescent="0.25"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4:39" x14ac:dyDescent="0.25"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4:39" x14ac:dyDescent="0.25"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4:39" x14ac:dyDescent="0.25"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4:39" x14ac:dyDescent="0.25"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4:39" x14ac:dyDescent="0.25"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4:39" x14ac:dyDescent="0.25"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4:39" x14ac:dyDescent="0.25"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4:39" x14ac:dyDescent="0.25"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4:39" x14ac:dyDescent="0.25"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</row>
    <row r="118" spans="14:39" x14ac:dyDescent="0.25"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4:39" x14ac:dyDescent="0.25"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</row>
    <row r="120" spans="14:39" x14ac:dyDescent="0.25"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</row>
    <row r="121" spans="14:39" x14ac:dyDescent="0.25"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4:39" x14ac:dyDescent="0.25"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</row>
    <row r="123" spans="14:39" x14ac:dyDescent="0.25"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</row>
    <row r="124" spans="14:39" x14ac:dyDescent="0.25"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4:39" x14ac:dyDescent="0.25"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</row>
    <row r="126" spans="14:39" x14ac:dyDescent="0.25"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</row>
    <row r="127" spans="14:39" x14ac:dyDescent="0.25"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4:39" x14ac:dyDescent="0.25"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</row>
    <row r="129" spans="14:33" x14ac:dyDescent="0.25"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</row>
    <row r="130" spans="14:33" x14ac:dyDescent="0.25"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4:33" x14ac:dyDescent="0.25"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</row>
    <row r="132" spans="14:33" x14ac:dyDescent="0.25"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</row>
    <row r="133" spans="14:33" x14ac:dyDescent="0.25"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4:33" x14ac:dyDescent="0.25"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</row>
    <row r="135" spans="14:33" x14ac:dyDescent="0.25"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</row>
    <row r="136" spans="14:33" x14ac:dyDescent="0.25"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4:33" x14ac:dyDescent="0.25"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</row>
    <row r="138" spans="14:33" x14ac:dyDescent="0.25"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</row>
    <row r="139" spans="14:33" x14ac:dyDescent="0.25"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4:33" x14ac:dyDescent="0.25"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</row>
    <row r="141" spans="14:33" x14ac:dyDescent="0.25"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</row>
    <row r="142" spans="14:33" x14ac:dyDescent="0.25"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4:33" x14ac:dyDescent="0.25"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</row>
    <row r="144" spans="14:33" x14ac:dyDescent="0.25"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</row>
    <row r="145" spans="14:33" x14ac:dyDescent="0.25"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4:33" x14ac:dyDescent="0.25"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</row>
    <row r="147" spans="14:33" x14ac:dyDescent="0.25"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</row>
    <row r="148" spans="14:33" x14ac:dyDescent="0.25"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</row>
    <row r="149" spans="14:33" x14ac:dyDescent="0.25"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</row>
    <row r="150" spans="14:33" x14ac:dyDescent="0.25"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</row>
    <row r="151" spans="14:33" x14ac:dyDescent="0.25"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</row>
    <row r="152" spans="14:33" x14ac:dyDescent="0.25"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</row>
    <row r="153" spans="14:33" x14ac:dyDescent="0.25"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</row>
    <row r="154" spans="14:33" x14ac:dyDescent="0.25"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</row>
    <row r="155" spans="14:33" x14ac:dyDescent="0.25"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</row>
    <row r="156" spans="14:33" x14ac:dyDescent="0.25"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</row>
    <row r="157" spans="14:33" x14ac:dyDescent="0.25"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</row>
    <row r="158" spans="14:33" x14ac:dyDescent="0.25"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</row>
    <row r="159" spans="14:33" x14ac:dyDescent="0.25"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</row>
    <row r="160" spans="14:33" x14ac:dyDescent="0.25"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</row>
    <row r="161" spans="14:33" x14ac:dyDescent="0.25"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</row>
    <row r="162" spans="14:33" x14ac:dyDescent="0.25"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</row>
    <row r="163" spans="14:33" x14ac:dyDescent="0.25"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</row>
    <row r="164" spans="14:33" x14ac:dyDescent="0.25"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</row>
    <row r="165" spans="14:33" x14ac:dyDescent="0.25"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</row>
    <row r="166" spans="14:33" x14ac:dyDescent="0.25"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</row>
    <row r="167" spans="14:33" x14ac:dyDescent="0.25"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</row>
    <row r="168" spans="14:33" x14ac:dyDescent="0.25"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</row>
    <row r="169" spans="14:33" x14ac:dyDescent="0.25"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</row>
    <row r="170" spans="14:33" x14ac:dyDescent="0.25"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</row>
    <row r="171" spans="14:33" x14ac:dyDescent="0.25"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</row>
    <row r="172" spans="14:33" x14ac:dyDescent="0.25"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</row>
    <row r="173" spans="14:33" x14ac:dyDescent="0.25"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</row>
    <row r="174" spans="14:33" x14ac:dyDescent="0.25"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</row>
    <row r="175" spans="14:33" x14ac:dyDescent="0.25"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</row>
    <row r="176" spans="14:33" x14ac:dyDescent="0.25"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</row>
    <row r="177" spans="14:33" x14ac:dyDescent="0.25"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</row>
    <row r="178" spans="14:33" x14ac:dyDescent="0.25"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</row>
    <row r="179" spans="14:33" x14ac:dyDescent="0.25"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</row>
    <row r="180" spans="14:33" x14ac:dyDescent="0.25"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</row>
    <row r="181" spans="14:33" x14ac:dyDescent="0.25"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</row>
    <row r="182" spans="14:33" x14ac:dyDescent="0.25"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</row>
    <row r="183" spans="14:33" x14ac:dyDescent="0.25"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</row>
    <row r="184" spans="14:33" x14ac:dyDescent="0.25"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</row>
    <row r="185" spans="14:33" x14ac:dyDescent="0.25"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</row>
    <row r="186" spans="14:33" x14ac:dyDescent="0.25"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</row>
    <row r="187" spans="14:33" x14ac:dyDescent="0.25"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</row>
    <row r="188" spans="14:33" x14ac:dyDescent="0.25"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</row>
    <row r="189" spans="14:33" x14ac:dyDescent="0.25"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</row>
    <row r="190" spans="14:33" x14ac:dyDescent="0.25"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</row>
    <row r="191" spans="14:33" x14ac:dyDescent="0.25"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</row>
    <row r="192" spans="14:33" x14ac:dyDescent="0.25"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</row>
    <row r="193" spans="14:33" x14ac:dyDescent="0.25"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</row>
    <row r="194" spans="14:33" x14ac:dyDescent="0.25"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</row>
    <row r="195" spans="14:33" x14ac:dyDescent="0.25"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</row>
    <row r="196" spans="14:33" x14ac:dyDescent="0.25"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</row>
    <row r="197" spans="14:33" x14ac:dyDescent="0.25"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</row>
    <row r="198" spans="14:33" x14ac:dyDescent="0.25"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</row>
    <row r="199" spans="14:33" x14ac:dyDescent="0.25"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</row>
    <row r="200" spans="14:33" x14ac:dyDescent="0.25"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</row>
    <row r="201" spans="14:33" x14ac:dyDescent="0.25"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</row>
    <row r="202" spans="14:33" x14ac:dyDescent="0.25"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</row>
    <row r="203" spans="14:33" x14ac:dyDescent="0.25"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</row>
    <row r="204" spans="14:33" x14ac:dyDescent="0.25"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</row>
    <row r="205" spans="14:33" x14ac:dyDescent="0.25"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</row>
    <row r="206" spans="14:33" x14ac:dyDescent="0.25"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</row>
    <row r="207" spans="14:33" x14ac:dyDescent="0.25"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</row>
    <row r="208" spans="14:33" x14ac:dyDescent="0.25"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</row>
    <row r="209" spans="14:33" x14ac:dyDescent="0.25"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</row>
    <row r="210" spans="14:33" x14ac:dyDescent="0.25"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</row>
    <row r="211" spans="14:33" x14ac:dyDescent="0.25"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</row>
    <row r="212" spans="14:33" x14ac:dyDescent="0.25">
      <c r="N212"/>
      <c r="O212"/>
      <c r="P212"/>
      <c r="Q212"/>
      <c r="R212"/>
      <c r="S212"/>
      <c r="T212"/>
      <c r="U212"/>
      <c r="V212"/>
      <c r="W212"/>
    </row>
    <row r="213" spans="14:33" x14ac:dyDescent="0.25">
      <c r="N213"/>
      <c r="O213"/>
      <c r="P213"/>
      <c r="Q213"/>
      <c r="R213"/>
      <c r="S213"/>
      <c r="T213"/>
      <c r="U213"/>
      <c r="V213"/>
      <c r="W213"/>
    </row>
    <row r="214" spans="14:33" x14ac:dyDescent="0.25">
      <c r="N214"/>
      <c r="O214"/>
      <c r="P214"/>
      <c r="Q214"/>
      <c r="R214"/>
      <c r="S214"/>
      <c r="T214"/>
      <c r="U214"/>
      <c r="V214"/>
      <c r="W214"/>
    </row>
    <row r="215" spans="14:33" x14ac:dyDescent="0.25">
      <c r="N215"/>
      <c r="O215"/>
      <c r="P215"/>
      <c r="Q215"/>
      <c r="R215"/>
      <c r="S215"/>
      <c r="T215"/>
      <c r="U215"/>
      <c r="V215"/>
      <c r="W215"/>
    </row>
    <row r="216" spans="14:33" x14ac:dyDescent="0.25">
      <c r="N216"/>
      <c r="O216"/>
      <c r="P216"/>
      <c r="Q216"/>
      <c r="R216"/>
      <c r="S216"/>
      <c r="T216"/>
      <c r="U216"/>
      <c r="V216"/>
      <c r="W216"/>
    </row>
    <row r="217" spans="14:33" x14ac:dyDescent="0.25">
      <c r="N217"/>
      <c r="O217"/>
      <c r="P217"/>
      <c r="Q217"/>
      <c r="R217"/>
      <c r="S217"/>
      <c r="T217"/>
      <c r="U217"/>
      <c r="V217"/>
      <c r="W217"/>
    </row>
    <row r="218" spans="14:33" x14ac:dyDescent="0.25">
      <c r="N218"/>
      <c r="O218"/>
      <c r="P218"/>
      <c r="Q218"/>
      <c r="R218"/>
      <c r="S218"/>
      <c r="T218"/>
      <c r="U218"/>
      <c r="V218"/>
      <c r="W218"/>
    </row>
    <row r="219" spans="14:33" x14ac:dyDescent="0.25">
      <c r="N219"/>
      <c r="O219"/>
      <c r="P219"/>
      <c r="Q219"/>
      <c r="R219"/>
      <c r="S219"/>
      <c r="T219"/>
      <c r="U219"/>
      <c r="V219"/>
      <c r="W219"/>
    </row>
    <row r="220" spans="14:33" x14ac:dyDescent="0.25">
      <c r="N220"/>
      <c r="O220"/>
      <c r="P220"/>
      <c r="Q220"/>
      <c r="R220"/>
      <c r="S220"/>
      <c r="T220"/>
      <c r="U220"/>
      <c r="V220"/>
      <c r="W220"/>
    </row>
    <row r="221" spans="14:33" x14ac:dyDescent="0.25">
      <c r="N221"/>
      <c r="O221"/>
      <c r="P221"/>
      <c r="Q221"/>
      <c r="R221"/>
      <c r="S221"/>
      <c r="T221"/>
      <c r="U221"/>
      <c r="V221"/>
      <c r="W221"/>
    </row>
    <row r="222" spans="14:33" x14ac:dyDescent="0.25">
      <c r="N222"/>
      <c r="O222"/>
      <c r="P222"/>
      <c r="Q222"/>
      <c r="R222"/>
      <c r="S222"/>
      <c r="T222"/>
      <c r="U222"/>
      <c r="V222"/>
      <c r="W222"/>
    </row>
    <row r="223" spans="14:33" x14ac:dyDescent="0.25">
      <c r="N223"/>
      <c r="O223"/>
      <c r="P223"/>
      <c r="Q223"/>
      <c r="R223"/>
      <c r="S223"/>
      <c r="T223"/>
      <c r="U223"/>
      <c r="V223"/>
      <c r="W223"/>
    </row>
    <row r="224" spans="14:33" x14ac:dyDescent="0.25">
      <c r="N224"/>
      <c r="O224"/>
      <c r="P224"/>
      <c r="Q224"/>
      <c r="R224"/>
      <c r="S224"/>
      <c r="T224"/>
      <c r="U224"/>
      <c r="V224"/>
      <c r="W224"/>
    </row>
    <row r="225" spans="14:23" x14ac:dyDescent="0.25">
      <c r="N225"/>
      <c r="O225"/>
      <c r="P225"/>
      <c r="Q225"/>
      <c r="R225"/>
      <c r="S225"/>
      <c r="T225"/>
      <c r="U225"/>
      <c r="V225"/>
      <c r="W225"/>
    </row>
    <row r="226" spans="14:23" x14ac:dyDescent="0.25">
      <c r="N226"/>
      <c r="O226"/>
      <c r="P226"/>
      <c r="Q226"/>
      <c r="R226"/>
      <c r="S226"/>
      <c r="T226"/>
      <c r="U226"/>
      <c r="V226"/>
      <c r="W226"/>
    </row>
    <row r="227" spans="14:23" x14ac:dyDescent="0.25">
      <c r="N227"/>
      <c r="O227"/>
      <c r="P227"/>
      <c r="Q227"/>
      <c r="R227"/>
      <c r="S227"/>
      <c r="T227"/>
      <c r="U227"/>
      <c r="V227"/>
      <c r="W227"/>
    </row>
    <row r="228" spans="14:23" x14ac:dyDescent="0.25">
      <c r="N228"/>
      <c r="O228"/>
      <c r="P228"/>
      <c r="Q228"/>
      <c r="R228"/>
      <c r="S228"/>
      <c r="T228"/>
      <c r="U228"/>
      <c r="V228"/>
      <c r="W228"/>
    </row>
    <row r="229" spans="14:23" x14ac:dyDescent="0.25">
      <c r="N229"/>
      <c r="O229"/>
      <c r="P229"/>
      <c r="Q229"/>
      <c r="R229"/>
      <c r="S229"/>
      <c r="T229"/>
      <c r="U229"/>
      <c r="V229"/>
      <c r="W229"/>
    </row>
    <row r="230" spans="14:23" x14ac:dyDescent="0.25">
      <c r="N230"/>
      <c r="O230"/>
      <c r="P230"/>
      <c r="Q230"/>
      <c r="R230"/>
      <c r="S230"/>
      <c r="T230"/>
      <c r="U230"/>
      <c r="V230"/>
      <c r="W230"/>
    </row>
    <row r="231" spans="14:23" x14ac:dyDescent="0.25">
      <c r="N231"/>
      <c r="O231"/>
      <c r="P231"/>
      <c r="Q231"/>
      <c r="R231"/>
      <c r="S231"/>
      <c r="T231"/>
      <c r="U231"/>
      <c r="V231"/>
      <c r="W231"/>
    </row>
    <row r="232" spans="14:23" x14ac:dyDescent="0.25">
      <c r="N232"/>
      <c r="O232"/>
      <c r="P232"/>
      <c r="Q232"/>
      <c r="R232"/>
      <c r="S232"/>
      <c r="T232"/>
      <c r="U232"/>
      <c r="V232"/>
      <c r="W232"/>
    </row>
    <row r="233" spans="14:23" x14ac:dyDescent="0.25">
      <c r="N233"/>
      <c r="O233"/>
      <c r="P233"/>
      <c r="Q233"/>
      <c r="R233"/>
      <c r="S233"/>
      <c r="T233"/>
      <c r="U233"/>
      <c r="V233"/>
      <c r="W233"/>
    </row>
    <row r="234" spans="14:23" x14ac:dyDescent="0.25">
      <c r="N234"/>
      <c r="O234"/>
      <c r="P234"/>
      <c r="Q234"/>
      <c r="R234"/>
      <c r="S234"/>
      <c r="T234"/>
      <c r="U234"/>
      <c r="V234"/>
      <c r="W234"/>
    </row>
    <row r="235" spans="14:23" x14ac:dyDescent="0.25">
      <c r="N235"/>
      <c r="O235"/>
      <c r="P235"/>
      <c r="Q235"/>
      <c r="R235"/>
      <c r="S235"/>
      <c r="T235"/>
      <c r="U235"/>
      <c r="V235"/>
      <c r="W235"/>
    </row>
    <row r="236" spans="14:23" x14ac:dyDescent="0.25">
      <c r="N236"/>
      <c r="O236"/>
      <c r="P236"/>
      <c r="Q236"/>
      <c r="R236"/>
      <c r="S236"/>
      <c r="T236"/>
      <c r="U236"/>
      <c r="V236"/>
      <c r="W236"/>
    </row>
    <row r="237" spans="14:23" x14ac:dyDescent="0.25">
      <c r="N237"/>
      <c r="O237"/>
      <c r="P237"/>
      <c r="Q237"/>
      <c r="R237"/>
      <c r="S237"/>
      <c r="T237"/>
      <c r="U237"/>
      <c r="V237"/>
      <c r="W237"/>
    </row>
    <row r="238" spans="14:23" x14ac:dyDescent="0.25">
      <c r="N238"/>
      <c r="O238"/>
      <c r="P238"/>
      <c r="Q238"/>
      <c r="R238"/>
      <c r="S238"/>
      <c r="T238"/>
      <c r="U238"/>
      <c r="V238"/>
      <c r="W238"/>
    </row>
    <row r="239" spans="14:23" x14ac:dyDescent="0.25">
      <c r="N239"/>
      <c r="O239"/>
      <c r="P239"/>
      <c r="Q239"/>
      <c r="R239"/>
      <c r="S239"/>
      <c r="T239"/>
      <c r="U239"/>
      <c r="V239"/>
      <c r="W239"/>
    </row>
    <row r="240" spans="14:23" x14ac:dyDescent="0.25">
      <c r="N240"/>
      <c r="O240"/>
      <c r="P240"/>
      <c r="Q240"/>
      <c r="R240"/>
      <c r="S240"/>
      <c r="T240"/>
      <c r="U240"/>
      <c r="V240"/>
      <c r="W240"/>
    </row>
    <row r="241" spans="14:23" x14ac:dyDescent="0.25">
      <c r="N241"/>
      <c r="O241"/>
      <c r="P241"/>
      <c r="Q241"/>
      <c r="R241"/>
      <c r="S241"/>
      <c r="T241"/>
      <c r="U241"/>
      <c r="V241"/>
      <c r="W241"/>
    </row>
    <row r="242" spans="14:23" x14ac:dyDescent="0.25">
      <c r="N242"/>
      <c r="O242"/>
      <c r="P242"/>
      <c r="Q242"/>
      <c r="R242"/>
      <c r="S242"/>
      <c r="T242"/>
      <c r="U242"/>
      <c r="V242"/>
      <c r="W242"/>
    </row>
    <row r="243" spans="14:23" x14ac:dyDescent="0.25">
      <c r="N243"/>
      <c r="O243"/>
      <c r="P243"/>
      <c r="Q243"/>
      <c r="R243"/>
      <c r="S243"/>
      <c r="T243"/>
      <c r="U243"/>
      <c r="V243"/>
      <c r="W243"/>
    </row>
    <row r="244" spans="14:23" x14ac:dyDescent="0.25">
      <c r="N244"/>
      <c r="O244"/>
      <c r="P244"/>
      <c r="Q244"/>
      <c r="R244"/>
      <c r="S244"/>
      <c r="T244"/>
      <c r="U244"/>
      <c r="V244"/>
      <c r="W244"/>
    </row>
    <row r="245" spans="14:23" x14ac:dyDescent="0.25">
      <c r="N245"/>
      <c r="O245"/>
      <c r="P245"/>
      <c r="Q245"/>
      <c r="R245"/>
      <c r="S245"/>
      <c r="T245"/>
      <c r="U245"/>
      <c r="V245"/>
      <c r="W245"/>
    </row>
    <row r="246" spans="14:23" x14ac:dyDescent="0.25">
      <c r="N246"/>
      <c r="O246"/>
      <c r="P246"/>
      <c r="Q246"/>
      <c r="R246"/>
      <c r="S246"/>
      <c r="T246"/>
      <c r="U246"/>
      <c r="V246"/>
      <c r="W246"/>
    </row>
    <row r="247" spans="14:23" x14ac:dyDescent="0.25">
      <c r="N247"/>
      <c r="O247"/>
      <c r="P247"/>
      <c r="Q247"/>
      <c r="R247"/>
      <c r="S247"/>
      <c r="T247"/>
      <c r="U247"/>
      <c r="V247"/>
      <c r="W247"/>
    </row>
    <row r="248" spans="14:23" x14ac:dyDescent="0.25">
      <c r="N248"/>
      <c r="O248"/>
      <c r="P248"/>
      <c r="Q248"/>
      <c r="R248"/>
      <c r="S248"/>
      <c r="T248"/>
      <c r="U248"/>
      <c r="V248"/>
      <c r="W248"/>
    </row>
    <row r="249" spans="14:23" x14ac:dyDescent="0.25">
      <c r="N249"/>
      <c r="O249"/>
      <c r="P249"/>
      <c r="Q249"/>
      <c r="R249"/>
      <c r="S249"/>
      <c r="T249"/>
      <c r="U249"/>
      <c r="V249"/>
      <c r="W249"/>
    </row>
    <row r="250" spans="14:23" x14ac:dyDescent="0.25">
      <c r="N250"/>
      <c r="O250"/>
      <c r="P250"/>
      <c r="Q250"/>
      <c r="R250"/>
      <c r="S250"/>
      <c r="T250"/>
      <c r="U250"/>
      <c r="V250"/>
      <c r="W250"/>
    </row>
    <row r="251" spans="14:23" x14ac:dyDescent="0.25">
      <c r="N251"/>
      <c r="O251"/>
      <c r="P251"/>
      <c r="Q251"/>
      <c r="R251"/>
      <c r="S251"/>
      <c r="T251"/>
      <c r="U251"/>
      <c r="V251"/>
      <c r="W251"/>
    </row>
    <row r="252" spans="14:23" x14ac:dyDescent="0.25">
      <c r="N252"/>
      <c r="O252"/>
      <c r="P252"/>
      <c r="Q252"/>
      <c r="R252"/>
      <c r="S252"/>
      <c r="T252"/>
      <c r="U252"/>
      <c r="V252"/>
      <c r="W252"/>
    </row>
    <row r="253" spans="14:23" x14ac:dyDescent="0.25">
      <c r="N253"/>
      <c r="O253"/>
      <c r="P253"/>
      <c r="Q253"/>
      <c r="R253"/>
      <c r="S253"/>
      <c r="T253"/>
      <c r="U253"/>
      <c r="V253"/>
      <c r="W253"/>
    </row>
    <row r="254" spans="14:23" x14ac:dyDescent="0.25">
      <c r="N254"/>
      <c r="O254"/>
      <c r="P254"/>
      <c r="Q254"/>
      <c r="R254"/>
      <c r="S254"/>
      <c r="T254"/>
      <c r="U254"/>
      <c r="V254"/>
      <c r="W254"/>
    </row>
    <row r="255" spans="14:23" x14ac:dyDescent="0.25">
      <c r="N255"/>
      <c r="O255"/>
      <c r="P255"/>
      <c r="Q255"/>
      <c r="R255"/>
      <c r="S255"/>
      <c r="T255"/>
      <c r="U255"/>
      <c r="V255"/>
      <c r="W255"/>
    </row>
    <row r="256" spans="14:23" x14ac:dyDescent="0.25">
      <c r="N256"/>
      <c r="O256"/>
      <c r="P256"/>
      <c r="Q256"/>
      <c r="R256"/>
      <c r="S256"/>
      <c r="T256"/>
      <c r="U256"/>
      <c r="V256"/>
      <c r="W256"/>
    </row>
    <row r="257" spans="14:23" x14ac:dyDescent="0.25">
      <c r="N257"/>
      <c r="O257"/>
      <c r="P257"/>
      <c r="Q257"/>
      <c r="R257"/>
      <c r="S257"/>
      <c r="T257"/>
      <c r="U257"/>
      <c r="V257"/>
      <c r="W257"/>
    </row>
    <row r="258" spans="14:23" x14ac:dyDescent="0.25">
      <c r="N258"/>
      <c r="O258"/>
      <c r="P258"/>
      <c r="Q258"/>
      <c r="R258"/>
      <c r="S258"/>
      <c r="T258"/>
      <c r="U258"/>
      <c r="V258"/>
      <c r="W258"/>
    </row>
    <row r="259" spans="14:23" x14ac:dyDescent="0.25">
      <c r="N259"/>
      <c r="O259"/>
      <c r="P259"/>
      <c r="Q259"/>
      <c r="R259"/>
      <c r="S259"/>
      <c r="T259"/>
      <c r="U259"/>
      <c r="V259"/>
      <c r="W259"/>
    </row>
    <row r="260" spans="14:23" x14ac:dyDescent="0.25">
      <c r="N260"/>
      <c r="O260"/>
      <c r="P260"/>
      <c r="Q260"/>
      <c r="R260"/>
      <c r="S260"/>
      <c r="T260"/>
      <c r="U260"/>
      <c r="V260"/>
      <c r="W260"/>
    </row>
    <row r="261" spans="14:23" x14ac:dyDescent="0.25">
      <c r="N261"/>
      <c r="O261"/>
      <c r="P261"/>
      <c r="Q261"/>
      <c r="R261"/>
      <c r="S261"/>
      <c r="T261"/>
      <c r="U261"/>
      <c r="V261"/>
      <c r="W261"/>
    </row>
    <row r="262" spans="14:23" x14ac:dyDescent="0.25">
      <c r="N262"/>
      <c r="O262"/>
      <c r="P262"/>
      <c r="Q262"/>
      <c r="R262"/>
      <c r="S262"/>
      <c r="T262"/>
      <c r="U262"/>
      <c r="V262"/>
      <c r="W262"/>
    </row>
    <row r="263" spans="14:23" x14ac:dyDescent="0.25">
      <c r="N263"/>
      <c r="O263"/>
      <c r="P263"/>
      <c r="Q263"/>
      <c r="R263"/>
      <c r="S263"/>
      <c r="T263"/>
      <c r="U263"/>
      <c r="V263"/>
      <c r="W263"/>
    </row>
    <row r="264" spans="14:23" x14ac:dyDescent="0.25">
      <c r="N264"/>
      <c r="O264"/>
      <c r="P264"/>
      <c r="Q264"/>
      <c r="R264"/>
      <c r="S264"/>
      <c r="T264"/>
      <c r="U264"/>
      <c r="V264"/>
      <c r="W264"/>
    </row>
    <row r="265" spans="14:23" x14ac:dyDescent="0.25">
      <c r="N265"/>
      <c r="O265"/>
      <c r="P265"/>
      <c r="Q265"/>
      <c r="R265"/>
      <c r="S265"/>
      <c r="T265"/>
      <c r="U265"/>
      <c r="V265"/>
      <c r="W265"/>
    </row>
    <row r="266" spans="14:23" x14ac:dyDescent="0.25">
      <c r="N266"/>
      <c r="O266"/>
      <c r="P266"/>
      <c r="Q266"/>
      <c r="R266"/>
      <c r="S266"/>
      <c r="T266"/>
      <c r="U266"/>
      <c r="V266"/>
      <c r="W266"/>
    </row>
    <row r="267" spans="14:23" x14ac:dyDescent="0.25">
      <c r="N267"/>
      <c r="O267"/>
      <c r="P267"/>
      <c r="Q267"/>
      <c r="R267"/>
      <c r="S267"/>
      <c r="T267"/>
      <c r="U267"/>
      <c r="V267"/>
      <c r="W267"/>
    </row>
    <row r="268" spans="14:23" x14ac:dyDescent="0.25">
      <c r="N268"/>
      <c r="O268"/>
      <c r="P268"/>
      <c r="Q268"/>
      <c r="R268"/>
      <c r="S268"/>
      <c r="T268"/>
      <c r="U268"/>
      <c r="V268"/>
      <c r="W268"/>
    </row>
    <row r="269" spans="14:23" x14ac:dyDescent="0.25">
      <c r="N269"/>
      <c r="O269"/>
      <c r="P269"/>
      <c r="Q269"/>
      <c r="R269"/>
      <c r="S269"/>
      <c r="T269"/>
      <c r="U269"/>
      <c r="V269"/>
      <c r="W269"/>
    </row>
    <row r="270" spans="14:23" x14ac:dyDescent="0.25">
      <c r="N270"/>
      <c r="O270"/>
      <c r="P270"/>
      <c r="Q270"/>
      <c r="R270"/>
      <c r="S270"/>
      <c r="T270"/>
      <c r="U270"/>
      <c r="V270"/>
      <c r="W270"/>
    </row>
    <row r="271" spans="14:23" x14ac:dyDescent="0.25">
      <c r="N271"/>
      <c r="O271"/>
      <c r="P271"/>
      <c r="Q271"/>
      <c r="R271"/>
      <c r="S271"/>
      <c r="T271"/>
      <c r="U271"/>
      <c r="V271"/>
      <c r="W271"/>
    </row>
    <row r="272" spans="14:23" x14ac:dyDescent="0.25">
      <c r="N272"/>
      <c r="O272"/>
      <c r="P272"/>
      <c r="Q272"/>
      <c r="R272"/>
      <c r="S272"/>
      <c r="T272"/>
      <c r="U272"/>
      <c r="V272"/>
      <c r="W272"/>
    </row>
    <row r="273" spans="14:23" x14ac:dyDescent="0.25">
      <c r="N273"/>
      <c r="O273"/>
      <c r="P273"/>
      <c r="Q273"/>
      <c r="R273"/>
      <c r="S273"/>
      <c r="T273"/>
      <c r="U273"/>
      <c r="V273"/>
      <c r="W273"/>
    </row>
    <row r="274" spans="14:23" x14ac:dyDescent="0.25">
      <c r="N274"/>
      <c r="O274"/>
      <c r="P274"/>
      <c r="Q274"/>
      <c r="R274"/>
      <c r="S274"/>
      <c r="T274"/>
      <c r="U274"/>
      <c r="V274"/>
      <c r="W274"/>
    </row>
    <row r="275" spans="14:23" x14ac:dyDescent="0.25">
      <c r="N275"/>
      <c r="O275"/>
      <c r="P275"/>
      <c r="Q275"/>
      <c r="R275"/>
      <c r="S275"/>
      <c r="T275"/>
      <c r="U275"/>
      <c r="V275"/>
      <c r="W275"/>
    </row>
    <row r="276" spans="14:23" x14ac:dyDescent="0.25">
      <c r="N276"/>
      <c r="O276"/>
      <c r="P276"/>
      <c r="Q276"/>
      <c r="R276"/>
      <c r="S276"/>
      <c r="T276"/>
      <c r="U276"/>
      <c r="V276"/>
      <c r="W276"/>
    </row>
    <row r="277" spans="14:23" x14ac:dyDescent="0.25">
      <c r="N277"/>
      <c r="O277"/>
      <c r="P277"/>
      <c r="Q277"/>
      <c r="R277"/>
      <c r="S277"/>
      <c r="T277"/>
      <c r="U277"/>
      <c r="V277"/>
      <c r="W277"/>
    </row>
    <row r="278" spans="14:23" x14ac:dyDescent="0.25">
      <c r="N278"/>
      <c r="O278"/>
      <c r="P278"/>
      <c r="Q278"/>
      <c r="R278"/>
      <c r="S278"/>
      <c r="T278"/>
      <c r="U278"/>
      <c r="V278"/>
      <c r="W278"/>
    </row>
    <row r="279" spans="14:23" x14ac:dyDescent="0.25">
      <c r="N279"/>
      <c r="O279"/>
      <c r="P279"/>
      <c r="Q279"/>
      <c r="R279"/>
      <c r="S279"/>
      <c r="T279"/>
      <c r="U279"/>
      <c r="V279"/>
      <c r="W279"/>
    </row>
    <row r="280" spans="14:23" x14ac:dyDescent="0.25">
      <c r="N280"/>
      <c r="O280"/>
      <c r="P280"/>
      <c r="Q280"/>
      <c r="R280"/>
      <c r="S280"/>
      <c r="T280"/>
      <c r="U280"/>
      <c r="V280"/>
      <c r="W280"/>
    </row>
    <row r="281" spans="14:23" x14ac:dyDescent="0.25">
      <c r="N281"/>
      <c r="O281"/>
      <c r="P281"/>
      <c r="Q281"/>
      <c r="R281"/>
      <c r="S281"/>
      <c r="T281"/>
      <c r="U281"/>
      <c r="V281"/>
      <c r="W281"/>
    </row>
    <row r="282" spans="14:23" x14ac:dyDescent="0.25">
      <c r="N282"/>
      <c r="O282"/>
      <c r="P282"/>
      <c r="Q282"/>
      <c r="R282"/>
      <c r="S282"/>
      <c r="T282"/>
      <c r="U282"/>
      <c r="V282"/>
      <c r="W282"/>
    </row>
    <row r="283" spans="14:23" x14ac:dyDescent="0.25">
      <c r="N283"/>
      <c r="O283"/>
      <c r="P283"/>
      <c r="Q283"/>
      <c r="R283"/>
      <c r="S283"/>
      <c r="T283"/>
      <c r="U283"/>
      <c r="V283"/>
      <c r="W283"/>
    </row>
    <row r="284" spans="14:23" x14ac:dyDescent="0.25">
      <c r="N284"/>
      <c r="O284"/>
      <c r="P284"/>
      <c r="Q284"/>
      <c r="R284"/>
      <c r="S284"/>
      <c r="T284"/>
      <c r="U284"/>
      <c r="V284"/>
      <c r="W284"/>
    </row>
    <row r="285" spans="14:23" x14ac:dyDescent="0.25">
      <c r="N285"/>
      <c r="O285"/>
      <c r="P285"/>
      <c r="Q285"/>
      <c r="R285"/>
      <c r="S285"/>
      <c r="T285"/>
      <c r="U285"/>
      <c r="V285"/>
      <c r="W285"/>
    </row>
    <row r="286" spans="14:23" x14ac:dyDescent="0.25">
      <c r="N286"/>
      <c r="O286"/>
      <c r="P286"/>
      <c r="Q286"/>
      <c r="R286"/>
      <c r="S286"/>
      <c r="T286"/>
      <c r="U286"/>
      <c r="V286"/>
      <c r="W286"/>
    </row>
    <row r="287" spans="14:23" x14ac:dyDescent="0.25">
      <c r="N287"/>
      <c r="O287"/>
      <c r="P287"/>
      <c r="Q287"/>
      <c r="R287"/>
      <c r="S287"/>
      <c r="T287"/>
      <c r="U287"/>
      <c r="V287"/>
      <c r="W287"/>
    </row>
    <row r="288" spans="14:23" x14ac:dyDescent="0.25">
      <c r="N288"/>
      <c r="O288"/>
      <c r="P288"/>
      <c r="Q288"/>
      <c r="R288"/>
      <c r="S288"/>
      <c r="T288"/>
      <c r="U288"/>
      <c r="V288"/>
      <c r="W288"/>
    </row>
    <row r="289" spans="14:23" x14ac:dyDescent="0.25">
      <c r="N289"/>
      <c r="O289"/>
      <c r="P289"/>
      <c r="Q289"/>
      <c r="R289"/>
      <c r="S289"/>
      <c r="T289"/>
      <c r="U289"/>
      <c r="V289"/>
      <c r="W289"/>
    </row>
    <row r="290" spans="14:23" x14ac:dyDescent="0.25">
      <c r="N290"/>
      <c r="O290"/>
      <c r="P290"/>
      <c r="Q290"/>
      <c r="R290"/>
      <c r="S290"/>
      <c r="T290"/>
      <c r="U290"/>
      <c r="V290"/>
      <c r="W290"/>
    </row>
    <row r="291" spans="14:23" x14ac:dyDescent="0.25">
      <c r="N291"/>
      <c r="O291"/>
      <c r="P291"/>
      <c r="Q291"/>
      <c r="R291"/>
      <c r="S291"/>
      <c r="T291"/>
      <c r="U291"/>
      <c r="V291"/>
      <c r="W291"/>
    </row>
    <row r="292" spans="14:23" x14ac:dyDescent="0.25">
      <c r="N292"/>
      <c r="O292"/>
      <c r="P292"/>
      <c r="Q292"/>
      <c r="R292"/>
      <c r="S292"/>
      <c r="T292"/>
      <c r="U292"/>
      <c r="V292"/>
      <c r="W292"/>
    </row>
    <row r="293" spans="14:23" x14ac:dyDescent="0.25">
      <c r="N293"/>
      <c r="O293"/>
      <c r="P293"/>
      <c r="Q293"/>
      <c r="R293"/>
      <c r="S293"/>
      <c r="T293"/>
      <c r="U293"/>
      <c r="V293"/>
      <c r="W293"/>
    </row>
    <row r="294" spans="14:23" x14ac:dyDescent="0.25">
      <c r="N294"/>
      <c r="O294"/>
      <c r="P294"/>
      <c r="Q294"/>
      <c r="R294"/>
      <c r="S294"/>
      <c r="T294"/>
      <c r="U294"/>
      <c r="V294"/>
      <c r="W294"/>
    </row>
    <row r="295" spans="14:23" x14ac:dyDescent="0.25">
      <c r="N295"/>
      <c r="O295"/>
      <c r="P295"/>
      <c r="Q295"/>
      <c r="R295"/>
      <c r="S295"/>
      <c r="T295"/>
      <c r="U295"/>
      <c r="V295"/>
      <c r="W295"/>
    </row>
    <row r="296" spans="14:23" x14ac:dyDescent="0.25">
      <c r="N296"/>
      <c r="O296"/>
      <c r="P296"/>
      <c r="Q296"/>
      <c r="R296"/>
      <c r="S296"/>
      <c r="T296"/>
      <c r="U296"/>
      <c r="V296"/>
      <c r="W296"/>
    </row>
    <row r="297" spans="14:23" x14ac:dyDescent="0.25">
      <c r="N297"/>
      <c r="O297"/>
      <c r="P297"/>
      <c r="Q297"/>
      <c r="R297"/>
      <c r="S297"/>
      <c r="T297"/>
      <c r="U297"/>
      <c r="V297"/>
      <c r="W297"/>
    </row>
    <row r="298" spans="14:23" x14ac:dyDescent="0.25">
      <c r="N298"/>
      <c r="O298"/>
      <c r="P298"/>
      <c r="Q298"/>
      <c r="R298"/>
      <c r="S298"/>
      <c r="T298"/>
      <c r="U298"/>
      <c r="V298"/>
      <c r="W298"/>
    </row>
    <row r="299" spans="14:23" x14ac:dyDescent="0.25">
      <c r="N299"/>
      <c r="O299"/>
      <c r="P299"/>
      <c r="Q299"/>
      <c r="R299"/>
      <c r="S299"/>
      <c r="T299"/>
      <c r="U299"/>
      <c r="V299"/>
      <c r="W299"/>
    </row>
    <row r="300" spans="14:23" x14ac:dyDescent="0.25">
      <c r="N300"/>
      <c r="O300"/>
      <c r="P300"/>
      <c r="Q300"/>
      <c r="R300"/>
      <c r="S300"/>
      <c r="T300"/>
      <c r="U300"/>
      <c r="V300"/>
      <c r="W300"/>
    </row>
    <row r="301" spans="14:23" x14ac:dyDescent="0.25">
      <c r="N301"/>
      <c r="O301"/>
      <c r="P301"/>
      <c r="Q301"/>
      <c r="R301"/>
      <c r="S301"/>
      <c r="T301"/>
      <c r="U301"/>
      <c r="V301"/>
      <c r="W301"/>
    </row>
    <row r="302" spans="14:23" x14ac:dyDescent="0.25">
      <c r="N302"/>
      <c r="O302"/>
      <c r="P302"/>
      <c r="Q302"/>
      <c r="R302"/>
      <c r="S302"/>
      <c r="T302"/>
      <c r="U302"/>
      <c r="V302"/>
      <c r="W302"/>
    </row>
    <row r="303" spans="14:23" x14ac:dyDescent="0.25">
      <c r="N303"/>
      <c r="O303"/>
      <c r="P303"/>
      <c r="Q303"/>
      <c r="R303"/>
      <c r="S303"/>
      <c r="T303"/>
      <c r="U303"/>
      <c r="V303"/>
      <c r="W303"/>
    </row>
    <row r="304" spans="14:23" x14ac:dyDescent="0.25">
      <c r="N304"/>
      <c r="O304"/>
      <c r="P304"/>
      <c r="Q304"/>
      <c r="R304"/>
      <c r="S304"/>
      <c r="T304"/>
      <c r="U304"/>
      <c r="V304"/>
      <c r="W304"/>
    </row>
    <row r="305" spans="14:23" x14ac:dyDescent="0.25">
      <c r="N305"/>
      <c r="O305"/>
      <c r="P305"/>
      <c r="Q305"/>
      <c r="R305"/>
      <c r="S305"/>
      <c r="T305"/>
      <c r="U305"/>
      <c r="V305"/>
      <c r="W305"/>
    </row>
    <row r="306" spans="14:23" x14ac:dyDescent="0.25">
      <c r="N306"/>
      <c r="O306"/>
      <c r="P306"/>
      <c r="Q306"/>
      <c r="R306"/>
      <c r="S306"/>
      <c r="T306"/>
      <c r="U306"/>
      <c r="V306"/>
      <c r="W306"/>
    </row>
    <row r="307" spans="14:23" x14ac:dyDescent="0.25">
      <c r="N307"/>
      <c r="O307"/>
    </row>
    <row r="308" spans="14:23" x14ac:dyDescent="0.25">
      <c r="N308"/>
      <c r="O308"/>
    </row>
    <row r="309" spans="14:23" x14ac:dyDescent="0.25">
      <c r="N309"/>
      <c r="O309"/>
    </row>
    <row r="310" spans="14:23" x14ac:dyDescent="0.25">
      <c r="N310"/>
      <c r="O310"/>
    </row>
    <row r="311" spans="14:23" x14ac:dyDescent="0.25">
      <c r="N311"/>
      <c r="O311"/>
    </row>
    <row r="312" spans="14:23" x14ac:dyDescent="0.25">
      <c r="N312"/>
      <c r="O312"/>
    </row>
    <row r="313" spans="14:23" x14ac:dyDescent="0.25">
      <c r="N313"/>
      <c r="O313"/>
    </row>
    <row r="314" spans="14:23" x14ac:dyDescent="0.25">
      <c r="N314"/>
      <c r="O314"/>
    </row>
    <row r="315" spans="14:23" x14ac:dyDescent="0.25">
      <c r="N315"/>
      <c r="O315"/>
    </row>
    <row r="316" spans="14:23" x14ac:dyDescent="0.25">
      <c r="N316"/>
      <c r="O316"/>
    </row>
    <row r="317" spans="14:23" x14ac:dyDescent="0.25">
      <c r="N317"/>
      <c r="O317"/>
    </row>
    <row r="318" spans="14:23" x14ac:dyDescent="0.25">
      <c r="N318"/>
      <c r="O318"/>
    </row>
    <row r="319" spans="14:23" x14ac:dyDescent="0.25">
      <c r="N319"/>
      <c r="O319"/>
    </row>
  </sheetData>
  <mergeCells count="8">
    <mergeCell ref="A46:A51"/>
    <mergeCell ref="A52:A57"/>
    <mergeCell ref="A4:A9"/>
    <mergeCell ref="A10:A15"/>
    <mergeCell ref="A17:A22"/>
    <mergeCell ref="A23:A28"/>
    <mergeCell ref="A32:A37"/>
    <mergeCell ref="A38:A43"/>
  </mergeCells>
  <conditionalFormatting sqref="D46:L57">
    <cfRule type="cellIs" dxfId="15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2BB155-586D-4431-A66A-444C2426A6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Liste</vt:lpstr>
      <vt:lpstr>Saisie</vt:lpstr>
      <vt:lpstr>Feuille planning individuel</vt:lpstr>
      <vt:lpstr>PLANNING</vt:lpstr>
      <vt:lpstr>Feuille planning %</vt:lpstr>
      <vt:lpstr>EXPORT1</vt:lpstr>
      <vt:lpstr>TCD Charges</vt:lpstr>
      <vt:lpstr>Résultat</vt:lpstr>
      <vt:lpstr>'Feuille planning %'!N_Affaire</vt:lpstr>
      <vt:lpstr>N_Affaire</vt:lpstr>
      <vt:lpstr>'Feuille planning %'!Salarié</vt:lpstr>
      <vt:lpstr>Salarié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MORALES</dc:creator>
  <cp:lastModifiedBy>Chris_W10</cp:lastModifiedBy>
  <cp:lastPrinted>2021-02-10T09:25:18Z</cp:lastPrinted>
  <dcterms:created xsi:type="dcterms:W3CDTF">2021-01-08T12:11:06Z</dcterms:created>
  <dcterms:modified xsi:type="dcterms:W3CDTF">2021-02-11T18:48:32Z</dcterms:modified>
</cp:coreProperties>
</file>