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24226"/>
  <mc:AlternateContent xmlns:mc="http://schemas.openxmlformats.org/markup-compatibility/2006">
    <mc:Choice Requires="x15">
      <x15ac:absPath xmlns:x15ac="http://schemas.microsoft.com/office/spreadsheetml/2010/11/ac" url="T:\TEMP\"/>
    </mc:Choice>
  </mc:AlternateContent>
  <xr:revisionPtr revIDLastSave="0" documentId="8_{852FB7C5-8B09-433E-A463-A731B850C948}" xr6:coauthVersionLast="46" xr6:coauthVersionMax="46" xr10:uidLastSave="{00000000-0000-0000-0000-000000000000}"/>
  <bookViews>
    <workbookView xWindow="-120" yWindow="-120" windowWidth="29040" windowHeight="15990" xr2:uid="{41CB0577-5B8C-4FCE-BF04-0FAF6AD6F5B5}"/>
  </bookViews>
  <sheets>
    <sheet name="DPGF" sheetId="23" r:id="rId1"/>
    <sheet name="DQE" sheetId="25" r:id="rId2"/>
    <sheet name="BPU" sheetId="24" r:id="rId3"/>
    <sheet name="modèle mise en page" sheetId="7" r:id="rId4"/>
    <sheet name="A PRIX GENERAUX" sheetId="26" r:id="rId5"/>
    <sheet name="N MOBILIER" sheetId="15" r:id="rId6"/>
  </sheets>
  <definedNames>
    <definedName name="_xlnm._FilterDatabase" localSheetId="5" hidden="1">'N MOBILIER'!$B$1:$H$69</definedName>
    <definedName name="A_PRIX_GENERAUX">'A PRIX GENERAUX'!$A$2:$I$3000</definedName>
    <definedName name="_xlnm.Print_Titles" localSheetId="2">BPU!$3:$3</definedName>
    <definedName name="L_feuilles">T_feuilles[Liste feuilles]</definedName>
    <definedName name="N_MOBILIER">'N MOBILIER'!$A$2:$I$3000</definedName>
    <definedName name="Print_Area" localSheetId="2">BPU!$B$3:$D$43</definedName>
    <definedName name="Print_Area" localSheetId="0">DPGF!$B$1:$G$4</definedName>
    <definedName name="Print_Area" localSheetId="1">DQE!$B$3:$G$36</definedName>
    <definedName name="Print_Titles" localSheetId="2">BPU!$3:$3</definedName>
    <definedName name="Print_Titles" localSheetId="1">DQE!$3:$3</definedName>
    <definedName name="_xlnm.Print_Area" localSheetId="2">BPU!$B$3:$D$87</definedName>
    <definedName name="_xlnm.Print_Area" localSheetId="0">DPGF!$B$1:$G$4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 i="23" l="1"/>
  <c r="D14" i="23"/>
  <c r="G2" i="26"/>
  <c r="A64" i="26"/>
  <c r="A63" i="26"/>
  <c r="A62" i="26"/>
  <c r="A61" i="26"/>
  <c r="A60" i="26"/>
  <c r="A59" i="26"/>
  <c r="A58" i="26"/>
  <c r="A57" i="26"/>
  <c r="G56" i="26"/>
  <c r="A56" i="26"/>
  <c r="F55" i="26"/>
  <c r="G55" i="26" s="1"/>
  <c r="A55" i="26"/>
  <c r="F54" i="26"/>
  <c r="G54" i="26" s="1"/>
  <c r="A54" i="26"/>
  <c r="G53" i="26"/>
  <c r="A53" i="26"/>
  <c r="F52" i="26"/>
  <c r="G52" i="26" s="1"/>
  <c r="A52" i="26"/>
  <c r="F51" i="26"/>
  <c r="G51" i="26" s="1"/>
  <c r="A51" i="26"/>
  <c r="G50" i="26"/>
  <c r="F50" i="26"/>
  <c r="A50" i="26"/>
  <c r="G49" i="26"/>
  <c r="A49" i="26"/>
  <c r="G48" i="26"/>
  <c r="A48" i="26"/>
  <c r="G47" i="26"/>
  <c r="A47" i="26"/>
  <c r="G46" i="26"/>
  <c r="A46" i="26"/>
  <c r="G45" i="26"/>
  <c r="A45" i="26"/>
  <c r="G44" i="26"/>
  <c r="A44" i="26"/>
  <c r="G43" i="26"/>
  <c r="A43" i="26"/>
  <c r="F42" i="26"/>
  <c r="G42" i="26" s="1"/>
  <c r="A42" i="26"/>
  <c r="G41" i="26"/>
  <c r="F41" i="26"/>
  <c r="A41" i="26"/>
  <c r="A40" i="26"/>
  <c r="F39" i="26"/>
  <c r="G39" i="26" s="1"/>
  <c r="A39" i="26"/>
  <c r="F38" i="26"/>
  <c r="G38" i="26" s="1"/>
  <c r="A38" i="26"/>
  <c r="F37" i="26"/>
  <c r="G37" i="26" s="1"/>
  <c r="A37" i="26"/>
  <c r="A36" i="26"/>
  <c r="G35" i="26"/>
  <c r="A35" i="26"/>
  <c r="G34" i="26"/>
  <c r="A34" i="26"/>
  <c r="F33" i="26"/>
  <c r="G33" i="26" s="1"/>
  <c r="A33" i="26"/>
  <c r="G32" i="26"/>
  <c r="A32" i="26"/>
  <c r="G31" i="26"/>
  <c r="A31" i="26"/>
  <c r="F30" i="26"/>
  <c r="G30" i="26" s="1"/>
  <c r="A30" i="26"/>
  <c r="F29" i="26"/>
  <c r="G29" i="26" s="1"/>
  <c r="A29" i="26"/>
  <c r="G28" i="26"/>
  <c r="A28" i="26"/>
  <c r="G27" i="26"/>
  <c r="A27" i="26"/>
  <c r="G26" i="26"/>
  <c r="A26" i="26"/>
  <c r="G25" i="26"/>
  <c r="A25" i="26"/>
  <c r="G24" i="26"/>
  <c r="A24" i="26"/>
  <c r="G23" i="26"/>
  <c r="A23" i="26"/>
  <c r="G22" i="26"/>
  <c r="A22" i="26"/>
  <c r="F21" i="26"/>
  <c r="G21" i="26" s="1"/>
  <c r="A21" i="26"/>
  <c r="F20" i="26"/>
  <c r="G20" i="26" s="1"/>
  <c r="A20" i="26"/>
  <c r="F19" i="26"/>
  <c r="G19" i="26" s="1"/>
  <c r="A19" i="26"/>
  <c r="F18" i="26"/>
  <c r="G18" i="26" s="1"/>
  <c r="A18" i="26"/>
  <c r="G17" i="26"/>
  <c r="A17" i="26"/>
  <c r="G16" i="26"/>
  <c r="A16" i="26"/>
  <c r="G15" i="26"/>
  <c r="A15" i="26"/>
  <c r="G14" i="26"/>
  <c r="A14" i="26"/>
  <c r="G13" i="26"/>
  <c r="A13" i="26"/>
  <c r="G12" i="26"/>
  <c r="A12" i="26"/>
  <c r="G11" i="26"/>
  <c r="A11" i="26"/>
  <c r="G10" i="26"/>
  <c r="A10" i="26"/>
  <c r="G9" i="26"/>
  <c r="A9" i="26"/>
  <c r="G8" i="26"/>
  <c r="A8" i="26"/>
  <c r="H7" i="26"/>
  <c r="G7" i="26"/>
  <c r="A7" i="26"/>
  <c r="G6" i="26"/>
  <c r="A6" i="26"/>
  <c r="G5" i="26"/>
  <c r="A5" i="26"/>
  <c r="G4" i="26"/>
  <c r="A4" i="26"/>
  <c r="G3" i="26"/>
  <c r="A3" i="26"/>
  <c r="A2" i="26"/>
  <c r="A4" i="25"/>
  <c r="A5" i="25"/>
  <c r="A6" i="25"/>
  <c r="A7" i="25"/>
  <c r="A8" i="25"/>
  <c r="A9" i="25"/>
  <c r="A10" i="25"/>
  <c r="A11" i="25"/>
  <c r="A12" i="25"/>
  <c r="A13" i="25"/>
  <c r="A14" i="25"/>
  <c r="A15" i="25"/>
  <c r="A16" i="25"/>
  <c r="A17" i="25"/>
  <c r="A18" i="25"/>
  <c r="A19" i="25"/>
  <c r="A20" i="25"/>
  <c r="A21" i="25"/>
  <c r="A22" i="25"/>
  <c r="A23" i="25"/>
  <c r="A24" i="25"/>
  <c r="A25" i="25"/>
  <c r="A26" i="25"/>
  <c r="A27" i="25"/>
  <c r="A28" i="25"/>
  <c r="A4" i="24"/>
  <c r="A5" i="24"/>
  <c r="A7" i="24"/>
  <c r="A8" i="24"/>
  <c r="A9" i="24"/>
  <c r="A10" i="24"/>
  <c r="A11" i="24"/>
  <c r="A12" i="24"/>
  <c r="A13" i="24"/>
  <c r="A14" i="24"/>
  <c r="A15" i="24"/>
  <c r="A16" i="24"/>
  <c r="A17" i="24"/>
  <c r="A18" i="24"/>
  <c r="A19" i="24"/>
  <c r="A20" i="24"/>
  <c r="A21" i="24"/>
  <c r="A22" i="24"/>
  <c r="A23" i="24"/>
  <c r="A24" i="24"/>
  <c r="A25" i="24"/>
  <c r="A26" i="24"/>
  <c r="A27" i="24"/>
  <c r="A28" i="24"/>
  <c r="A29" i="24"/>
  <c r="A30" i="24"/>
  <c r="A32" i="24"/>
  <c r="A33" i="24"/>
  <c r="A34" i="24"/>
  <c r="A35" i="24"/>
  <c r="A36" i="24"/>
  <c r="A37" i="24"/>
  <c r="A38" i="24"/>
  <c r="A39" i="24"/>
  <c r="A40" i="24"/>
  <c r="A41" i="24"/>
  <c r="A42" i="24"/>
  <c r="A43" i="24"/>
  <c r="A44" i="24"/>
  <c r="A45" i="24"/>
  <c r="A46" i="24"/>
  <c r="A47" i="24"/>
  <c r="A48" i="24"/>
  <c r="A49" i="24"/>
  <c r="A50" i="24"/>
  <c r="A51" i="24"/>
  <c r="A52" i="24"/>
  <c r="A53" i="24"/>
  <c r="A54" i="24"/>
  <c r="A55" i="24"/>
  <c r="A56" i="24"/>
  <c r="A57" i="24"/>
  <c r="A58" i="24"/>
  <c r="A60" i="24"/>
  <c r="A61" i="24"/>
  <c r="A62" i="24"/>
  <c r="A63" i="24"/>
  <c r="A64" i="24"/>
  <c r="A65" i="24"/>
  <c r="A66" i="24"/>
  <c r="A67" i="24"/>
  <c r="A68" i="24"/>
  <c r="A69" i="24"/>
  <c r="A70" i="24"/>
  <c r="A71" i="24"/>
  <c r="A72" i="24"/>
  <c r="A73" i="24"/>
  <c r="A74" i="24"/>
  <c r="A75" i="24"/>
  <c r="A76" i="24"/>
  <c r="A77" i="24"/>
  <c r="A78" i="24"/>
  <c r="A79" i="24"/>
  <c r="A80" i="24"/>
  <c r="A81" i="24"/>
  <c r="A82" i="24"/>
  <c r="A83" i="24"/>
  <c r="A84" i="24"/>
  <c r="A85" i="24"/>
  <c r="A86" i="24"/>
  <c r="A87" i="24"/>
  <c r="A88" i="24"/>
  <c r="A89" i="24"/>
  <c r="A90" i="24"/>
  <c r="A91" i="24"/>
  <c r="A92" i="24"/>
  <c r="A93" i="24"/>
  <c r="A94" i="24"/>
  <c r="A95" i="24"/>
  <c r="A96" i="24"/>
  <c r="A97" i="24"/>
  <c r="A98" i="24"/>
  <c r="A99" i="24"/>
  <c r="A100" i="24"/>
  <c r="A101" i="24"/>
  <c r="A102" i="24"/>
  <c r="A103" i="24"/>
  <c r="D13" i="23"/>
  <c r="C13" i="23"/>
  <c r="F44" i="15" l="1"/>
  <c r="G44" i="15" s="1"/>
  <c r="A44" i="15"/>
  <c r="B91" i="24"/>
  <c r="B92" i="24"/>
  <c r="B93" i="24"/>
  <c r="B94" i="24"/>
  <c r="B95" i="24"/>
  <c r="B96" i="24"/>
  <c r="B97" i="24"/>
  <c r="B98" i="24"/>
  <c r="B99" i="24"/>
  <c r="B100" i="24"/>
  <c r="B101" i="24"/>
  <c r="B102" i="24"/>
  <c r="B103" i="24"/>
  <c r="B104" i="24"/>
  <c r="B105" i="24"/>
  <c r="B106" i="24"/>
  <c r="B107" i="24"/>
  <c r="B108" i="24"/>
  <c r="B109" i="24"/>
  <c r="B110" i="24"/>
  <c r="B111" i="24"/>
  <c r="B112" i="24"/>
  <c r="A107" i="24"/>
  <c r="A108" i="24"/>
  <c r="A109" i="24"/>
  <c r="A110" i="24"/>
  <c r="A111" i="24"/>
  <c r="A112" i="24"/>
  <c r="A113" i="24"/>
  <c r="A114" i="24"/>
  <c r="A115" i="24"/>
  <c r="A116" i="24"/>
  <c r="A117" i="24"/>
  <c r="A118" i="24"/>
  <c r="A104" i="24"/>
  <c r="A105" i="24"/>
  <c r="A106" i="24"/>
  <c r="B68" i="24"/>
  <c r="B69" i="24"/>
  <c r="B70" i="24"/>
  <c r="B71" i="24"/>
  <c r="B72" i="24"/>
  <c r="B73" i="24"/>
  <c r="B74" i="24"/>
  <c r="B75" i="24"/>
  <c r="B76" i="24"/>
  <c r="B77" i="24"/>
  <c r="B78" i="24"/>
  <c r="B79" i="24"/>
  <c r="B80" i="24"/>
  <c r="B81" i="24"/>
  <c r="B82" i="24"/>
  <c r="B83" i="24"/>
  <c r="B84" i="24"/>
  <c r="B85" i="24"/>
  <c r="B86" i="24"/>
  <c r="B87" i="24"/>
  <c r="B88" i="24"/>
  <c r="B89" i="24"/>
  <c r="B90" i="24"/>
  <c r="A4" i="15"/>
  <c r="A5" i="15"/>
  <c r="A6" i="15"/>
  <c r="A7" i="15"/>
  <c r="A8" i="15"/>
  <c r="A9" i="15"/>
  <c r="A10" i="15"/>
  <c r="A11" i="15"/>
  <c r="A12" i="15"/>
  <c r="A13" i="15"/>
  <c r="A14" i="15"/>
  <c r="A15" i="15"/>
  <c r="A16" i="15"/>
  <c r="A17" i="15"/>
  <c r="A18" i="15"/>
  <c r="A19" i="15"/>
  <c r="A20" i="15"/>
  <c r="A21" i="15"/>
  <c r="A22" i="15"/>
  <c r="A23" i="15"/>
  <c r="A24" i="15"/>
  <c r="A25" i="15"/>
  <c r="A26" i="15"/>
  <c r="A27" i="15"/>
  <c r="A28" i="15"/>
  <c r="A29" i="15"/>
  <c r="A30" i="15"/>
  <c r="A31" i="15"/>
  <c r="A32" i="15"/>
  <c r="A33" i="15"/>
  <c r="A34" i="15"/>
  <c r="A35" i="15"/>
  <c r="A36" i="15"/>
  <c r="A37" i="15"/>
  <c r="A38" i="15"/>
  <c r="A39" i="15"/>
  <c r="A40" i="15"/>
  <c r="A41" i="15"/>
  <c r="A42" i="15"/>
  <c r="A43" i="15"/>
  <c r="A59" i="15"/>
  <c r="A60" i="15"/>
  <c r="A61" i="15"/>
  <c r="A69" i="15"/>
  <c r="G59" i="15"/>
  <c r="F14" i="15"/>
  <c r="F15" i="15"/>
  <c r="F16" i="15"/>
  <c r="F17" i="15"/>
  <c r="F18" i="15"/>
  <c r="F19" i="15"/>
  <c r="F20" i="15"/>
  <c r="F21" i="15"/>
  <c r="F22" i="15"/>
  <c r="F23" i="15"/>
  <c r="F24" i="15"/>
  <c r="F25" i="15"/>
  <c r="F26" i="15"/>
  <c r="F27" i="15"/>
  <c r="F28" i="15"/>
  <c r="F13" i="15"/>
  <c r="G42" i="15"/>
  <c r="F35" i="15"/>
  <c r="F36" i="15"/>
  <c r="F37" i="15"/>
  <c r="F38" i="15"/>
  <c r="F39" i="15"/>
  <c r="F40" i="15"/>
  <c r="F41" i="15"/>
  <c r="F34" i="15"/>
  <c r="F45" i="15"/>
  <c r="F46" i="15"/>
  <c r="F47" i="15"/>
  <c r="F48" i="15"/>
  <c r="F49" i="15"/>
  <c r="F50" i="15"/>
  <c r="F51" i="15"/>
  <c r="F52" i="15"/>
  <c r="F53" i="15"/>
  <c r="F54" i="15"/>
  <c r="F55" i="15"/>
  <c r="F56" i="15"/>
  <c r="F57" i="15"/>
  <c r="F58" i="15"/>
  <c r="G29" i="15"/>
  <c r="F31" i="15"/>
  <c r="G31" i="15" s="1"/>
  <c r="F30" i="15"/>
  <c r="G30" i="15" s="1"/>
  <c r="G69" i="15"/>
  <c r="F9" i="15"/>
  <c r="F10" i="15"/>
  <c r="F8" i="15"/>
  <c r="C97" i="24"/>
  <c r="C92" i="24"/>
  <c r="C98" i="24"/>
  <c r="C89" i="24"/>
  <c r="C90" i="24"/>
  <c r="C99" i="24"/>
  <c r="C102" i="24"/>
  <c r="C91" i="24"/>
  <c r="C95" i="24"/>
  <c r="C93" i="24"/>
  <c r="C103" i="24"/>
  <c r="C94" i="24"/>
  <c r="C101" i="24"/>
  <c r="C96" i="24"/>
  <c r="C88" i="24"/>
  <c r="C100" i="24"/>
  <c r="B46" i="24" l="1"/>
  <c r="B47" i="24"/>
  <c r="B48" i="24"/>
  <c r="B49" i="24"/>
  <c r="B50" i="24"/>
  <c r="B51" i="24"/>
  <c r="B52" i="24"/>
  <c r="B53" i="24"/>
  <c r="B54" i="24"/>
  <c r="B55" i="24"/>
  <c r="B35" i="24"/>
  <c r="B36" i="24"/>
  <c r="B37" i="24"/>
  <c r="B38" i="24"/>
  <c r="B39" i="24"/>
  <c r="B40" i="24"/>
  <c r="B41" i="24"/>
  <c r="B42" i="24"/>
  <c r="B43" i="24"/>
  <c r="B44" i="24"/>
  <c r="B45" i="24"/>
  <c r="B24" i="24"/>
  <c r="B25" i="24"/>
  <c r="B26" i="24"/>
  <c r="B27" i="24"/>
  <c r="B28" i="24"/>
  <c r="B29" i="24"/>
  <c r="B30" i="24"/>
  <c r="B8" i="24"/>
  <c r="B9" i="24"/>
  <c r="B10" i="24"/>
  <c r="B11" i="24"/>
  <c r="B12" i="24"/>
  <c r="B13" i="24"/>
  <c r="B14" i="24"/>
  <c r="B15" i="24"/>
  <c r="B16" i="24"/>
  <c r="B17" i="24"/>
  <c r="B18" i="24"/>
  <c r="B19" i="24"/>
  <c r="B20" i="24"/>
  <c r="B21" i="24"/>
  <c r="B22" i="24"/>
  <c r="B23" i="24"/>
  <c r="D62" i="15"/>
  <c r="D45" i="15"/>
  <c r="A45" i="15" s="1"/>
  <c r="F62" i="15"/>
  <c r="G62" i="15" s="1"/>
  <c r="F63" i="15"/>
  <c r="G63" i="15" s="1"/>
  <c r="F64" i="15"/>
  <c r="G64" i="15" s="1"/>
  <c r="F65" i="15"/>
  <c r="G65" i="15" s="1"/>
  <c r="F66" i="15"/>
  <c r="G66" i="15" s="1"/>
  <c r="F67" i="15"/>
  <c r="G67" i="15" s="1"/>
  <c r="F68" i="15"/>
  <c r="G68" i="15" s="1"/>
  <c r="F61" i="15"/>
  <c r="G61" i="15" s="1"/>
  <c r="C17" i="24"/>
  <c r="C29" i="24"/>
  <c r="C18" i="24"/>
  <c r="C46" i="24"/>
  <c r="C9" i="24"/>
  <c r="C21" i="24"/>
  <c r="C19" i="24"/>
  <c r="C27" i="24"/>
  <c r="C28" i="24"/>
  <c r="C30" i="24"/>
  <c r="C12" i="24"/>
  <c r="C16" i="24"/>
  <c r="C48" i="24"/>
  <c r="C45" i="24"/>
  <c r="C20" i="24"/>
  <c r="C22" i="24"/>
  <c r="C23" i="24"/>
  <c r="C10" i="24"/>
  <c r="C11" i="24"/>
  <c r="C24" i="24"/>
  <c r="C13" i="24"/>
  <c r="C25" i="24"/>
  <c r="C26" i="24"/>
  <c r="C15" i="24"/>
  <c r="C14" i="24"/>
  <c r="D63" i="15" l="1"/>
  <c r="A63" i="15" s="1"/>
  <c r="A62" i="15"/>
  <c r="D46" i="15"/>
  <c r="A46" i="15" s="1"/>
  <c r="D64" i="15" l="1"/>
  <c r="A64" i="15" s="1"/>
  <c r="D47" i="15"/>
  <c r="A47" i="15" s="1"/>
  <c r="D65" i="15" l="1"/>
  <c r="A65" i="15" s="1"/>
  <c r="D48" i="15"/>
  <c r="A48" i="15" s="1"/>
  <c r="D66" i="15" l="1"/>
  <c r="A66" i="15" s="1"/>
  <c r="D49" i="15"/>
  <c r="A49" i="15" s="1"/>
  <c r="D67" i="15" l="1"/>
  <c r="A67" i="15" s="1"/>
  <c r="D50" i="15"/>
  <c r="A50" i="15" s="1"/>
  <c r="B56" i="24"/>
  <c r="B57" i="24"/>
  <c r="B58" i="24"/>
  <c r="B60" i="24"/>
  <c r="B61" i="24"/>
  <c r="B62" i="24"/>
  <c r="B63" i="24"/>
  <c r="B64" i="24"/>
  <c r="B65" i="24"/>
  <c r="B66" i="24"/>
  <c r="B67" i="24"/>
  <c r="B5" i="24"/>
  <c r="B7" i="24"/>
  <c r="B32" i="24"/>
  <c r="B33" i="24"/>
  <c r="B34" i="24"/>
  <c r="C57" i="24"/>
  <c r="C74" i="24"/>
  <c r="C84" i="24"/>
  <c r="C62" i="24"/>
  <c r="C8" i="24"/>
  <c r="C73" i="24"/>
  <c r="C80" i="24"/>
  <c r="C71" i="24"/>
  <c r="C36" i="24"/>
  <c r="C81" i="24"/>
  <c r="C75" i="24"/>
  <c r="C70" i="24"/>
  <c r="C69" i="24"/>
  <c r="C87" i="24"/>
  <c r="C83" i="24"/>
  <c r="C79" i="24"/>
  <c r="C35" i="24"/>
  <c r="C32" i="24"/>
  <c r="C77" i="24"/>
  <c r="C58" i="24"/>
  <c r="C86" i="24"/>
  <c r="C60" i="24"/>
  <c r="C44" i="24"/>
  <c r="C82" i="24"/>
  <c r="C85" i="24"/>
  <c r="C78" i="24"/>
  <c r="C55" i="24"/>
  <c r="C72" i="24"/>
  <c r="C5" i="24"/>
  <c r="C7" i="24"/>
  <c r="C63" i="24"/>
  <c r="C56" i="24"/>
  <c r="D68" i="15" l="1"/>
  <c r="A68" i="15" s="1"/>
  <c r="D51" i="15"/>
  <c r="A51" i="15" s="1"/>
  <c r="D52" i="15" l="1"/>
  <c r="A52" i="15" s="1"/>
  <c r="D53" i="15" l="1"/>
  <c r="A53" i="15" s="1"/>
  <c r="D54" i="15" l="1"/>
  <c r="A54" i="15" s="1"/>
  <c r="D55" i="15" l="1"/>
  <c r="A55" i="15" s="1"/>
  <c r="D56" i="15" l="1"/>
  <c r="A56" i="15" s="1"/>
  <c r="D57" i="15" l="1"/>
  <c r="D58" i="15" l="1"/>
  <c r="A58" i="15" s="1"/>
  <c r="A57" i="15"/>
  <c r="G2" i="15" l="1"/>
  <c r="A2" i="15"/>
  <c r="C104" i="24"/>
  <c r="C5" i="23"/>
  <c r="D5" i="23"/>
  <c r="B23" i="25" l="1"/>
  <c r="G23" i="25"/>
  <c r="B24" i="25"/>
  <c r="G24" i="25"/>
  <c r="B25" i="25"/>
  <c r="G25" i="25"/>
  <c r="G5" i="25" l="1"/>
  <c r="B6" i="25"/>
  <c r="G6" i="25"/>
  <c r="G7" i="25"/>
  <c r="B9" i="25"/>
  <c r="G9" i="25"/>
  <c r="B10" i="25"/>
  <c r="G10" i="25"/>
  <c r="B11" i="25"/>
  <c r="G11" i="25"/>
  <c r="B13" i="25"/>
  <c r="G13" i="25"/>
  <c r="B15" i="25"/>
  <c r="G15" i="25"/>
  <c r="B16" i="25"/>
  <c r="G16" i="25"/>
  <c r="B17" i="25"/>
  <c r="G17" i="25"/>
  <c r="B18" i="25"/>
  <c r="G18" i="25"/>
  <c r="B19" i="25"/>
  <c r="G19" i="25"/>
  <c r="B20" i="25"/>
  <c r="G20" i="25"/>
  <c r="B21" i="25"/>
  <c r="G21" i="25"/>
  <c r="B22" i="25"/>
  <c r="G22" i="25"/>
  <c r="B27" i="25"/>
  <c r="G27" i="25"/>
  <c r="G30" i="25" l="1"/>
  <c r="B4" i="25" l="1"/>
  <c r="G41" i="15" l="1"/>
  <c r="G40" i="15"/>
  <c r="G39" i="15"/>
  <c r="G38" i="15"/>
  <c r="G37" i="15"/>
  <c r="G36" i="15"/>
  <c r="G35" i="15"/>
  <c r="G34" i="15"/>
  <c r="G58" i="15"/>
  <c r="G57" i="15"/>
  <c r="G56" i="15"/>
  <c r="G55" i="15"/>
  <c r="G54" i="15"/>
  <c r="G53" i="15"/>
  <c r="G52" i="15"/>
  <c r="G51" i="15"/>
  <c r="G50" i="15"/>
  <c r="G49" i="15"/>
  <c r="G48" i="15"/>
  <c r="G47" i="15"/>
  <c r="G46" i="15"/>
  <c r="G45" i="15"/>
  <c r="G28" i="15"/>
  <c r="G27" i="15"/>
  <c r="G26" i="15"/>
  <c r="G25" i="15"/>
  <c r="G24" i="15"/>
  <c r="G23" i="15"/>
  <c r="G22" i="15"/>
  <c r="G21" i="15"/>
  <c r="G20" i="15"/>
  <c r="G19" i="15"/>
  <c r="G18" i="15"/>
  <c r="G17" i="15"/>
  <c r="G16" i="15"/>
  <c r="G15" i="15"/>
  <c r="G14" i="15"/>
  <c r="G13" i="15"/>
  <c r="G60" i="15"/>
  <c r="G43" i="15"/>
  <c r="G33" i="15"/>
  <c r="G32" i="15"/>
  <c r="G12" i="15"/>
  <c r="G11" i="15"/>
  <c r="G6" i="15"/>
  <c r="G5" i="15"/>
  <c r="G4" i="15"/>
  <c r="G3" i="15"/>
  <c r="G9" i="15"/>
  <c r="G10" i="15"/>
  <c r="G8" i="15"/>
  <c r="G7" i="15"/>
  <c r="A3" i="15" l="1"/>
  <c r="D6" i="23"/>
  <c r="D9" i="23"/>
  <c r="D11" i="23"/>
  <c r="D12" i="23"/>
  <c r="D7" i="23"/>
  <c r="D10" i="23"/>
  <c r="D8" i="23"/>
  <c r="C9" i="23"/>
  <c r="C12" i="23"/>
  <c r="C7" i="23"/>
  <c r="C6" i="23"/>
  <c r="C8" i="23"/>
  <c r="C10" i="23"/>
  <c r="C11" i="23"/>
  <c r="C23" i="25"/>
  <c r="C112" i="24"/>
  <c r="C16" i="25"/>
  <c r="D18" i="25"/>
  <c r="D22" i="25"/>
  <c r="C64" i="24"/>
  <c r="C18" i="25"/>
  <c r="C25" i="25"/>
  <c r="C15" i="25"/>
  <c r="C27" i="25"/>
  <c r="C22" i="25"/>
  <c r="C108" i="24"/>
  <c r="C67" i="24"/>
  <c r="C61" i="24"/>
  <c r="D20" i="25"/>
  <c r="D27" i="25"/>
  <c r="C111" i="24"/>
  <c r="C105" i="24"/>
  <c r="C24" i="25"/>
  <c r="C19" i="25"/>
  <c r="D23" i="25"/>
  <c r="D17" i="25"/>
  <c r="C21" i="25"/>
  <c r="C66" i="24"/>
  <c r="C17" i="25"/>
  <c r="C107" i="24"/>
  <c r="D19" i="25"/>
  <c r="C20" i="25"/>
  <c r="C65" i="24"/>
  <c r="C106" i="24"/>
  <c r="D21" i="25"/>
  <c r="C109" i="24"/>
  <c r="D15" i="25"/>
  <c r="D25" i="25"/>
  <c r="D16" i="25"/>
  <c r="C110" i="24"/>
  <c r="D24" i="25"/>
  <c r="D29" i="25" l="1"/>
  <c r="G4" i="25"/>
  <c r="G29" i="25"/>
  <c r="G32" i="25" l="1"/>
  <c r="G34" i="25" s="1"/>
  <c r="B4" i="24" l="1"/>
  <c r="C29" i="25" l="1"/>
  <c r="C11" i="25"/>
  <c r="C33" i="24"/>
  <c r="D10" i="25"/>
  <c r="C43" i="24"/>
  <c r="C9" i="25"/>
  <c r="C38" i="24"/>
  <c r="D11" i="25"/>
  <c r="C34" i="24"/>
  <c r="D9" i="25"/>
  <c r="C41" i="24"/>
  <c r="C37" i="24"/>
  <c r="C42" i="24"/>
  <c r="C40" i="24"/>
  <c r="D13" i="25"/>
  <c r="C13" i="25"/>
  <c r="C39" i="24"/>
  <c r="C10" i="25"/>
  <c r="B2" i="24" l="1"/>
  <c r="B1" i="24"/>
  <c r="C4" i="25"/>
  <c r="C6" i="25"/>
  <c r="C4" i="24"/>
  <c r="D5" i="25"/>
  <c r="D4" i="25"/>
  <c r="C7" i="25"/>
  <c r="D6" i="25"/>
  <c r="C5" i="25"/>
  <c r="D7" i="25"/>
</calcChain>
</file>

<file path=xl/sharedStrings.xml><?xml version="1.0" encoding="utf-8"?>
<sst xmlns="http://schemas.openxmlformats.org/spreadsheetml/2006/main" count="634" uniqueCount="252">
  <si>
    <t>L’UNITÉ :</t>
  </si>
  <si>
    <t>L’UNITE :</t>
  </si>
  <si>
    <t>a</t>
  </si>
  <si>
    <t>b</t>
  </si>
  <si>
    <t>c</t>
  </si>
  <si>
    <t>d</t>
  </si>
  <si>
    <t>e</t>
  </si>
  <si>
    <t>f</t>
  </si>
  <si>
    <t>N° DES PRIX</t>
  </si>
  <si>
    <t>DESIGNATION DES OUVRAGES ET PRIX H.T. EN TOUTES LETTRES</t>
  </si>
  <si>
    <t>PRIX H.T. EN CHIFFRES</t>
  </si>
  <si>
    <t>Ce prix comprend</t>
  </si>
  <si>
    <t>Ce prix s'applique</t>
  </si>
  <si>
    <t>UNITE</t>
  </si>
  <si>
    <t>LE METRE :</t>
  </si>
  <si>
    <t>intitulé du PRIX</t>
  </si>
  <si>
    <r>
      <t xml:space="preserve">Ce prix rémunère </t>
    </r>
    <r>
      <rPr>
        <sz val="10"/>
        <color indexed="10"/>
        <rFont val="Arial"/>
        <family val="2"/>
      </rPr>
      <t>(attention supprimer l'unité du prix dans le texte ex forfaitairement ….)</t>
    </r>
  </si>
  <si>
    <r>
      <t xml:space="preserve">Ce prix se règle </t>
    </r>
    <r>
      <rPr>
        <sz val="10"/>
        <color indexed="10"/>
        <rFont val="Arial"/>
        <family val="2"/>
      </rPr>
      <t>(dans le cas de fractionnement en %)</t>
    </r>
  </si>
  <si>
    <t>h</t>
  </si>
  <si>
    <t>i</t>
  </si>
  <si>
    <t>j</t>
  </si>
  <si>
    <t>CLOTURE CHATAIGNIER ALTERNEE HAUTEUR 1,2M TYPE LA FLOTILLE</t>
  </si>
  <si>
    <t>PORTILLON CHATAIGNIER ALTERNEE HAUTEUR 1,2M TYPE LA FLOTILLE</t>
  </si>
  <si>
    <t>PORTAIL CHATAIGNIER ALTERNEE HAUTEUR 1,2M TYPE LA FLOTILLE</t>
  </si>
  <si>
    <t>TABOURET TYPE ECOBAT</t>
  </si>
  <si>
    <t>CLOTURE NOISETIER TRESSE HAUTEUR 1,15M TYPE LOIRE 1</t>
  </si>
  <si>
    <t>g</t>
  </si>
  <si>
    <t>k</t>
  </si>
  <si>
    <t>l</t>
  </si>
  <si>
    <t>m</t>
  </si>
  <si>
    <t>n</t>
  </si>
  <si>
    <t>o</t>
  </si>
  <si>
    <t>p</t>
  </si>
  <si>
    <t>BANCS</t>
  </si>
  <si>
    <t>Banc "ANGLE DROIT" conformement aux pièces graphiques et CCTP</t>
  </si>
  <si>
    <t>Banc "ANGLE" conformement aux pièces graphiques et CCTP</t>
  </si>
  <si>
    <t xml:space="preserve">N° </t>
  </si>
  <si>
    <t>Désignation des ouvrages</t>
  </si>
  <si>
    <t>U</t>
  </si>
  <si>
    <t>Q</t>
  </si>
  <si>
    <t>TOTAL H.T</t>
  </si>
  <si>
    <t>TOTAL T.T.C</t>
  </si>
  <si>
    <t>Liste feuilles</t>
  </si>
  <si>
    <t>Choix bordereau</t>
  </si>
  <si>
    <t>M</t>
  </si>
  <si>
    <t>Désignation des ouvrages et prix H.T. en toutes lettres</t>
  </si>
  <si>
    <t>N° des prix</t>
  </si>
  <si>
    <t>prix H.T. en chiffres</t>
  </si>
  <si>
    <t>Description des ouvrages</t>
  </si>
  <si>
    <t>Désignation et description des ouvrages</t>
  </si>
  <si>
    <t>A_PRIX_GENERAUX</t>
  </si>
  <si>
    <t>B_TRAVAUX_PREPARATOIRES</t>
  </si>
  <si>
    <t>C_TERRASSEMENTS</t>
  </si>
  <si>
    <t>D_ASSAINISSEMENT</t>
  </si>
  <si>
    <t>E_AEP</t>
  </si>
  <si>
    <t>F_GC_RESEAUX</t>
  </si>
  <si>
    <t>G_ELECTRICITE</t>
  </si>
  <si>
    <t>I_VIDEO</t>
  </si>
  <si>
    <t>J_MACONNERIE</t>
  </si>
  <si>
    <t>L_SIGNALISATION</t>
  </si>
  <si>
    <t>M_JEUX</t>
  </si>
  <si>
    <t>N_MOBILIER</t>
  </si>
  <si>
    <t>O_SERRURERIE</t>
  </si>
  <si>
    <t>Unité
en texte</t>
  </si>
  <si>
    <t>Unité</t>
  </si>
  <si>
    <t>H_ECLAIRAGE_SLT</t>
  </si>
  <si>
    <t>K_SOLS_ET_VOIRIE</t>
  </si>
  <si>
    <t>N</t>
  </si>
  <si>
    <t>Ce prix rémunère au mètre la pose de clôture châtaignier conformément aux prescriptions du C.C.T.P et des pièces graphiques.
Ce prix comprend :
La fourniture, le chargement, le transport et le déchargement des éléments constituant la clôture,
La pose des poteaux en parfait alignement et le scellement au sol par un socle béton grossier (250 kg),
les terrassements correspondants y compris remblais et évacuation des excédents aux décharges,
La fixation ou l’assemblage des panneaux de clôture aux poteaux,
L’évacuation en décharge des déchets, y compris droits de décharge, empêchant notamment la bonne mise en place de la clôture,
Le nettoyage général des zones de travaux et l’évacuation des matériaux ou produits de mise en œuvre,
Y compris toutes sujétions de mise en œuvre, liées à la topographie du terrain</t>
  </si>
  <si>
    <t>Ce prix rémunère à l’unité la pose de portillons en clôture châtaignier.
Ce prix comprend :
La fourniture, le chargement, le transport et le déchargement des éléments constituant les portillons,
La pose des poteaux scellés au sol par un socle béton grossier (250 kg) ou sur platines, parfaitement aligné en hauteur avec la clôture,
La fixation ou l’assemblage des vantaux aux poteaux,
les terrassements correspondants y compris remblais et évacuation des excédents aux décharges,
L’évacuation en décharge des déchets, y compris droits de décharge, empêchant notamment la bonne mise en place des portillons,
Le nettoyage général des zones de travaux et l’évacuation des matériaux ou produits de mise en œuvre.
Y compris toutes sujétions de mise en œuvre, liées à la topographie du terrain.</t>
  </si>
  <si>
    <t>Ce prix rémunère à l’unité la pose de portail en clôture châtaignier.
Ce prix comprend :
La fourniture, le chargement, le transport et le déchargement des éléments constituant le portail,
La pose des poteaux scellés au sol par un socle béton grossier (250 kg) ou sur platines, parfaitement aligné en hauteur avec la clôture,
La fixation ou l’assemblage des vantaux aux poteaux,
les terrassements correspondants y compris remblais et évacuation des excédents aux décharges,
L’évacuation en décharge des déchets, y compris droits de décharge, empêchant notamment la bonne mise en place du portail,
Le nettoyage général des zones de travaux et l’évacuation des matériaux ou produits de mise en œuvre.
Y compris toutes sujétions de mise en œuvre, liées à la topographie du terrain.</t>
  </si>
  <si>
    <t>Ce prix rémunère au mètre la pose de clôture noisetier conformément aux prescriptions du C.C.T.P et des pièces graphiques.
Ce prix comprend :
La fourniture, le chargement, le transport et le déchargement des éléments constituant la clôture,
La pose des poteaux en parfait alignement et le scellement au sol par un socle béton grossier (250 kg),
les terrassements correspondants y compris remblais et évacuation des excédents aux décharges,
La fixation ou l’assemblage des panneaux de clôture aux poteaux,
L’évacuation en décharge des déchets, y compris droits de décharge, empêchant notamment la bonne mise en place de la clôture,
Le nettoyage général des zones de travaux et l’évacuation des matériaux ou produits de mise en œuvre,
Y compris toutes sujétions de mise en œuvre, liées à la topographie du terrain</t>
  </si>
  <si>
    <t>Ce prix rémunère à l’unité, la fourniture et pose de mobilier urbain tel que décris dans le CCTP.
Ce prix comprend :
le terrassement complémentaire,
la confection des massifs de scellement en béton dosé à 350kg/m3 de ciment CP 45, y compris façon de réservation, tiges et platine de fixation éventuelles ou carottage, ou ferraillage,
le remblaiement périphérique, y compris le compactage et l'évacuation des matériaux excédentaires aux décharges,
La fourniture, le chargement, le transport et le déchargement la mise en place et la fixation du mobilier.</t>
  </si>
  <si>
    <t>Ce prix rémunère à l’unité, la fourniture et pose de mobilier urbain tel que décris dans le CCTP.
Ce prix comprend :
- la découpe du revêtement de surface et de la couche de fondation à la carotteuse,
- le terrassement complémentaire,
- la confection des massifs de scellement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t>
  </si>
  <si>
    <t>SERI potelet à boule Ø114 à sceller 800mm hors sol</t>
  </si>
  <si>
    <t>SERI potelet à boule Ø114 à sceller 1200mm hors sol</t>
  </si>
  <si>
    <t>SERI potelet à boule Ø114 amovible 800mm hors sol y compris boitier de sol</t>
  </si>
  <si>
    <t>SERI potelet à boule Ø114 amovible 1200mm hors sol y compris boitier de sol</t>
  </si>
  <si>
    <t>SERI potelet à boule Ø76 à sceller 1000mm hors sol</t>
  </si>
  <si>
    <t>SERI potelet à boule Ø76 à sceller 1200mm hors sol</t>
  </si>
  <si>
    <t>SERI potelet à boule Ø76 amovible 1000mm hors sol y compris boitier de sol</t>
  </si>
  <si>
    <t>SERI potelet LIBER amovible 1000mm hors sol y compris boitier de sol</t>
  </si>
  <si>
    <t>SERI potelet LIBER à sceller 1000mm hors sol</t>
  </si>
  <si>
    <t>SERI potelet à boule Ø76 amovible 1200mm hors sol y compris boitier de sol</t>
  </si>
  <si>
    <t>SERI potelet NEPTUNE à sceller 1000mm hors sol</t>
  </si>
  <si>
    <t>URBACO potelet DEMOISELLE à sceller 900mm hors sol</t>
  </si>
  <si>
    <t>SERI potelet NEPTUNE amovible 1000mm hors sol y compris boitier de sol</t>
  </si>
  <si>
    <t>bois de pin traité classe IV, section 14cmx14cm longueur 1m, bords verticaux et horizontaux chanfreinés y compris  protection de la partie enterrée au moyen d’une imprégnation protectrice imperméabilisante et antihumidité</t>
  </si>
  <si>
    <t>bois de pin traité classe IV, section 12cmx20cm longueur 1m, bords verticaux et horizontaux chanfreinés y compris  protection de la partie enterrée au moyen d’une imprégnation protectrice imperméabilisante et antihumidité</t>
  </si>
  <si>
    <t>bois de pin chêne classe III, section 12cmx20cm longueur 1m, bords verticaux et horizontaux chanfreinés y compris  protection de la partie enterrée au moyen d’une imprégnation protectrice imperméabilisante et antihumidité</t>
  </si>
  <si>
    <t>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t>
  </si>
  <si>
    <t>Ce prix rémunère à l’unité, la fourniture et pose de mobilier urbain tel que décris dans le CCTP.
Ce prix comprend :
- le terrassement complémentaire,
- la confection des massifs de scellement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t>
  </si>
  <si>
    <t>GIRPAV borne GBNA</t>
  </si>
  <si>
    <t>GIRPAV borne GBVA</t>
  </si>
  <si>
    <t>GIRPAV borne GBAG</t>
  </si>
  <si>
    <t>GIRPAV borne GBCH</t>
  </si>
  <si>
    <t>LEBEAU borne rustique</t>
  </si>
  <si>
    <t>JONCHERE REPLIK borne tronc conique 1</t>
  </si>
  <si>
    <t>JONCHERE REPLIK borne tronc conique 2</t>
  </si>
  <si>
    <t>SERI type "Croix St André" 1630mm</t>
  </si>
  <si>
    <t>SERI type "Croix St André" 830mm</t>
  </si>
  <si>
    <t>SERI type "double croix de St André" 1940mm</t>
  </si>
  <si>
    <t>SERI type "losange" 1550mm</t>
  </si>
  <si>
    <t>SERI type "losange" 1000mm</t>
  </si>
  <si>
    <t>Plus value au prix H3a des barrières pour grillage</t>
  </si>
  <si>
    <t>Plus value au prix H3b des barrières pour grillage</t>
  </si>
  <si>
    <t>Plus value au prix H3c des barrières pour grillage</t>
  </si>
  <si>
    <t>Plus value au prix H3d des barrières pour grillage</t>
  </si>
  <si>
    <t>Plus value au prix H3e des barrières pour grillage</t>
  </si>
  <si>
    <t>Plus value au prix H3a des barrières pour main courante</t>
  </si>
  <si>
    <t>Plus value au prix H3b des barrières pour main courante</t>
  </si>
  <si>
    <t>Plus value au prix H3c des barrières pour main courante</t>
  </si>
  <si>
    <t>Plus value au prix H3d des barrières pour main courante</t>
  </si>
  <si>
    <t>Plus value au prix H3e des barrières pour main courante</t>
  </si>
  <si>
    <t>POSE DE MOBILIERS FOURNIS</t>
  </si>
  <si>
    <t>Ce prix rémunère à l’unité, la fourniture et pose de mobilier urbain fournis par la collectivité.
Ce prix comprend :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Le chargement depuis le dépôt de la collectivité, le transport et le déchargement à pied d'œuvre la mise en place et la fixation du mobilier.</t>
  </si>
  <si>
    <t>PU</t>
  </si>
  <si>
    <t>PT</t>
  </si>
  <si>
    <t>TVA 20,00 %</t>
  </si>
  <si>
    <t>N - MOBILIER</t>
  </si>
  <si>
    <t>P_ESPACES_VERTS</t>
  </si>
  <si>
    <t xml:space="preserve">CONTRÔLE DE PERMEABILITE DE COUCHE DRAINANTE
Ce prix rémunère au forfait, les contrôles de perméabilité de la couche drainante conformément aux prescriptions énoncées dans le C.C.T.P et comprend notamment :
• La réalisation des essais par un laboratoire agrée indépendant. Le laboratoire devra être agrée par le maître d'œuvre,
• Les essais devront être réalisés tous les 200 m². L'entrepreneur proposera au maître d'œuvre la position des essais sur un plan pour agrément du maître d'œuvre,
• Les essais seront transmis directement au maître d'œuvre en 3 exemplaires papiers 
• Toutes sujétions et aléas
LE FORFAIT :
</t>
  </si>
  <si>
    <t>B 2</t>
  </si>
  <si>
    <t>mobilier scellé avec 1 point de scellement diametre ou arête &lt;  à 150mm</t>
  </si>
  <si>
    <t>mobilier scellé avec 2 points de scellement diametre ou arête &lt; à 150mm</t>
  </si>
  <si>
    <t>plus value au prix N 12 b par point de scellement supplémentaire</t>
  </si>
  <si>
    <t>mobilier scellé avec 1 point de scellement diametre ou arête &gt; à 150mm</t>
  </si>
  <si>
    <t>mobilier scellé avec 2 points de scellement diametre ou arête &gt; à 150mm</t>
  </si>
  <si>
    <t>plus value au prix N 12 e par point de scellement supplémentaire</t>
  </si>
  <si>
    <t>mobilier fixé (par platine…) avec 4 points de fixation maximum</t>
  </si>
  <si>
    <t>mobilier ancré (par tiges filetées…) avec 4 points d'ancrages maximum</t>
  </si>
  <si>
    <t>A 1</t>
  </si>
  <si>
    <t>Banc "DROIT" conforme aux pièces graphiques et CCTP</t>
  </si>
  <si>
    <t>N 5</t>
  </si>
  <si>
    <t>N 9</t>
  </si>
  <si>
    <t>N 5 a</t>
  </si>
  <si>
    <t>Ce prix rémunère à l’unité la fourniture et la pose de clous de chaussée en inox, acier peint ou bronze.
Ce prix comprend :
- la fourniture des clous
- les dispositifs de fixation nécessaires, y compris percement d’éléments en  pierre naturelle neuve
- le remplacement éventuel des éléments en pierre naturelle abimés par le percement
- toutes sujétions inhérentes à ce prix.</t>
  </si>
  <si>
    <t>Clous carrés inox brossé 80*80, Fusion de chez UNIVERS &amp; CITE</t>
  </si>
  <si>
    <t>Clous carrés inox brossé 120*120, Fusion de chez UNIVERS &amp; CITE</t>
  </si>
  <si>
    <t>N 8</t>
  </si>
  <si>
    <t>N 8 a</t>
  </si>
  <si>
    <t>CORBEILLE</t>
  </si>
  <si>
    <t>BORNE</t>
  </si>
  <si>
    <t xml:space="preserve">CLOU DE CHAUSSEE </t>
  </si>
  <si>
    <t>POTELET</t>
  </si>
  <si>
    <t>BARRIERE DE VILLE</t>
  </si>
  <si>
    <t>BORNE ESCAMOTABLE</t>
  </si>
  <si>
    <t>Ce prix rémunère la fourniture et pose de lisses bois tel que décris dans le CCTP et les pièces graphiques.
Ce prix comprend :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La fourniture, le chargement, le transport et le déchargement la mise en place et la fixation des lisses en bois.</t>
  </si>
  <si>
    <t>N 13</t>
  </si>
  <si>
    <t xml:space="preserve">LISSE BOIS </t>
  </si>
  <si>
    <t>N 12 a</t>
  </si>
  <si>
    <t>A</t>
  </si>
  <si>
    <t>A - PRIX GENERAUX</t>
  </si>
  <si>
    <t>SERVICE TOPOGRAPHIQUE - GEOMETRE DPLG</t>
  </si>
  <si>
    <t xml:space="preserve">Ce prix rémunère au forfait les levés planimétriques et altimétriques de l'emprise totale à aménager et nécessaires à l’implantation ou la vérification de travaux.
Ce prix comprend :
- La reconnaissance et la délimitation de la zone à lever, en accord avec le MOE,
- La fourniture du matériel topographique,
- La mise à disposition du personnel nécessaire au levé,
- La réalisation du levé par semis de points avec une densité de 400 points à l’hectare, le relevé des éléments sera en coordonnées LAMBERT aussi bien en plan qu’en altimétrie des fils d’eau des canalisations, des branchements ou des raccordements, les longueurs et pentes devront apparaître sur les documents,
- La réalisation des reports et plans des levés sur support informatique permettant la réalisation de dessins d’exécution ou de métrés. </t>
  </si>
  <si>
    <t>LE FORFAIT :</t>
  </si>
  <si>
    <t>F</t>
  </si>
  <si>
    <t>DOSSIER D'EXECUTION</t>
  </si>
  <si>
    <t>Ce prix rémunère l'établissement de l'ensemble des documents généraux provisoires et définitifs du chantier ci après énumérés, y compris les rectifications et mises à jour éventuelles, les documents provisoires, les notes de calculs et études d’exécution de toutes les parties d’ouvrage.
Ce prix comprend :
- la rédaction et la fourniture, du plan d'hygiène et de sécurité, les dépenses de fonctionnement du Collège Interentreprises d'Hygiène et de Sécurité, et du Comité Particulier d'Hygiène et de Sécurité, du programme d'exécution des travaux, du projet des installations de chantier, ...
- la fourniture de l'ensemble des fiches d'agrément de fournitures et matériaux,
- l'ensemble des notes de calculs électroniques et/ou manuelles de stabilité, de ferraillage de toutes les parties d’ouvrages provisoires et définitives ainsi que la vérification des fondations avec la portance des sols rencontrés, conformément aux règlements et dispositions de bonne construction
- l'ensemble des plans d'implantation des ouvrages,
- l'ensemble des plans d’exécution de coffrage, ferraillage de toutes les parties d’ouvrages provisoires et définitives,
- l'ensemble des modifications ou adjonctions des notes de calculs, des plans d’exécution, dues à une situation impondérable ou impromptue,
- la mise à jour des plans et des notes de calculs, conformément à l’ouvrage exécuté sous la conduite du mandataire,
-les métrés d'exécution,
- les vacations du bureau d’études de l’entrepreneur qui doit être représenté en tant que de besoin aux réunions de chantier.
Ce prix se règle :
- Trente trois pour cent (33 %) du forfait au cours du mois qui suit la date de notification de l’ordre de service de commencer les travaux,
- Trente trois pour cent (33 %) du forfait à mi-délai d’exécution contractuel,
- Le solde du forfait à la fourniture d’un dossier comprenant toutes les pièces du dossier d’exécution conformément à l’ouvrage exécuté.</t>
  </si>
  <si>
    <t>AMENEE, ENTRETIEN ET REPLIEMENT DES INSTALLATIONS DE CHANTIER</t>
  </si>
  <si>
    <t>Ce prix rémunère forfaitairement les frais d’installation générale de chantier et de repliement du matériel, y compris l’amenée et le repliement en fin de chantier.
Ce prix comprend :
- les aménagements de terrain pour les installations de chantier,
- la mise en place d’un vestiaire d’un réfectoire et d’un bloc sanitaire éclairé,
- les frais de raccordement aux réseaux divers (eaux, électricité,) ainsi que le coût des consommations correspondantes,
- les frais de clôture, de gardiennage et de balisage des installations,
- l’amenée, l’installation et le repliement du matériel de chantier,
- l’entretien pendant toute la durée des travaux de l’ensemble des installations,
- l’enlèvement en fin de chantier de tous les matériels et installations, des matériaux en excèdent et la remise en état des lieux,
- la démolition des accès et l’évacuation des déblais en décharge, droits de décharge compris.
Il comprend également tous les aménagements nécessaires pour permettre le maintien dans de bonnes conditions de sécurité, de la circulation des piétons et des véhicules dans la zone des travaux suivant les stipulations du Maître d’œuvre.
Il tient compte de la situation particulière des ouvrages à réaliser et rémunère la totalité des aménagements provisoires que l’entrepreneur sera amené à exécuter pour permettre à son personnel et à ses engins de chantier d’être à pied d’œuvre, ainsi que pour approvisionner le chantier sur le site même de chacune des parties d’ouvrage à construire.
Ce prix comprend également :
- la mise à disposition au représentant du Maître d’Oeuvre de locaux de chantier et matériels
- l’ensemble de ces dispositions et installations feront l’objet d’un plan d’installation de chantier soumis à l’agrément du Maître d’Œuvre,
- L’installation de chantier achevée et le matériel amené à pied d’œuvre, une fraction égale à soixante pour cent (60%) de ce prix sera réglé à l’Entrepreneur. Le solde sera versé après le repliement de tous les matériels et installations, l’enlèvement des matériaux en excèdent et la remise en état des lieux.
Ce prix ne comprend pas les frais d’installation de clôture de chantier.</t>
  </si>
  <si>
    <t>AMENEE, ENTRETIEN ET REPLIEMENT DES INSTALLATIONS DE CHANTIER COMMUNES A TOUS LES LOTS</t>
  </si>
  <si>
    <t>Ce prix rémunère forfaitairement les frais d’installation générale de chantier et de repliement du matériel, y compris l’amenée et le repliement en fin de chantier.
Ce prix comprend :
- les aménagements de terrain pour les installations de chantier,
- la mise en place d’un vestiaire d’un réfectoire et d’un bloc sanitaire éclairé,
- les frais de raccordement aux réseaux divers (eaux, électricité,) ainsi que le coût des consommations correspondantes,
- les frais de clôture, de gardiennage et de balisage des installations,
- l’amenée, l’installation et le repliement du matériel de chantier,
- l’entretien pendant toute la durée des travaux de l’ensemble des installations,
- l’enlèvement en fin de chantier de tous les matériels et installations, des matériaux en excèdent et la remise en état des lieux,
- la démolition des accès et l’évacuation des déblais en décharge, droits de décharge compris.
Il comprend également tous les aménagements nécessaires pour permettre le maintien dans de bonnes conditions de sécurité, de la circulation des piétons et des véhicules dans la zone des travaux suivant les stipulations du Maître d’œuvre.
Il tient compte de la situation particulière des ouvrages à réaliser et rémunère la totalité des aménagements provisoires que l’entrepreneur sera amené à exécuter pour permettre à son personnel et à ses engins de chantier d’être à pied d’œuvre, ainsi que pour approvisionner le chantier sur le site même de chacune des parties d’ouvrage à construire.
Ce prix comprend également :
- la mise à disposition au représentant du Maître d’Oeuvre de locaux de chantier et matériels
- l’ensemble de ces dispositions et installations feront l’objet d’un plan d’installation de chantier soumis à l’agrément du Maître d’Œuvre,
- l’installation de chantier achevée et le matériel amené à pied d’œuvre, une fraction égale à soixante pour cent (60%) de ce prix sera réglé à l’Entrepreneur. Le solde sera versé après le repliement de tous les matériels et installations, l’enlèvement des matériaux en excèdent et la remise en état des lieux.
Ce prix ne comprend pas les frais d’installation de clôture de chantier.</t>
  </si>
  <si>
    <t>INSTALLATION MAINTENANCE ET REPLIEMENT DE LA SIGNALISATION TEMPORAIRE DE CHANTIER</t>
  </si>
  <si>
    <t>Ce prix rémunère l’installation et le repliement de la signalisation des travaux pour assurer la protection du chantier et mis conformément au manuel du Chef de chantier édité par le SETRA.
Ce prix comprend :
- l’établissement des plans définissant la signalisation temporaire de chantier à mettre en œuvre aux différents stades d’avancement des travaux, ces plans étant soumis au visa du MOE,
- la fourniture, l’amenée sur le site et la mise en place de l’ensemble des dispositifs de signalisation temporaire nécessaires dans les zones d’interférence avec la voirie provisoire et définitive sous circulation,
- le stockage sur le chantier du matériel consommable (rubalise, cône, fiche métallique, plaque acier, protections diverses, ...) nécessaire au remplacement du matériel défaillant,
- le remplacement du matériel en cas de détérioration ou de vol,
- l’exploitation, la surveillance, la maintenance et le remplacement s’il y a lieu, de jour comme de nuit, de l’ensemble des dispositifs de signalisation temporaire nécessaires dans les zones d’interférence avec la voirie provisoire et définitive sous circulation,
- les déplacements et mises en place successives destinées à faire évoluer les dispositifs de signalisation temporaire pour les adapter tant au phasage général des travaux qu’au phasage ponctuel correspondant à certaines opérations spécifiques nécessitant par exemple d’une réduction momentanée de la largeur d’une chaussée,
- la mise en place des itinéraires de déviation et l’exploitation la surveillance et l’entretien de la signalisation de déviation pendant toute la durée du chantier,
- la fourniture et la pose de panneaux de type KD nécessaire au balisage de l’itinéraire de déviation, l’exploitation la surveillance et l’entretien de la signalisation de déviation pendant toute la durée du chantier,
- l'effacement définitif d'anciennes bandes continues, quelle que soit la largeur, y compris toutes les fournitures de matériel d'effacement et les opérations nécessaires à la complète élimination des produits résiduels notamment les balayages par aspiration,
- la fourniture et l'application de marquage de couleur jaune pour signalisation horizontale temporaire quelle que soit la modulation et la largeur de la bande le pré marquage, le nettoyage initial des chaussées par décrottage, balayage et arrosage de la partie de chaussée à marquer ainsi que le maintien de son état,
- le repliement de l’ensemble des équipements en fin de travaux.
Ce prix tient compte de la dépréciation du matériel fourni et mis à disposition sur le chantier.
Le règlement sera effectué à raison de soixante pour cent (60 %), lorsqu’à la demande de l’Entrepreneur, le MOE aura constaté que la réalisation de la signalisation et les dispositions prises pour son exploitation répondent effectivement à toutes les prescriptions du marché. Le solde sera versé après le repliement de tous les matériels et installations, l’enlèvement des matériaux en excédent et la remise en état des lieux.</t>
  </si>
  <si>
    <t>Signalisation de travaux lumineuse avec balises</t>
  </si>
  <si>
    <t>LE FORFAIT / JOUR :</t>
  </si>
  <si>
    <t>Ft/J</t>
  </si>
  <si>
    <t>Signalisation de travaux non lumineuse</t>
  </si>
  <si>
    <t>INSTALLATION MAINTENANCE ET REPLIEMENT DE PANNEAUX DE JALONNEMENT ET D'INFORMATION DE CHANTIER TYPE KC ET KD</t>
  </si>
  <si>
    <t>Ce prix rémunère la pose de panneaux de signalisation temporaire, type KC et KD avec film rétro réfléchissant de classe 1 ou 2, y compris texte et pictogramme nécessaire, dont les mentions seront précisées par le MOE.
Ce prix comprend :
- la fourniture et la fixation sur support soit sur support existant, soit avec fourniture et scellement du support, le lestage,
- la surveillance et la maintenance du panneau et de son support, et reste la propriété de l'entreprise,
- la dépose et le repli du panneau.
Ce prix s'applique à l'unité mise en place.</t>
  </si>
  <si>
    <t>Le panneau de surface &lt; 1 m²</t>
  </si>
  <si>
    <t>L'UNITE :</t>
  </si>
  <si>
    <t>Le panneau de surface &gt; 1 m²</t>
  </si>
  <si>
    <t>INSTALLATION MAINTENANCE ET REPLIEMENT DE FEUX TRICOLORES DE CHANTIER POUR ALTERNAT</t>
  </si>
  <si>
    <t>Ce prix rémunère l’amenée la maintenance et le repliement d’une signalisation tricolore mobile pour la gestion de la circulation. Ces feux seront réglables de manière à pouvoir privilégier le temps de vert ou de rouge sur un des flux (flux montant ou descendant en fonction de l’heure de la journée).
Ce prix comprend :
- le stockage sur le chantier du matériel consommable (batterie, ampoule, ...), nécessaire à la maintenance de l'installation,
- l’exploitation, la surveillance, le remplacement s’il y a lieu, de jour comme de nuit,
- le remplacement du matériel en cas de détérioration ou de vol
Le responsable de la signalisation devra être joignable par téléphone 24 h/24 h.
Le premier jour pris en compte pour l’application de ce prix sera celui où, à la demande de l’Entrepreneur, le Maître doeuvre aura constaté que la réalisation est effective.
Le dernier jour sera celui où l’entrepreneur aura été invité par le Maître d’Œuvre à évacuer hors du domaine public concerné par les travaux, tous les matériels sans que ce jour puisse être postérieur à celui de l’achèvement des travaux.</t>
  </si>
  <si>
    <t>pour une durée consécutive comprise entre 1 et 5 jours y compris week-end et jours fériés</t>
  </si>
  <si>
    <t>LA JOURNEE CALENDAIRE :</t>
  </si>
  <si>
    <t>J ca</t>
  </si>
  <si>
    <t>pour une durée consécutive comprise entre 6 et 12 jours y compris week-end et jours fériés</t>
  </si>
  <si>
    <t>pour une durée consécutive supérieure à 13 jours y compris week-end et jours fériés</t>
  </si>
  <si>
    <t>AMENEE POSE MAINTENANCE ET DEPOSE DE DISPOSITIFS DE TYPE K5</t>
  </si>
  <si>
    <t>Ce prix rémunère la pose et dépose de dispositifs de type K5.
Ce prix comprend :
- la fourniture des dispositifs,
- la pose des dispositifs (posé battu ou percement et scellement à la résine) selon le tracé indiqué,
- la surveillance quotidienne,
- le remplacement des éléments endommagés,
- la dépose et l'évacuation de la balisette en fin de chantier,
- toutes sujétions de fourniture, pose et mise en œuvre.</t>
  </si>
  <si>
    <t>type K5a, la dizaine</t>
  </si>
  <si>
    <t xml:space="preserve">LA DIZAINE :
</t>
  </si>
  <si>
    <t>Dz</t>
  </si>
  <si>
    <t>type K5b, la dizaine</t>
  </si>
  <si>
    <t>type K5c</t>
  </si>
  <si>
    <t xml:space="preserve">L'UNITE :
</t>
  </si>
  <si>
    <t>type K5d</t>
  </si>
  <si>
    <t xml:space="preserve">FOURNITURE ET MISE EN PLACE D'ELEMENTS SEPARATEURS OU ANTISTATIONNEMENT TYPE K16 </t>
  </si>
  <si>
    <t>Ce prix rémunère la mise à disposition à pied d'œuvre, la pose, le lestage, l'alignement de séparateurs de voies en plastique rouges et blancs, équipés de délinéateurs retro réfléchissants classe II de type SECUREOLE 800 ou similaire, hauteur0,80m.
Ce prix comprend :
- le nettoyage des parties exposées à la circulation à la demande du MOE,
- le remplacement des éléments manquants ou endommagés par des éléments similaires
- les déplacements nécessaires selon l’avancement des travaux
- le repliement des séparateurs à la fin des travaux</t>
  </si>
  <si>
    <t xml:space="preserve">LE METRE/JOUR CALENDAIRE :
</t>
  </si>
  <si>
    <t>M/J</t>
  </si>
  <si>
    <t>FOURNITURE ET MISE EN PLACE D'ELEMENTS SEPARATEURS OU ANTISTATIONNEMENT TYPE GBA BETON</t>
  </si>
  <si>
    <t>Ce prix rémunère la mise à disposition à pied d'œuvre, la pose, l'alignement de séparateurs de voies GBA béton hauteur 0,80m.
Ce prix comprend :
- la mise à disposition, la surveillance, la maintenance et le remplacement des éléments manquants ou endommagés par des éléments similaires de séparateur type GBA – hauteur 0,80m et des profils d'extrémité tous types y compris tous les éléments de jonction</t>
  </si>
  <si>
    <t xml:space="preserve">LE METRE / JOUR CALENDAIRE :
</t>
  </si>
  <si>
    <t>DEPLACEMENT D'ELEMENTS SEPARATEURS OU ANTI STATIONNEMENT TYPE GBA BETON</t>
  </si>
  <si>
    <t>Ce prix comprend :
- la dépose, le transport dans un rayon de 1000m et la mise en place de séparateur GBA – hauteur 0,80m et des profils d'extrémité tous types y compris tous les éléments de jonction</t>
  </si>
  <si>
    <t xml:space="preserve">LE METRE :
</t>
  </si>
  <si>
    <t>DISPOSITIFS AMOVIBLES DE PROTECTION DU CHANTIER</t>
  </si>
  <si>
    <t>Ce prix rémunère la mise en place de dispositif de protection de chantier de toutes hauteurs.
Ce prix comprend :
- la fourniture à pied d’œuvre et la mise en place du matériel constitué des éléments et supports de barrières,
- la fourniture à pied d'œuvre et la mise en place de plots bétons de fondations préfabriquées avec un système de préhension,
- la fourniture des menottes et de tous accessoires d’assemblage des clôtures entre elles,
- la fourniture de jambes de force en tubes galvanisés et  des crayons de verrouillage,
- tous les dispositifs nécessaires pour assurer la tenue au vent et à la neige
- l’entretien des clôtures sur la totalité du linéaire du chantier (quelle que soit l'entreprise présente sur le site) et le remplacement du matériel accidenté ou endommagé
- une astreinte de nuit, les week-ends et jours fériés
- les déplacements et mises en place successives pour adapter le dispositif de protection aux phasages généraux et ponctuels,
- la dépose et l’évacuation en fin de chantier des éléments
Ce prix s’applique à la longueur d’éléments mis en place sans tenir compte des espaces entre éléments</t>
  </si>
  <si>
    <t>Barrière métallique longueur 1,5m hauteur 1m conforme à la norme NF P 98-470 assurant la protection et la canalisation des cheminements à l'intérieur de la zone de chantier</t>
  </si>
  <si>
    <t xml:space="preserve">LE FORFAIT :
</t>
  </si>
  <si>
    <t>de hauteur 2,00 m pour clôtures de zones de cantonnement de stockage des matériaux ou de séparation entre zone de chantier et de  circulation</t>
  </si>
  <si>
    <r>
      <t>INTERVENTIONS TRAVAUX URGENTS</t>
    </r>
    <r>
      <rPr>
        <sz val="10"/>
        <color rgb="FF002060"/>
        <rFont val="Calibri"/>
        <family val="2"/>
      </rPr>
      <t xml:space="preserve"> </t>
    </r>
  </si>
  <si>
    <t xml:space="preserve">Ce prix rémunère l'intervention d'1 chef d'équipe et 2 ouvriers avec véhicule équipé pour les interventions d'urgence et avec matériel de signalisation et de mise en sécurité.
Après avoir été informée par le maître d’ouvrage ou le maître d’œuvre d’une intervention de nature urgente, l’entreprise dispose de :
- 2 heures maximum entre 8:00 et 17:00 les jours ouvrés,
- 4 heures maximum entre 17:00 et 8:00 du lundi au vendredi, samedi dimanche et jours fériés,
pour mobiliser ses moyens et intervenir. </t>
  </si>
  <si>
    <t>Intervention d'urgence entre 8:00h et 17:00 les jours ouvrés</t>
  </si>
  <si>
    <t xml:space="preserve">L'INTERVENTION :
</t>
  </si>
  <si>
    <t>I</t>
  </si>
  <si>
    <t>Intervention d'urgence entre 17:00 et 8:00 du lundi au vendredi, samedi dimanche et jours fériés</t>
  </si>
  <si>
    <t>FOURNITURE D'ABSORBANT DE SOL CONFORME A LA LEGISLATION (TERRE DE DIATOMEE)</t>
  </si>
  <si>
    <t xml:space="preserve">LE LITRE :
</t>
  </si>
  <si>
    <t>L</t>
  </si>
  <si>
    <t xml:space="preserve">CONSTAT PREALABLE DES EXTERIEURS PAR HUISSIER </t>
  </si>
  <si>
    <t>Ce prix rémunère et comprend un état des lieux détaillé, avant travaux, des extérieurs et intérieurs des immeubles et de leurs dépendances (quelles que soient leurs profondeurs) situés dans l'emprise ou à proximité du chantier.
Ce prix comprend :
- toutes les formalités de constats (rendez-vous…) établis par Huissier de Justice.
- les relevés de l’état des clôtures, portails, façades extérieures des immeubles mitoyens au domaine public et de ses dépendances (indépendamment de leur nombre)
- la remise d'un rapport complet (descriptif + photos).
Ce prix s'applique au forfait dans les limites d’emprises du chantier après réception du rapport (en deux exemplaires).</t>
  </si>
  <si>
    <t xml:space="preserve">ETUDE DE BRANCHEMENT 
</t>
  </si>
  <si>
    <t>Etude d'un branchement aérien entraînant un changement de conducteur, une modification du tracé, la pose d'un éventuel cheminement sur façade, y compris l'obtention de l'accord écrit du propriétaire sans rémunération particulière, à charge de l'entreprise d'archiver ces dernières le temps qu' il lui semblera nécessaire.</t>
  </si>
  <si>
    <t>Etude par habitation, d'un branchement électrique indépendant en souterrain entre le réseau et l'habitation avec fourniture du cahier de photos, y compris l'obtention de l'accord écrit du propriétaire sans rémunération particulière, à charge de l'entreprise d'archiver ces dernières le temps qu'il lui semblera nécessaire. Le tout dans les conditions définies au CCTP.</t>
  </si>
  <si>
    <t xml:space="preserve">ETUDE DE TRACE DE LIGNE </t>
  </si>
  <si>
    <t xml:space="preserve">Etude d'un tracé de ligne aérien pour réseau HTA ou BT et analyse des conséquences sur les réseaux EP ou FT entrainées par ces modifications selon les clauses du C.C.T.P.  </t>
  </si>
  <si>
    <t xml:space="preserve">LE KILOMETRE :
</t>
  </si>
  <si>
    <t>Km</t>
  </si>
  <si>
    <t>Etude d'un tracé de ligne souterraine pour réseau HTA, BT ou téléphonique en tranchée indépendante (par longueur déroulée) et analyse des conséquences sur les réseaux EP ou FT entrainées par ces modifications selon les clauses du C.C.T.P.</t>
  </si>
  <si>
    <t xml:space="preserve">Etude d'un tracé de ligne souterraine pour réseau téléphonique en tranchée commune avec le réseau électrique (par longueur déroulée) selon les clauses du C.C.T.P. </t>
  </si>
  <si>
    <t xml:space="preserve">RELEVES </t>
  </si>
  <si>
    <t>Relevé complet du tracé de tous les réseaux existants aériens, HTA, BT, FT,EP etc... avec n° et date de fabrication des supports, et de tous les réseaux existants souterrains toutes sujétions comprises.</t>
  </si>
  <si>
    <t>Relevé et étude par habitation, d'un branchement téléphonique indépendant en souterrain entre le réseau et l'habitation avec fourniture du cahier de photos dans les conditions définies au C.C.T.P.</t>
  </si>
  <si>
    <t xml:space="preserve">PLAN D'ASSURANCE QUALITE ET PRISE EN COMPTE DE LA CHARTE CHANTIER VERT </t>
  </si>
  <si>
    <t>Ce prix rémunère les frais dus à la fourniture et au fonctionnement du Plan d'Assurance Qualité et de la charte Chantier Vert.
Ce prix comprend :
- le nombre et le type d'essais par nature d'ouvrage
- les vérifications courantes de conformité par lesquelles l'entrepreneur s'assure que les caractéristiques des constituants sont conformes
- les modalités de réalisation
- des réglages et étalonnages
- du contrôle du respect des consignes et du bon fonctionnement des matériels de fabrication et mise en œuvre des matériaux,
- les moyens de fabrication, de transport et de mise en œuvre des matériaux
- les modalités du contrôle de fabrication (vérification et stockage des constituants, fonctionnement des moyens de fabrication, transport et manutention)</t>
  </si>
  <si>
    <t xml:space="preserve">IMPLANTATION GENERALE </t>
  </si>
  <si>
    <t>Ce prix rémunère le dépouillement et l'exploitation des documents et plans fournis.
Ce prix comprend :
- l'implantation altimétrique et planimétrique des éléments suivants à partir des axes principaux et repères de nivellement existants
- les limites cadastrales du terrain
- les emprises des terrassements en masse après décapage de la terre végétale,
- les axes des collecteurs existants et à créer
- l'implantation de la voirie, bordures, bordurettes et caniveaux,
- l'implantation des ouvrages
Cette prestation devra être assurée par un géomètre D.P.L.G. laissé au choix de l'Entrepreneur.
Ce prix se règle forfaitairement à l'ensemble des prestations dues par l'Entrepreneur au titre de son marché.</t>
  </si>
  <si>
    <t xml:space="preserve">PANNEAU  D'INFORMATION </t>
  </si>
  <si>
    <t>Ce prix rémunère la fourniture à pied d’œuvre et la pose d’un panneau d’information du public équipé d’un film réflectorisé.
Ce prix comprend :
- la fourniture du support peint et le lestage
- la fourniture la mise en peinture et la décoration du panneau fixée par le MOE, textes et logos
- la mise en place
- l’entretien pendant toute la durée du chantier
- la dépose en fin d’opération
- la remise en état des lieux à la fin des travaux</t>
  </si>
  <si>
    <t>LOCAL DU MAITRE D'ŒUVRE</t>
  </si>
  <si>
    <t>Ce prix rémunère pour la durée des travaux, l'amenée, l'installation, l'équipement, la mise à disposition, l'entretien et le repli du local du Maître d'Œuvre définis dans l'article du XXXXX
Ce prix comprend :
- les frais d'amenée, de branchement, d'abonnement et de consommations des réseaux divers
Ce prix se règle en deux fractions:
-  70 % à la réalisation de l'installation,
-  30 % après le repli du matériel et remise en état des lieux.</t>
  </si>
  <si>
    <t>DOSSIER DES OUVRAGES EXECUTES</t>
  </si>
  <si>
    <t>Ce prix rémunère les frais d’établissement et la fourniture des plans de récolement des ouvrages réalisés.
Il comprend tous les frais nécessités par l’établissement des documents et leur livraison.
- un fichier DWG compatible AUTO CAD 2006 sur CD ROM, le relevé des éléments sera en coordonnées LAMBERT aussi bien en plan qu’en altimétrie des fils d’eau des canalisations, des branchements ou des raccordements, les longueurs et pentes devront apparaître sur les documents,
- les références techniques, nomenclature des teintes etc.…
- les documents techniques des appareils et matériels mis en place, notice de fonctionnement, bons de garantie etc.…
- deux (2) tirages, sur papier, pliés au format 21 x 29,7.
Le montant de ce prix sera réglé quand tous les documents (plans, fiches, contre-plaques, disquettes) auront été remis au Maître d’Œuvre.</t>
  </si>
  <si>
    <t>PLUS VALUE POUR TRAVAUX EFFECTUES DE NUIT, LES WEEK-END ET JOURS FERIES</t>
  </si>
  <si>
    <t>Ce prix rémunère en pourcentage la plus value pour travaux réalisés de nuit en semaine (entre 21h et 5h). Cette plus value est calculée en pourcentage du montant des travaux effectués de nuit. Lorsque les travaux sont effectués de jour en week-end ou un jour férié, le pourcentage pris en compte pour le calcul de la plus value reste le même. Lorsque les travaux se font dans les nuits du samedi au dimanche, du dimanche au lundi et du jour férié au lendemain (entre 21h et 5h), le pourcentage qui sera appliqué est le double de celui pris initialement de nuit en semaine.</t>
  </si>
  <si>
    <t>L'EURO DE TRAVAUX :</t>
  </si>
  <si>
    <t>TRAVAUX AEP ET DEFENSE INCENDIE EFFECTUES DE NUIT, LES WEEK-END ET JOURS FERIES</t>
  </si>
  <si>
    <t>Ce prix rémunère la mise à disposition sur appel du Maître d'ouvrage, de moyens humains et matériels et de matériaux pour des interventions de nuit, les week-end et jours fériés.
L'obligation de service impose la mise à disposition de moyens 24h/24h y compris lors des périodes de congés de l'entreprise.</t>
  </si>
  <si>
    <t>Travaux le Samedi</t>
  </si>
  <si>
    <t>PLUS VALUE EN % AUX PRIX DU BORDEREAU :</t>
  </si>
  <si>
    <t>Travaux de nuit entre 21:00 et 5:00</t>
  </si>
  <si>
    <t>Travaux le dimanche et jours fériés</t>
  </si>
  <si>
    <t>INTERVENTION D'URGENCE SUR CASSES ET FUITES SUR RESEAU AEP ET DEFENSE INCENDIE</t>
  </si>
  <si>
    <r>
      <t xml:space="preserve">Ce prix rémunère la mise à disposition sur appel du Maître d'ouvrage, de moyens humains et matériels et de matériaux pour des interventions d'urgence pour réparations de casses, fuites.
L'obligation de service impose la mise à disposition de moyens 24h/24h y compris lors des périodes de congés de l'entreprise.
</t>
    </r>
    <r>
      <rPr>
        <b/>
        <sz val="10"/>
        <color rgb="FF002060"/>
        <rFont val="Calibri"/>
        <family val="2"/>
      </rPr>
      <t>Après avoir été informé par le Maître d’ouvrage d’une intervention de nature urgente, l’entreprise dispose de 2 heures maximum pour mobiliser ses moyens et intervenir.</t>
    </r>
  </si>
  <si>
    <t xml:space="preserve">DOSSIER D'EXPLOITATION </t>
  </si>
  <si>
    <t xml:space="preserve">Ce prix rémunère, au forfait, l’établissement d’un dossier d’exploitation en liaison avec les différents gestionnaires concernés et notamment le Maître d’Ouvrage, le maître d’œuvre, les collectivités, le département ou  encore les services de l’Etat, pour les déviations, les phasages et les procédures spécifiques nécessaires à la bonne exécution du chantier y compris l’élaboration des plans de phasage.
Ce prix comprend également la fourniture et la mise en place d’une déviation et le basculement des différentes phases.
</t>
  </si>
  <si>
    <t>A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</si>
</sst>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_-* #,##0.00\ _€_-;\-* #,##0.00\ _€_-;_-* &quot;-&quot;??\ _€_-;_-@_-"/>
    <numFmt numFmtId="165" formatCode="#,##0.00&quot; &quot;[$€]"/>
    <numFmt numFmtId="166" formatCode="#,##0.00\ [$€-803]"/>
    <numFmt numFmtId="167" formatCode="#,##0.00&quot;    &quot;;&quot;-&quot;#,##0.00&quot;    &quot;;&quot; -&quot;#&quot;    &quot;;@&quot; &quot;"/>
    <numFmt numFmtId="168" formatCode="#,##0.00&quot; &quot;[$€-40C];[Red]&quot;-&quot;#,##0.00&quot; &quot;[$€-40C]"/>
    <numFmt numFmtId="169" formatCode="#,##0.00&quot; &quot;[$€-40C]&quot; &quot;;&quot;-&quot;#,##0.00&quot; &quot;[$€-40C]&quot; &quot;;&quot; -&quot;#&quot; &quot;[$€-40C]&quot; &quot;;@&quot; &quot;"/>
    <numFmt numFmtId="170" formatCode="#,##0.00&quot; € &quot;;&quot;-&quot;#,##0.00&quot; € &quot;;&quot; -&quot;#&quot; € &quot;;@&quot; &quot;"/>
    <numFmt numFmtId="171" formatCode="0;;;@"/>
  </numFmts>
  <fonts count="37">
    <font>
      <sz val="11"/>
      <color theme="1"/>
      <name val="Calibri"/>
      <family val="2"/>
      <scheme val="minor"/>
    </font>
    <font>
      <sz val="10"/>
      <color indexed="8"/>
      <name val="Calibri"/>
      <family val="2"/>
    </font>
    <font>
      <b/>
      <sz val="10"/>
      <color indexed="8"/>
      <name val="Calibri"/>
      <family val="2"/>
    </font>
    <font>
      <sz val="10"/>
      <color indexed="8"/>
      <name val="Arial"/>
      <family val="2"/>
    </font>
    <font>
      <sz val="10"/>
      <color indexed="10"/>
      <name val="Arial"/>
      <family val="2"/>
    </font>
    <font>
      <sz val="11"/>
      <color indexed="8"/>
      <name val="Calibri"/>
      <family val="2"/>
    </font>
    <font>
      <sz val="8"/>
      <name val="Calibri"/>
      <family val="2"/>
    </font>
    <font>
      <sz val="10"/>
      <color rgb="FF002060"/>
      <name val="Calibri"/>
      <family val="2"/>
    </font>
    <font>
      <b/>
      <sz val="10"/>
      <color rgb="FF002060"/>
      <name val="Calibri"/>
      <family val="2"/>
    </font>
    <font>
      <b/>
      <sz val="20"/>
      <color rgb="FF000000"/>
      <name val="Arial2"/>
    </font>
    <font>
      <b/>
      <sz val="20"/>
      <color rgb="FF000000"/>
      <name val="Calibri"/>
      <family val="2"/>
    </font>
    <font>
      <sz val="10"/>
      <color rgb="FF000000"/>
      <name val="Arial2"/>
    </font>
    <font>
      <b/>
      <sz val="10"/>
      <color rgb="FF000000"/>
      <name val="Arial1"/>
    </font>
    <font>
      <b/>
      <sz val="10"/>
      <color rgb="FF000000"/>
      <name val="Arial2"/>
    </font>
    <font>
      <sz val="11"/>
      <color rgb="FF000000"/>
      <name val="Calibri"/>
      <family val="2"/>
    </font>
    <font>
      <b/>
      <sz val="11"/>
      <color rgb="FF000000"/>
      <name val="Calibri"/>
      <family val="2"/>
    </font>
    <font>
      <sz val="10"/>
      <color rgb="FF000000"/>
      <name val="Times New Roman"/>
      <family val="1"/>
    </font>
    <font>
      <b/>
      <u/>
      <sz val="11"/>
      <color rgb="FF000000"/>
      <name val="Calibri"/>
      <family val="2"/>
    </font>
    <font>
      <b/>
      <u/>
      <sz val="9"/>
      <color rgb="FF000000"/>
      <name val="Comic Sans MS"/>
      <family val="4"/>
    </font>
    <font>
      <b/>
      <sz val="9"/>
      <color rgb="FF000000"/>
      <name val="Book Antiqua"/>
      <family val="1"/>
    </font>
    <font>
      <b/>
      <sz val="10"/>
      <color rgb="FF000000"/>
      <name val="Arial"/>
      <family val="2"/>
    </font>
    <font>
      <sz val="8"/>
      <color rgb="FF000000"/>
      <name val="Arial2"/>
    </font>
    <font>
      <b/>
      <sz val="20"/>
      <color rgb="FF000000"/>
      <name val="Calibri"/>
      <family val="2"/>
      <scheme val="minor"/>
    </font>
    <font>
      <b/>
      <sz val="10"/>
      <name val="Calibri"/>
      <family val="2"/>
    </font>
    <font>
      <sz val="11"/>
      <name val="Calibri"/>
      <family val="2"/>
      <scheme val="minor"/>
    </font>
    <font>
      <sz val="10"/>
      <color rgb="FFFF0000"/>
      <name val="Arial2"/>
    </font>
    <font>
      <sz val="10"/>
      <color rgb="FFFF0000"/>
      <name val="Calibri"/>
      <family val="2"/>
    </font>
    <font>
      <b/>
      <sz val="10"/>
      <color rgb="FFFF0000"/>
      <name val="Calibri"/>
      <family val="2"/>
    </font>
    <font>
      <sz val="11"/>
      <color rgb="FFFF0000"/>
      <name val="Calibri"/>
      <family val="2"/>
      <scheme val="minor"/>
    </font>
    <font>
      <sz val="10"/>
      <name val="Arial2"/>
    </font>
    <font>
      <b/>
      <sz val="10"/>
      <name val="Arial2"/>
    </font>
    <font>
      <b/>
      <sz val="10"/>
      <name val="Arial1"/>
    </font>
    <font>
      <sz val="8"/>
      <name val="Calibri"/>
      <family val="2"/>
      <scheme val="minor"/>
    </font>
    <font>
      <b/>
      <sz val="11"/>
      <color theme="1"/>
      <name val="Calibri"/>
      <family val="2"/>
      <scheme val="minor"/>
    </font>
    <font>
      <b/>
      <sz val="20"/>
      <name val="Calibri"/>
      <family val="2"/>
    </font>
    <font>
      <sz val="10"/>
      <name val="Calibri"/>
      <family val="2"/>
    </font>
    <font>
      <sz val="10"/>
      <color rgb="FF002060"/>
      <name val="Calibri"/>
      <family val="2"/>
      <scheme val="minor"/>
    </font>
  </fonts>
  <fills count="4">
    <fill>
      <patternFill patternType="none"/>
    </fill>
    <fill>
      <patternFill patternType="gray125"/>
    </fill>
    <fill>
      <patternFill patternType="solid">
        <fgColor rgb="FFE3E3E3"/>
        <bgColor rgb="FFE3E3E3"/>
      </patternFill>
    </fill>
    <fill>
      <patternFill patternType="solid">
        <fgColor rgb="FFFFFFFF"/>
        <bgColor rgb="FFFFFFFF"/>
      </patternFill>
    </fill>
  </fills>
  <borders count="27">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uble">
        <color rgb="FF000000"/>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rgb="FF000000"/>
      </right>
      <top style="double">
        <color rgb="FF000000"/>
      </top>
      <bottom style="thin">
        <color rgb="FF000000"/>
      </bottom>
      <diagonal/>
    </border>
    <border>
      <left style="double">
        <color rgb="FF000000"/>
      </left>
      <right style="thin">
        <color rgb="FF000000"/>
      </right>
      <top/>
      <bottom/>
      <diagonal/>
    </border>
    <border>
      <left style="thin">
        <color rgb="FF000000"/>
      </left>
      <right style="thin">
        <color rgb="FF000000"/>
      </right>
      <top/>
      <bottom/>
      <diagonal/>
    </border>
    <border>
      <left style="thin">
        <color rgb="FF000000"/>
      </left>
      <right style="double">
        <color rgb="FF000000"/>
      </right>
      <top/>
      <bottom/>
      <diagonal/>
    </border>
    <border>
      <left style="thin">
        <color rgb="FF000000"/>
      </left>
      <right style="double">
        <color rgb="FF000000"/>
      </right>
      <top style="medium">
        <color rgb="FF000000"/>
      </top>
      <bottom/>
      <diagonal/>
    </border>
    <border>
      <left style="thin">
        <color rgb="FF000000"/>
      </left>
      <right style="medium">
        <color rgb="FF000000"/>
      </right>
      <top/>
      <bottom/>
      <diagonal/>
    </border>
    <border>
      <left style="thin">
        <color rgb="FF000000"/>
      </left>
      <right style="double">
        <color rgb="FF000000"/>
      </right>
      <top/>
      <bottom style="medium">
        <color rgb="FF000000"/>
      </bottom>
      <diagonal/>
    </border>
    <border>
      <left/>
      <right style="thin">
        <color rgb="FF000000"/>
      </right>
      <top/>
      <bottom/>
      <diagonal/>
    </border>
    <border>
      <left/>
      <right style="double">
        <color rgb="FF000000"/>
      </right>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medium">
        <color rgb="FF000000"/>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s>
  <cellStyleXfs count="6">
    <xf numFmtId="0" fontId="0" fillId="0" borderId="0"/>
    <xf numFmtId="164" fontId="5" fillId="0" borderId="0" applyFont="0" applyFill="0" applyBorder="0" applyAlignment="0" applyProtection="0"/>
    <xf numFmtId="44" fontId="5" fillId="0" borderId="0" applyFont="0" applyFill="0" applyBorder="0" applyAlignment="0" applyProtection="0"/>
    <xf numFmtId="167" fontId="11" fillId="0" borderId="0" applyBorder="0" applyProtection="0"/>
    <xf numFmtId="169" fontId="11" fillId="0" borderId="0" applyBorder="0" applyProtection="0"/>
    <xf numFmtId="170" fontId="11" fillId="0" borderId="0" applyBorder="0" applyProtection="0"/>
  </cellStyleXfs>
  <cellXfs count="195">
    <xf numFmtId="0" fontId="0" fillId="0" borderId="0" xfId="0"/>
    <xf numFmtId="4" fontId="1" fillId="0" borderId="0" xfId="0" applyNumberFormat="1" applyFont="1" applyBorder="1" applyAlignment="1">
      <alignment vertical="center" wrapText="1"/>
    </xf>
    <xf numFmtId="4" fontId="1" fillId="0" borderId="0" xfId="0" applyNumberFormat="1" applyFont="1" applyBorder="1" applyAlignment="1">
      <alignment horizontal="center" vertical="center" wrapText="1"/>
    </xf>
    <xf numFmtId="0" fontId="3" fillId="0" borderId="0" xfId="0" applyFont="1" applyAlignment="1">
      <alignment vertical="top" wrapText="1"/>
    </xf>
    <xf numFmtId="0" fontId="1" fillId="0" borderId="0" xfId="0" applyFont="1" applyBorder="1"/>
    <xf numFmtId="4" fontId="2" fillId="0" borderId="0" xfId="0" applyNumberFormat="1" applyFont="1" applyBorder="1" applyAlignment="1">
      <alignment vertical="center" wrapText="1"/>
    </xf>
    <xf numFmtId="0" fontId="7" fillId="0" borderId="3" xfId="0" applyFont="1" applyBorder="1" applyAlignment="1">
      <alignment vertical="top" wrapText="1"/>
    </xf>
    <xf numFmtId="0" fontId="7" fillId="0" borderId="0" xfId="0" applyFont="1" applyAlignment="1">
      <alignment vertical="top" wrapText="1"/>
    </xf>
    <xf numFmtId="4" fontId="7" fillId="0" borderId="0" xfId="0" applyNumberFormat="1" applyFont="1" applyAlignment="1">
      <alignment vertical="top" wrapText="1"/>
    </xf>
    <xf numFmtId="0" fontId="7" fillId="0" borderId="7" xfId="0" applyFont="1" applyBorder="1" applyAlignment="1">
      <alignment vertical="top" wrapText="1"/>
    </xf>
    <xf numFmtId="165" fontId="11" fillId="0" borderId="0" xfId="0" applyNumberFormat="1" applyFont="1"/>
    <xf numFmtId="166" fontId="11" fillId="0" borderId="0" xfId="0" applyNumberFormat="1" applyFont="1"/>
    <xf numFmtId="0" fontId="11" fillId="0" borderId="0" xfId="0" applyFont="1"/>
    <xf numFmtId="49" fontId="13" fillId="0" borderId="12" xfId="0" applyNumberFormat="1" applyFont="1" applyFill="1" applyBorder="1" applyAlignment="1">
      <alignment horizontal="left" vertical="top"/>
    </xf>
    <xf numFmtId="0" fontId="11" fillId="0" borderId="13" xfId="0" applyFont="1" applyFill="1" applyBorder="1" applyAlignment="1">
      <alignment vertical="top" wrapText="1"/>
    </xf>
    <xf numFmtId="0" fontId="11" fillId="0" borderId="0" xfId="0" applyFont="1" applyAlignment="1">
      <alignment horizontal="center"/>
    </xf>
    <xf numFmtId="2" fontId="11" fillId="0" borderId="0" xfId="0" applyNumberFormat="1" applyFont="1" applyAlignment="1">
      <alignment horizontal="right"/>
    </xf>
    <xf numFmtId="167" fontId="11" fillId="0" borderId="0" xfId="3" applyFont="1" applyFill="1" applyAlignment="1">
      <alignment horizontal="right"/>
    </xf>
    <xf numFmtId="10" fontId="11" fillId="0" borderId="0" xfId="3" applyNumberFormat="1" applyFont="1" applyFill="1" applyAlignment="1">
      <alignment horizontal="right"/>
    </xf>
    <xf numFmtId="169" fontId="11" fillId="0" borderId="0" xfId="4" applyFont="1" applyFill="1" applyAlignment="1">
      <alignment horizontal="right"/>
    </xf>
    <xf numFmtId="0" fontId="14" fillId="0" borderId="12" xfId="0" applyFont="1" applyBorder="1" applyAlignment="1">
      <alignment horizontal="center" vertical="top"/>
    </xf>
    <xf numFmtId="0" fontId="15" fillId="0" borderId="0" xfId="0" applyFont="1" applyAlignment="1">
      <alignment horizontal="center" vertical="center"/>
    </xf>
    <xf numFmtId="165" fontId="15" fillId="0" borderId="15" xfId="1" applyNumberFormat="1" applyFont="1" applyBorder="1" applyAlignment="1">
      <alignment horizontal="center"/>
    </xf>
    <xf numFmtId="44" fontId="11" fillId="0" borderId="0" xfId="2" applyFont="1"/>
    <xf numFmtId="0" fontId="15" fillId="0" borderId="0" xfId="0" applyFont="1" applyAlignment="1">
      <alignment horizontal="center"/>
    </xf>
    <xf numFmtId="165" fontId="15" fillId="0" borderId="14" xfId="1" applyNumberFormat="1" applyFont="1" applyBorder="1" applyAlignment="1">
      <alignment horizontal="center"/>
    </xf>
    <xf numFmtId="0" fontId="16" fillId="0" borderId="0" xfId="0" applyFont="1"/>
    <xf numFmtId="0" fontId="17" fillId="0" borderId="0" xfId="0" applyFont="1" applyAlignment="1">
      <alignment horizontal="left"/>
    </xf>
    <xf numFmtId="165" fontId="14" fillId="0" borderId="17" xfId="1" applyNumberFormat="1" applyFont="1" applyBorder="1" applyAlignment="1"/>
    <xf numFmtId="0" fontId="11" fillId="0" borderId="0" xfId="0" applyFont="1" applyFill="1" applyAlignment="1">
      <alignment horizontal="left" vertical="top" wrapText="1"/>
    </xf>
    <xf numFmtId="168" fontId="20" fillId="0" borderId="0" xfId="4" applyNumberFormat="1" applyFont="1" applyFill="1" applyAlignment="1">
      <alignment horizontal="right" vertical="center"/>
    </xf>
    <xf numFmtId="0" fontId="11" fillId="0" borderId="0" xfId="0" applyFont="1" applyFill="1" applyAlignment="1">
      <alignment vertical="top"/>
    </xf>
    <xf numFmtId="0" fontId="11" fillId="0" borderId="0" xfId="0" applyFont="1" applyFill="1"/>
    <xf numFmtId="0" fontId="11" fillId="0" borderId="0" xfId="0" applyFont="1" applyAlignment="1">
      <alignment vertical="top"/>
    </xf>
    <xf numFmtId="0" fontId="13" fillId="3" borderId="0" xfId="0" applyFont="1" applyFill="1" applyAlignment="1">
      <alignment horizontal="center" vertical="top"/>
    </xf>
    <xf numFmtId="0" fontId="11" fillId="3" borderId="0" xfId="0" applyFont="1" applyFill="1"/>
    <xf numFmtId="2" fontId="11" fillId="3" borderId="0" xfId="0" applyNumberFormat="1" applyFont="1" applyFill="1" applyAlignment="1">
      <alignment horizontal="center"/>
    </xf>
    <xf numFmtId="167" fontId="21" fillId="3" borderId="0" xfId="0" applyNumberFormat="1" applyFont="1" applyFill="1"/>
    <xf numFmtId="170" fontId="11" fillId="3" borderId="0" xfId="5" applyFont="1" applyFill="1" applyAlignment="1"/>
    <xf numFmtId="2" fontId="11" fillId="3" borderId="0" xfId="0" applyNumberFormat="1" applyFont="1" applyFill="1"/>
    <xf numFmtId="0" fontId="0" fillId="0" borderId="0" xfId="0" applyAlignment="1">
      <alignment horizontal="center" vertical="top"/>
    </xf>
    <xf numFmtId="2" fontId="11" fillId="0" borderId="13" xfId="0" applyNumberFormat="1" applyFont="1" applyFill="1" applyBorder="1" applyAlignment="1">
      <alignment horizontal="center" vertical="top" wrapText="1"/>
    </xf>
    <xf numFmtId="0" fontId="11" fillId="0" borderId="13" xfId="0" applyFont="1" applyFill="1" applyBorder="1" applyAlignment="1">
      <alignment horizontal="center" vertical="top" wrapText="1"/>
    </xf>
    <xf numFmtId="2" fontId="13" fillId="0" borderId="14" xfId="0" applyNumberFormat="1" applyFont="1" applyFill="1" applyBorder="1" applyAlignment="1">
      <alignment horizontal="center" vertical="top" wrapText="1"/>
    </xf>
    <xf numFmtId="0" fontId="13" fillId="0" borderId="0" xfId="0" applyFont="1" applyAlignment="1">
      <alignment horizontal="center" vertical="center"/>
    </xf>
    <xf numFmtId="4" fontId="23" fillId="0" borderId="5" xfId="0" applyNumberFormat="1" applyFont="1" applyBorder="1" applyAlignment="1">
      <alignment horizontal="center" vertical="top" wrapText="1"/>
    </xf>
    <xf numFmtId="4" fontId="23" fillId="0" borderId="6" xfId="0" applyNumberFormat="1" applyFont="1" applyBorder="1" applyAlignment="1">
      <alignment horizontal="center" vertical="top" wrapText="1"/>
    </xf>
    <xf numFmtId="4" fontId="23" fillId="0" borderId="7" xfId="0" applyNumberFormat="1" applyFont="1" applyBorder="1" applyAlignment="1">
      <alignment horizontal="center" vertical="top" wrapText="1"/>
    </xf>
    <xf numFmtId="4" fontId="23" fillId="0" borderId="4" xfId="0" applyNumberFormat="1" applyFont="1" applyBorder="1" applyAlignment="1">
      <alignment horizontal="center" vertical="top"/>
    </xf>
    <xf numFmtId="4" fontId="7" fillId="0" borderId="7" xfId="0" applyNumberFormat="1" applyFont="1" applyBorder="1" applyAlignment="1">
      <alignment horizontal="left" vertical="top" wrapText="1"/>
    </xf>
    <xf numFmtId="0" fontId="7" fillId="0" borderId="7" xfId="0" applyFont="1" applyBorder="1" applyAlignment="1">
      <alignment horizontal="center" vertical="top" wrapText="1"/>
    </xf>
    <xf numFmtId="0" fontId="8" fillId="0" borderId="7" xfId="0" applyFont="1" applyBorder="1" applyAlignment="1">
      <alignment vertical="top" wrapText="1"/>
    </xf>
    <xf numFmtId="4" fontId="7" fillId="0" borderId="7" xfId="0" applyNumberFormat="1" applyFont="1" applyBorder="1" applyAlignment="1">
      <alignment vertical="top" wrapText="1"/>
    </xf>
    <xf numFmtId="1" fontId="8" fillId="0" borderId="4" xfId="0" applyNumberFormat="1" applyFont="1" applyBorder="1" applyAlignment="1">
      <alignment horizontal="center" vertical="top" wrapText="1"/>
    </xf>
    <xf numFmtId="1" fontId="8" fillId="0" borderId="5" xfId="0" applyNumberFormat="1" applyFont="1" applyBorder="1" applyAlignment="1">
      <alignment horizontal="center" vertical="top" wrapText="1"/>
    </xf>
    <xf numFmtId="1" fontId="7" fillId="0" borderId="6" xfId="0" applyNumberFormat="1" applyFont="1" applyBorder="1" applyAlignment="1">
      <alignment horizontal="center" vertical="top" wrapText="1"/>
    </xf>
    <xf numFmtId="1" fontId="7" fillId="0" borderId="4" xfId="0" applyNumberFormat="1" applyFont="1" applyBorder="1" applyAlignment="1">
      <alignment horizontal="center" vertical="top" wrapText="1"/>
    </xf>
    <xf numFmtId="1" fontId="7" fillId="0" borderId="5" xfId="0" applyNumberFormat="1" applyFont="1" applyBorder="1" applyAlignment="1">
      <alignment horizontal="center" vertical="top" wrapText="1"/>
    </xf>
    <xf numFmtId="4" fontId="7" fillId="0" borderId="7" xfId="0" applyNumberFormat="1" applyFont="1" applyBorder="1" applyAlignment="1">
      <alignment horizontal="center" vertical="top" wrapText="1"/>
    </xf>
    <xf numFmtId="1" fontId="7" fillId="0" borderId="0" xfId="0" applyNumberFormat="1" applyFont="1" applyBorder="1" applyAlignment="1">
      <alignment horizontal="center" vertical="top" wrapText="1"/>
    </xf>
    <xf numFmtId="1" fontId="7" fillId="0" borderId="2" xfId="0" applyNumberFormat="1" applyFont="1" applyBorder="1" applyAlignment="1">
      <alignment horizontal="center" vertical="top" wrapText="1"/>
    </xf>
    <xf numFmtId="1" fontId="7" fillId="0" borderId="1" xfId="0" applyNumberFormat="1" applyFont="1" applyBorder="1" applyAlignment="1">
      <alignment horizontal="center" vertical="top" wrapText="1"/>
    </xf>
    <xf numFmtId="1" fontId="8" fillId="0" borderId="6" xfId="0" applyNumberFormat="1" applyFont="1" applyBorder="1" applyAlignment="1">
      <alignment horizontal="center" vertical="top" wrapText="1"/>
    </xf>
    <xf numFmtId="0" fontId="7" fillId="0" borderId="0" xfId="0" applyFont="1" applyAlignment="1">
      <alignment horizontal="center" vertical="top" wrapText="1"/>
    </xf>
    <xf numFmtId="4" fontId="26" fillId="0" borderId="7" xfId="0" applyNumberFormat="1" applyFont="1" applyBorder="1" applyAlignment="1">
      <alignment vertical="top" wrapText="1"/>
    </xf>
    <xf numFmtId="0" fontId="26" fillId="0" borderId="7" xfId="0" applyFont="1" applyBorder="1" applyAlignment="1">
      <alignment vertical="top" wrapText="1"/>
    </xf>
    <xf numFmtId="0" fontId="26" fillId="0" borderId="0" xfId="0" applyFont="1" applyAlignment="1">
      <alignment vertical="top" wrapText="1"/>
    </xf>
    <xf numFmtId="4" fontId="27" fillId="0" borderId="7" xfId="0" applyNumberFormat="1" applyFont="1" applyBorder="1" applyAlignment="1">
      <alignment horizontal="center" vertical="top" wrapText="1"/>
    </xf>
    <xf numFmtId="0" fontId="0" fillId="0" borderId="0" xfId="0" applyBorder="1"/>
    <xf numFmtId="0" fontId="11" fillId="0" borderId="0" xfId="0" applyFont="1" applyBorder="1" applyAlignment="1">
      <alignment vertical="top"/>
    </xf>
    <xf numFmtId="0" fontId="12" fillId="2" borderId="7" xfId="0" applyFont="1" applyFill="1" applyBorder="1" applyAlignment="1">
      <alignment horizontal="center" vertical="center" wrapText="1"/>
    </xf>
    <xf numFmtId="0" fontId="11" fillId="0" borderId="7" xfId="0" applyFont="1" applyFill="1" applyBorder="1" applyAlignment="1">
      <alignment vertical="top" wrapText="1"/>
    </xf>
    <xf numFmtId="0" fontId="11" fillId="0" borderId="7" xfId="0" applyFont="1" applyBorder="1" applyAlignment="1">
      <alignment vertical="top"/>
    </xf>
    <xf numFmtId="0" fontId="11" fillId="0" borderId="7" xfId="0" applyFont="1" applyFill="1" applyBorder="1" applyAlignment="1">
      <alignment horizontal="center" vertical="top" wrapText="1"/>
    </xf>
    <xf numFmtId="0" fontId="0" fillId="0" borderId="0" xfId="0" applyBorder="1" applyAlignment="1">
      <alignment horizontal="center"/>
    </xf>
    <xf numFmtId="0" fontId="15" fillId="0" borderId="16" xfId="0" applyFont="1" applyFill="1" applyBorder="1" applyAlignment="1">
      <alignment horizontal="left" wrapText="1"/>
    </xf>
    <xf numFmtId="0" fontId="0" fillId="0" borderId="23" xfId="0" applyFill="1" applyBorder="1"/>
    <xf numFmtId="0" fontId="0" fillId="0" borderId="0" xfId="0" applyFill="1" applyBorder="1"/>
    <xf numFmtId="0" fontId="0" fillId="0" borderId="18" xfId="0" applyFill="1" applyBorder="1"/>
    <xf numFmtId="0" fontId="0" fillId="0" borderId="20" xfId="0" applyFill="1" applyBorder="1"/>
    <xf numFmtId="0" fontId="0" fillId="0" borderId="21" xfId="0" applyFill="1" applyBorder="1"/>
    <xf numFmtId="0" fontId="0" fillId="0" borderId="22" xfId="0" applyFill="1" applyBorder="1"/>
    <xf numFmtId="0" fontId="11" fillId="0" borderId="0" xfId="0" applyFont="1" applyBorder="1"/>
    <xf numFmtId="2" fontId="12" fillId="2" borderId="7" xfId="0" applyNumberFormat="1" applyFont="1" applyFill="1" applyBorder="1" applyAlignment="1">
      <alignment horizontal="center" vertical="center" wrapText="1"/>
    </xf>
    <xf numFmtId="168" fontId="12" fillId="2" borderId="7" xfId="3" applyNumberFormat="1" applyFont="1" applyFill="1" applyBorder="1" applyAlignment="1">
      <alignment horizontal="center" vertical="center" wrapText="1"/>
    </xf>
    <xf numFmtId="168" fontId="12" fillId="2" borderId="7" xfId="4" applyNumberFormat="1" applyFont="1" applyFill="1" applyBorder="1" applyAlignment="1">
      <alignment horizontal="center" vertical="center" wrapText="1"/>
    </xf>
    <xf numFmtId="2" fontId="11" fillId="0" borderId="7" xfId="0" applyNumberFormat="1" applyFont="1" applyFill="1" applyBorder="1" applyAlignment="1">
      <alignment horizontal="center" vertical="top" wrapText="1"/>
    </xf>
    <xf numFmtId="2" fontId="13" fillId="0" borderId="7" xfId="0" applyNumberFormat="1" applyFont="1" applyFill="1" applyBorder="1" applyAlignment="1">
      <alignment horizontal="center" vertical="top" wrapText="1"/>
    </xf>
    <xf numFmtId="0" fontId="29" fillId="0" borderId="0" xfId="0" applyFont="1"/>
    <xf numFmtId="0" fontId="24" fillId="0" borderId="0" xfId="0" applyFont="1"/>
    <xf numFmtId="0" fontId="30" fillId="0" borderId="0" xfId="0" applyFont="1" applyAlignment="1">
      <alignment horizontal="center" vertical="center"/>
    </xf>
    <xf numFmtId="0" fontId="31" fillId="2" borderId="9"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15" fillId="0" borderId="0" xfId="0" applyFont="1" applyBorder="1" applyAlignment="1">
      <alignment horizontal="left"/>
    </xf>
    <xf numFmtId="0" fontId="14" fillId="0" borderId="0" xfId="0" applyFont="1" applyBorder="1" applyAlignment="1">
      <alignment horizontal="center"/>
    </xf>
    <xf numFmtId="4" fontId="14" fillId="0" borderId="0" xfId="0" applyNumberFormat="1" applyFont="1" applyBorder="1" applyAlignment="1">
      <alignment horizontal="right"/>
    </xf>
    <xf numFmtId="165" fontId="14" fillId="0" borderId="19" xfId="1" applyNumberFormat="1" applyFont="1" applyBorder="1" applyAlignment="1"/>
    <xf numFmtId="0" fontId="16" fillId="0" borderId="0" xfId="0" applyFont="1" applyBorder="1" applyAlignment="1">
      <alignment horizontal="center" vertical="top"/>
    </xf>
    <xf numFmtId="0" fontId="18" fillId="0" borderId="0" xfId="0" applyFont="1" applyBorder="1" applyAlignment="1">
      <alignment horizontal="left"/>
    </xf>
    <xf numFmtId="0" fontId="16" fillId="0" borderId="0" xfId="0" applyFont="1" applyBorder="1" applyAlignment="1">
      <alignment horizontal="left"/>
    </xf>
    <xf numFmtId="4" fontId="16" fillId="0" borderId="0" xfId="0" applyNumberFormat="1" applyFont="1" applyBorder="1" applyAlignment="1">
      <alignment horizontal="right"/>
    </xf>
    <xf numFmtId="0" fontId="16" fillId="0" borderId="0" xfId="1" applyNumberFormat="1" applyFont="1" applyBorder="1" applyAlignment="1">
      <alignment horizontal="left"/>
    </xf>
    <xf numFmtId="0" fontId="12" fillId="2" borderId="7" xfId="0" applyFont="1" applyFill="1" applyBorder="1" applyAlignment="1">
      <alignment horizontal="center" vertical="top" wrapText="1"/>
    </xf>
    <xf numFmtId="0" fontId="11" fillId="0" borderId="0" xfId="0" applyFont="1" applyFill="1" applyBorder="1" applyAlignment="1">
      <alignment vertical="top" wrapText="1"/>
    </xf>
    <xf numFmtId="0" fontId="9" fillId="0" borderId="0" xfId="0" applyFont="1" applyBorder="1" applyAlignment="1">
      <alignment vertical="center"/>
    </xf>
    <xf numFmtId="0" fontId="22" fillId="0" borderId="0" xfId="0" applyFont="1" applyBorder="1" applyAlignment="1">
      <alignment vertical="center"/>
    </xf>
    <xf numFmtId="0" fontId="11" fillId="0" borderId="0" xfId="0" applyFont="1" applyFill="1" applyBorder="1" applyAlignment="1">
      <alignment horizontal="center" vertical="top" wrapText="1"/>
    </xf>
    <xf numFmtId="0" fontId="9" fillId="0" borderId="0" xfId="0" applyFont="1" applyFill="1" applyBorder="1" applyAlignment="1">
      <alignment vertical="center"/>
    </xf>
    <xf numFmtId="0" fontId="22" fillId="0" borderId="0" xfId="0" applyFont="1" applyFill="1" applyBorder="1" applyAlignment="1">
      <alignment vertical="center"/>
    </xf>
    <xf numFmtId="0" fontId="0" fillId="0" borderId="0" xfId="0" applyFill="1" applyBorder="1" applyAlignment="1">
      <alignment horizontal="center"/>
    </xf>
    <xf numFmtId="0" fontId="11" fillId="0" borderId="0" xfId="0" applyFont="1" applyFill="1" applyBorder="1" applyAlignment="1">
      <alignment vertical="top"/>
    </xf>
    <xf numFmtId="0" fontId="13" fillId="0" borderId="0" xfId="0" applyFont="1" applyBorder="1" applyAlignment="1">
      <alignment vertical="top"/>
    </xf>
    <xf numFmtId="0" fontId="33" fillId="0" borderId="0" xfId="0" applyFont="1" applyBorder="1"/>
    <xf numFmtId="0" fontId="13" fillId="0" borderId="7" xfId="0" applyFont="1" applyFill="1" applyBorder="1" applyAlignment="1">
      <alignment vertical="top" wrapText="1"/>
    </xf>
    <xf numFmtId="0" fontId="13" fillId="0" borderId="7" xfId="0" applyFont="1" applyFill="1" applyBorder="1" applyAlignment="1">
      <alignment horizontal="center" vertical="top" wrapText="1"/>
    </xf>
    <xf numFmtId="0" fontId="33" fillId="0" borderId="7" xfId="0" applyFont="1" applyFill="1" applyBorder="1" applyAlignment="1">
      <alignment horizontal="center"/>
    </xf>
    <xf numFmtId="0" fontId="9" fillId="0" borderId="0" xfId="0" applyFont="1" applyBorder="1" applyAlignment="1">
      <alignment horizontal="center" vertical="center"/>
    </xf>
    <xf numFmtId="0" fontId="22" fillId="0" borderId="0" xfId="0" applyFont="1" applyBorder="1" applyAlignment="1">
      <alignment horizontal="center" vertical="center"/>
    </xf>
    <xf numFmtId="0" fontId="13" fillId="0" borderId="7" xfId="0" applyFont="1" applyBorder="1" applyAlignment="1">
      <alignment horizontal="center" vertical="top"/>
    </xf>
    <xf numFmtId="0" fontId="11" fillId="0" borderId="0" xfId="0" applyFont="1" applyBorder="1" applyAlignment="1">
      <alignment horizontal="center" vertical="top"/>
    </xf>
    <xf numFmtId="1" fontId="10" fillId="0" borderId="8" xfId="0" applyNumberFormat="1" applyFont="1" applyBorder="1" applyAlignment="1">
      <alignment horizontal="center" vertical="center" wrapText="1"/>
    </xf>
    <xf numFmtId="1" fontId="31" fillId="2" borderId="10" xfId="0" applyNumberFormat="1" applyFont="1" applyFill="1" applyBorder="1" applyAlignment="1">
      <alignment horizontal="center" vertical="center" wrapText="1"/>
    </xf>
    <xf numFmtId="4" fontId="10" fillId="0" borderId="8" xfId="0" applyNumberFormat="1" applyFont="1" applyBorder="1" applyAlignment="1">
      <alignment horizontal="center" vertical="center" wrapText="1"/>
    </xf>
    <xf numFmtId="4" fontId="31" fillId="2" borderId="10" xfId="3" applyNumberFormat="1" applyFont="1" applyFill="1" applyBorder="1" applyAlignment="1">
      <alignment horizontal="center" vertical="center" wrapText="1"/>
    </xf>
    <xf numFmtId="4" fontId="10" fillId="0" borderId="8" xfId="0" applyNumberFormat="1" applyFont="1" applyBorder="1" applyAlignment="1">
      <alignment horizontal="right" vertical="center" wrapText="1"/>
    </xf>
    <xf numFmtId="4" fontId="8" fillId="0" borderId="4" xfId="0" applyNumberFormat="1" applyFont="1" applyBorder="1" applyAlignment="1">
      <alignment horizontal="center" vertical="top"/>
    </xf>
    <xf numFmtId="4" fontId="8" fillId="0" borderId="5" xfId="0" applyNumberFormat="1" applyFont="1" applyBorder="1" applyAlignment="1">
      <alignment horizontal="center" vertical="top" wrapText="1"/>
    </xf>
    <xf numFmtId="4" fontId="8" fillId="0" borderId="6" xfId="0" applyNumberFormat="1" applyFont="1" applyBorder="1" applyAlignment="1">
      <alignment horizontal="center" vertical="top" wrapText="1"/>
    </xf>
    <xf numFmtId="4" fontId="8" fillId="0" borderId="7" xfId="0" applyNumberFormat="1" applyFont="1" applyBorder="1" applyAlignment="1">
      <alignment horizontal="center" vertical="top" wrapText="1"/>
    </xf>
    <xf numFmtId="4" fontId="26" fillId="0" borderId="7" xfId="0" applyNumberFormat="1" applyFont="1" applyBorder="1" applyAlignment="1">
      <alignment horizontal="center" vertical="top" wrapText="1"/>
    </xf>
    <xf numFmtId="4" fontId="8" fillId="0" borderId="7" xfId="0" applyNumberFormat="1" applyFont="1" applyBorder="1" applyAlignment="1">
      <alignment vertical="top" wrapText="1"/>
    </xf>
    <xf numFmtId="0" fontId="13" fillId="0" borderId="0" xfId="0" applyFont="1" applyBorder="1" applyAlignment="1">
      <alignment horizontal="center" vertical="top"/>
    </xf>
    <xf numFmtId="0" fontId="13" fillId="0" borderId="0" xfId="0" applyFont="1" applyFill="1" applyBorder="1" applyAlignment="1">
      <alignment vertical="top" wrapText="1"/>
    </xf>
    <xf numFmtId="0" fontId="33" fillId="0" borderId="0" xfId="0" applyFont="1" applyFill="1" applyBorder="1" applyAlignment="1">
      <alignment horizontal="center"/>
    </xf>
    <xf numFmtId="0" fontId="34" fillId="0" borderId="8" xfId="0" applyFont="1" applyBorder="1" applyAlignment="1">
      <alignment horizontal="center" vertical="center" wrapText="1"/>
    </xf>
    <xf numFmtId="0" fontId="10" fillId="0" borderId="8" xfId="0" applyFont="1" applyBorder="1" applyAlignment="1">
      <alignment horizontal="center" wrapText="1"/>
    </xf>
    <xf numFmtId="0" fontId="31" fillId="2" borderId="10" xfId="0" applyFont="1" applyFill="1" applyBorder="1" applyAlignment="1">
      <alignment horizontal="center" wrapText="1"/>
    </xf>
    <xf numFmtId="0" fontId="0" fillId="0" borderId="0" xfId="0" applyFill="1"/>
    <xf numFmtId="0" fontId="29" fillId="0" borderId="0" xfId="0" applyFont="1" applyFill="1" applyAlignment="1">
      <alignment vertical="top"/>
    </xf>
    <xf numFmtId="0" fontId="29" fillId="0" borderId="0" xfId="0" applyFont="1" applyFill="1" applyAlignment="1">
      <alignment wrapText="1"/>
    </xf>
    <xf numFmtId="1" fontId="11" fillId="0" borderId="0" xfId="0" applyNumberFormat="1" applyFont="1" applyFill="1"/>
    <xf numFmtId="4" fontId="11" fillId="0" borderId="0" xfId="0" applyNumberFormat="1" applyFont="1" applyFill="1"/>
    <xf numFmtId="4" fontId="11" fillId="0" borderId="0" xfId="0" applyNumberFormat="1" applyFont="1" applyFill="1" applyAlignment="1">
      <alignment horizontal="right"/>
    </xf>
    <xf numFmtId="0" fontId="29" fillId="0" borderId="0" xfId="0" applyFont="1" applyFill="1" applyAlignment="1">
      <alignment vertical="top" wrapText="1"/>
    </xf>
    <xf numFmtId="0" fontId="24" fillId="0" borderId="0" xfId="0" applyFont="1" applyFill="1" applyAlignment="1">
      <alignment horizontal="center" vertical="top"/>
    </xf>
    <xf numFmtId="0" fontId="24" fillId="0" borderId="0" xfId="0" applyFont="1" applyFill="1" applyAlignment="1">
      <alignment wrapText="1"/>
    </xf>
    <xf numFmtId="0" fontId="28" fillId="0" borderId="0" xfId="0" applyFont="1" applyFill="1" applyAlignment="1">
      <alignment horizontal="center"/>
    </xf>
    <xf numFmtId="1" fontId="0" fillId="0" borderId="0" xfId="0" applyNumberFormat="1" applyFill="1"/>
    <xf numFmtId="4" fontId="0" fillId="0" borderId="0" xfId="0" applyNumberFormat="1" applyFill="1"/>
    <xf numFmtId="4" fontId="0" fillId="0" borderId="0" xfId="0" applyNumberFormat="1" applyFill="1" applyAlignment="1">
      <alignment horizontal="right"/>
    </xf>
    <xf numFmtId="171" fontId="25" fillId="0" borderId="0" xfId="0" applyNumberFormat="1" applyFont="1" applyFill="1" applyAlignment="1">
      <alignment horizontal="center"/>
    </xf>
    <xf numFmtId="4" fontId="23" fillId="0" borderId="5" xfId="0" applyNumberFormat="1" applyFont="1" applyBorder="1" applyAlignment="1">
      <alignment horizontal="center" vertical="top"/>
    </xf>
    <xf numFmtId="4" fontId="35" fillId="0" borderId="0" xfId="0" applyNumberFormat="1" applyFont="1" applyAlignment="1">
      <alignment vertical="top" wrapText="1"/>
    </xf>
    <xf numFmtId="4" fontId="8" fillId="0" borderId="5" xfId="0" applyNumberFormat="1" applyFont="1" applyBorder="1" applyAlignment="1">
      <alignment horizontal="center" vertical="top"/>
    </xf>
    <xf numFmtId="4" fontId="7" fillId="0" borderId="5" xfId="0" applyNumberFormat="1" applyFont="1" applyBorder="1" applyAlignment="1">
      <alignment horizontal="center" vertical="top" wrapText="1"/>
    </xf>
    <xf numFmtId="4" fontId="7" fillId="0" borderId="6" xfId="0" applyNumberFormat="1" applyFont="1" applyBorder="1" applyAlignment="1">
      <alignment horizontal="center" vertical="top" wrapText="1"/>
    </xf>
    <xf numFmtId="0" fontId="35" fillId="0" borderId="7" xfId="0" applyFont="1" applyBorder="1" applyAlignment="1">
      <alignment horizontal="center" vertical="top" wrapText="1"/>
    </xf>
    <xf numFmtId="0" fontId="23" fillId="0" borderId="7" xfId="0" applyFont="1" applyBorder="1" applyAlignment="1">
      <alignment horizontal="center" vertical="top" wrapText="1"/>
    </xf>
    <xf numFmtId="0" fontId="8" fillId="0" borderId="5" xfId="0" applyFont="1" applyBorder="1" applyAlignment="1">
      <alignment horizontal="center" vertical="top" wrapText="1"/>
    </xf>
    <xf numFmtId="0" fontId="8" fillId="0" borderId="6" xfId="0" applyFont="1" applyBorder="1" applyAlignment="1">
      <alignment horizontal="center" vertical="top" wrapText="1"/>
    </xf>
    <xf numFmtId="0" fontId="8" fillId="0" borderId="7" xfId="0" applyFont="1" applyBorder="1" applyAlignment="1">
      <alignment horizontal="left" vertical="top" wrapText="1"/>
    </xf>
    <xf numFmtId="3" fontId="7" fillId="0" borderId="5" xfId="0" applyNumberFormat="1" applyFont="1" applyBorder="1" applyAlignment="1">
      <alignment horizontal="center" vertical="top" wrapText="1"/>
    </xf>
    <xf numFmtId="4" fontId="35" fillId="0" borderId="7" xfId="0" applyNumberFormat="1" applyFont="1" applyBorder="1" applyAlignment="1">
      <alignment horizontal="center" vertical="top" wrapText="1"/>
    </xf>
    <xf numFmtId="0" fontId="35" fillId="0" borderId="7" xfId="0" applyFont="1" applyBorder="1" applyAlignment="1">
      <alignment vertical="top" wrapText="1"/>
    </xf>
    <xf numFmtId="0" fontId="7" fillId="0" borderId="7" xfId="0" applyFont="1" applyBorder="1" applyAlignment="1">
      <alignment horizontal="left" vertical="top" wrapText="1"/>
    </xf>
    <xf numFmtId="4" fontId="27" fillId="0" borderId="7" xfId="0" applyNumberFormat="1" applyFont="1" applyBorder="1" applyAlignment="1">
      <alignment vertical="top" wrapText="1"/>
    </xf>
    <xf numFmtId="0" fontId="7" fillId="0" borderId="7" xfId="0" quotePrefix="1" applyFont="1" applyBorder="1" applyAlignment="1">
      <alignment vertical="top" wrapText="1"/>
    </xf>
    <xf numFmtId="0" fontId="26" fillId="0" borderId="7" xfId="0" quotePrefix="1" applyFont="1" applyBorder="1" applyAlignment="1">
      <alignment vertical="top" wrapText="1"/>
    </xf>
    <xf numFmtId="0" fontId="35" fillId="0" borderId="7" xfId="0" quotePrefix="1" applyFont="1" applyBorder="1" applyAlignment="1">
      <alignment horizontal="center" vertical="top" wrapText="1"/>
    </xf>
    <xf numFmtId="0" fontId="36" fillId="0" borderId="7" xfId="0" applyFont="1" applyBorder="1" applyAlignment="1">
      <alignment vertical="top" wrapText="1"/>
    </xf>
    <xf numFmtId="4" fontId="7" fillId="0" borderId="5" xfId="0" applyNumberFormat="1" applyFont="1" applyBorder="1" applyAlignment="1">
      <alignment vertical="top"/>
    </xf>
    <xf numFmtId="4" fontId="7" fillId="0" borderId="6" xfId="0" applyNumberFormat="1" applyFont="1" applyBorder="1" applyAlignment="1">
      <alignment vertical="top" wrapText="1"/>
    </xf>
    <xf numFmtId="0" fontId="27" fillId="0" borderId="7" xfId="0" applyFont="1" applyBorder="1" applyAlignment="1">
      <alignment vertical="top" wrapText="1"/>
    </xf>
    <xf numFmtId="4" fontId="7" fillId="0" borderId="7" xfId="0" quotePrefix="1" applyNumberFormat="1" applyFont="1" applyBorder="1" applyAlignment="1">
      <alignment vertical="top" wrapText="1"/>
    </xf>
    <xf numFmtId="4" fontId="26" fillId="0" borderId="7" xfId="0" quotePrefix="1" applyNumberFormat="1" applyFont="1" applyBorder="1" applyAlignment="1">
      <alignment vertical="top" wrapText="1"/>
    </xf>
    <xf numFmtId="4" fontId="35" fillId="0" borderId="7" xfId="0" quotePrefix="1" applyNumberFormat="1" applyFont="1" applyBorder="1" applyAlignment="1">
      <alignment horizontal="center" vertical="top" wrapText="1"/>
    </xf>
    <xf numFmtId="4" fontId="7" fillId="0" borderId="0" xfId="0" applyNumberFormat="1" applyFont="1" applyAlignment="1">
      <alignment horizontal="center" vertical="top" wrapText="1"/>
    </xf>
    <xf numFmtId="1" fontId="7" fillId="0" borderId="0" xfId="0" applyNumberFormat="1" applyFont="1" applyAlignment="1">
      <alignment horizontal="center" vertical="top" wrapText="1"/>
    </xf>
    <xf numFmtId="4" fontId="7" fillId="0" borderId="2" xfId="0" applyNumberFormat="1" applyFont="1" applyBorder="1" applyAlignment="1">
      <alignment horizontal="center" vertical="top" wrapText="1"/>
    </xf>
    <xf numFmtId="4" fontId="35" fillId="0" borderId="0" xfId="0" applyNumberFormat="1" applyFont="1" applyAlignment="1">
      <alignment horizontal="center" vertical="top" wrapText="1"/>
    </xf>
    <xf numFmtId="0" fontId="9" fillId="0" borderId="0" xfId="0" applyFont="1" applyAlignment="1">
      <alignment horizontal="center" vertical="center"/>
    </xf>
    <xf numFmtId="0" fontId="10" fillId="0" borderId="0" xfId="0" applyFont="1" applyBorder="1" applyAlignment="1">
      <alignment horizontal="center" vertical="center" wrapText="1"/>
    </xf>
    <xf numFmtId="0" fontId="0" fillId="0" borderId="0" xfId="0" applyFill="1"/>
    <xf numFmtId="0" fontId="19" fillId="0" borderId="0" xfId="0" applyFont="1" applyFill="1" applyBorder="1" applyAlignment="1">
      <alignment horizontal="center"/>
    </xf>
    <xf numFmtId="0" fontId="19" fillId="0" borderId="0" xfId="0" applyFont="1" applyBorder="1" applyAlignment="1">
      <alignment horizontal="center"/>
    </xf>
    <xf numFmtId="0" fontId="19" fillId="0" borderId="0" xfId="0" applyFont="1" applyAlignment="1">
      <alignment horizontal="center"/>
    </xf>
    <xf numFmtId="0" fontId="14" fillId="0" borderId="24" xfId="0" applyFont="1" applyFill="1" applyBorder="1" applyAlignment="1">
      <alignment horizontal="center" vertical="center"/>
    </xf>
    <xf numFmtId="0" fontId="14" fillId="0" borderId="25" xfId="0" applyFont="1" applyFill="1" applyBorder="1" applyAlignment="1">
      <alignment horizontal="center" vertical="center"/>
    </xf>
    <xf numFmtId="0" fontId="14" fillId="0" borderId="26"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18" xfId="0" applyFont="1" applyFill="1" applyBorder="1" applyAlignment="1">
      <alignment horizontal="center" vertical="center"/>
    </xf>
    <xf numFmtId="4" fontId="1" fillId="0" borderId="0" xfId="0" applyNumberFormat="1" applyFont="1" applyBorder="1" applyAlignment="1">
      <alignment horizontal="center" vertical="center" wrapText="1"/>
    </xf>
    <xf numFmtId="0" fontId="29" fillId="0" borderId="0" xfId="0" applyNumberFormat="1" applyFont="1" applyFill="1" applyAlignment="1">
      <alignment vertical="top" wrapText="1"/>
    </xf>
    <xf numFmtId="4" fontId="31" fillId="2" borderId="11" xfId="4" applyNumberFormat="1" applyFont="1" applyFill="1" applyBorder="1" applyAlignment="1">
      <alignment horizontal="center" vertical="center" wrapText="1"/>
    </xf>
  </cellXfs>
  <cellStyles count="6">
    <cellStyle name="Euro" xfId="4" xr:uid="{00000000-0005-0000-0000-000000000000}"/>
    <cellStyle name="Excel_BuiltIn_Comma" xfId="3" xr:uid="{00000000-0005-0000-0000-000001000000}"/>
    <cellStyle name="Excel_BuiltIn_Currency" xfId="5" xr:uid="{00000000-0005-0000-0000-000002000000}"/>
    <cellStyle name="Milliers" xfId="1" builtinId="3"/>
    <cellStyle name="Monétaire" xfId="2" builtinId="4"/>
    <cellStyle name="Normal" xfId="0" builtinId="0"/>
  </cellStyles>
  <dxfs count="11">
    <dxf>
      <font>
        <b/>
        <color rgb="FFFF0000"/>
      </font>
    </dxf>
    <dxf>
      <font>
        <b val="0"/>
        <i val="0"/>
        <strike val="0"/>
        <condense val="0"/>
        <extend val="0"/>
        <outline val="0"/>
        <shadow val="0"/>
        <u val="none"/>
        <vertAlign val="baseline"/>
        <sz val="10"/>
        <color rgb="FF000000"/>
        <name val="Arial2"/>
        <scheme val="none"/>
      </font>
      <numFmt numFmtId="4" formatCode="#,##0.0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0"/>
        <color rgb="FF000000"/>
        <name val="Arial2"/>
        <scheme val="none"/>
      </font>
      <numFmt numFmtId="4" formatCode="#,##0.00"/>
      <fill>
        <patternFill patternType="none">
          <fgColor indexed="64"/>
          <bgColor indexed="65"/>
        </patternFill>
      </fill>
    </dxf>
    <dxf>
      <font>
        <b val="0"/>
        <i val="0"/>
        <strike val="0"/>
        <condense val="0"/>
        <extend val="0"/>
        <outline val="0"/>
        <shadow val="0"/>
        <u val="none"/>
        <vertAlign val="baseline"/>
        <sz val="10"/>
        <color rgb="FF000000"/>
        <name val="Arial2"/>
        <scheme val="none"/>
      </font>
      <numFmt numFmtId="1" formatCode="0"/>
      <fill>
        <patternFill patternType="none">
          <fgColor indexed="64"/>
          <bgColor indexed="65"/>
        </patternFill>
      </fill>
    </dxf>
    <dxf>
      <font>
        <b val="0"/>
        <i val="0"/>
        <strike val="0"/>
        <condense val="0"/>
        <extend val="0"/>
        <outline val="0"/>
        <shadow val="0"/>
        <u val="none"/>
        <vertAlign val="baseline"/>
        <sz val="10"/>
        <color rgb="FFFF0000"/>
        <name val="Arial2"/>
        <scheme val="none"/>
      </font>
      <numFmt numFmtId="171" formatCode="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Arial2"/>
        <scheme val="none"/>
      </font>
      <numFmt numFmtId="0" formatCode="General"/>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auto="1"/>
        <name val="Arial2"/>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rgb="FF000000"/>
        <name val="Arial2"/>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Calibri"/>
        <family val="2"/>
        <scheme val="none"/>
      </font>
    </dxf>
    <dxf>
      <font>
        <b val="0"/>
        <i val="0"/>
        <strike val="0"/>
        <condense val="0"/>
        <extend val="0"/>
        <outline val="0"/>
        <shadow val="0"/>
        <u val="none"/>
        <vertAlign val="baseline"/>
        <sz val="10"/>
        <color indexed="8"/>
        <name val="Calibri"/>
        <family val="2"/>
        <scheme val="none"/>
      </font>
    </dxf>
    <dxf>
      <font>
        <b val="0"/>
        <i val="0"/>
        <strike val="0"/>
        <condense val="0"/>
        <extend val="0"/>
        <outline val="0"/>
        <shadow val="0"/>
        <u val="none"/>
        <vertAlign val="baseline"/>
        <sz val="10"/>
        <color indexed="8"/>
        <name val="Calibri"/>
        <family val="2"/>
        <scheme val="none"/>
      </font>
    </dxf>
  </dxfs>
  <tableStyles count="0" defaultTableStyle="TableStyleMedium9" defaultPivotStyle="PivotStyleLight16"/>
  <colors>
    <mruColors>
      <color rgb="FFFF00FF"/>
      <color rgb="FF3FFF96"/>
      <color rgb="FFFFFFA3"/>
      <color rgb="FFFF8B8B"/>
      <color rgb="FFFFDA65"/>
      <color rgb="FFFF2F2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95BFF4B-3D1C-49E2-B35A-D2AC236813AF}" name="DPGF" displayName="DPGF" ref="A4:G13" totalsRowShown="0">
  <autoFilter ref="A4:G13" xr:uid="{54419E19-7261-4B02-B471-9716288E1F96}"/>
  <tableColumns count="7">
    <tableColumn id="1" xr3:uid="{537AC95F-BF6C-455B-BD06-0B7BF2ED76B3}" name="Choix bordereau" dataDxfId="7"/>
    <tableColumn id="2" xr3:uid="{268B6AB9-E67E-4906-B819-CBE9082A66F7}" name="N° " dataDxfId="6"/>
    <tableColumn id="3" xr3:uid="{3E4D53EC-1FAE-4AD3-A4F2-D7BE43269797}" name="Désignation des ouvrages" dataDxfId="5">
      <calculatedColumnFormula>IF(ISBLANK(B5),"",IFERROR(VLOOKUP(B5,INDIRECT(A5),7,0)," -- Code incorrect --"))</calculatedColumnFormula>
    </tableColumn>
    <tableColumn id="4" xr3:uid="{F690B967-6F5A-4054-9D3D-4AA2B079DA44}" name="U" dataDxfId="4">
      <calculatedColumnFormula>IF(ISBLANK(B5),"",IFERROR(VLOOKUP(B5,INDIRECT(A5),9,0)," -- Code incorrect --"))</calculatedColumnFormula>
    </tableColumn>
    <tableColumn id="5" xr3:uid="{BEB32955-288F-4859-AABF-785248D00477}" name="Q" dataDxfId="3"/>
    <tableColumn id="6" xr3:uid="{B004E4E7-70B1-4A9F-AB4E-628FAA0639C9}" name="PU" dataDxfId="2"/>
    <tableColumn id="7" xr3:uid="{0F82B7E4-1F31-4C3F-A171-6A96900C0106}" name="PT" dataDxfId="1"/>
  </tableColumns>
  <tableStyleInfo name="TableStyleLight1"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26538BB-4C59-4167-80C1-6153083ECB8F}" name="T_feuilles" displayName="T_feuilles" ref="J1:J17" totalsRowShown="0" headerRowDxfId="10" dataDxfId="9">
  <autoFilter ref="J1:J17" xr:uid="{FAD8E27E-A188-46E6-9B3A-F395678185A4}"/>
  <tableColumns count="1">
    <tableColumn id="1" xr3:uid="{44E71016-9EC0-49CC-8FAE-7D3B4A03BC55}" name="Liste feuilles" dataDxfId="8"/>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4"/>
  <sheetViews>
    <sheetView tabSelected="1" workbookViewId="0">
      <pane ySplit="4" topLeftCell="A8" activePane="bottomLeft" state="frozen"/>
      <selection pane="bottomLeft" activeCell="A11" sqref="A11"/>
    </sheetView>
  </sheetViews>
  <sheetFormatPr baseColWidth="10" defaultRowHeight="15"/>
  <cols>
    <col min="1" max="1" width="32.42578125" style="137" customWidth="1"/>
    <col min="2" max="2" width="11" style="144" customWidth="1"/>
    <col min="3" max="3" width="85.7109375" style="145" customWidth="1"/>
    <col min="4" max="4" width="6.42578125" style="146" customWidth="1"/>
    <col min="5" max="5" width="11" style="147" customWidth="1"/>
    <col min="6" max="6" width="11" style="148" customWidth="1"/>
    <col min="7" max="7" width="14.7109375" style="149" customWidth="1"/>
    <col min="8" max="8" width="11.5703125" style="137" customWidth="1"/>
    <col min="9" max="9" width="12.85546875" style="137" bestFit="1" customWidth="1"/>
    <col min="10" max="10" width="12.28515625" style="137" bestFit="1" customWidth="1"/>
    <col min="11" max="253" width="11.5703125" style="137" customWidth="1"/>
    <col min="254" max="254" width="12.5703125" style="137" customWidth="1"/>
    <col min="255" max="16384" width="11.42578125" style="137"/>
  </cols>
  <sheetData>
    <row r="1" spans="1:10" customFormat="1" ht="26.25">
      <c r="B1" s="180"/>
      <c r="C1" s="180"/>
      <c r="D1" s="180"/>
      <c r="E1" s="180"/>
      <c r="F1" s="180"/>
      <c r="G1" s="180"/>
    </row>
    <row r="2" spans="1:10" s="12" customFormat="1" ht="26.25">
      <c r="B2" s="181"/>
      <c r="C2" s="181"/>
      <c r="D2" s="181"/>
      <c r="E2" s="181"/>
      <c r="F2" s="181"/>
      <c r="G2" s="181"/>
      <c r="H2" s="10"/>
      <c r="I2" s="11"/>
      <c r="J2" s="11"/>
    </row>
    <row r="3" spans="1:10" s="12" customFormat="1" ht="5.0999999999999996" customHeight="1" thickBot="1">
      <c r="B3" s="134"/>
      <c r="C3" s="134"/>
      <c r="D3" s="135"/>
      <c r="E3" s="120"/>
      <c r="F3" s="122"/>
      <c r="G3" s="124"/>
      <c r="H3" s="10"/>
      <c r="I3" s="11"/>
      <c r="J3" s="11"/>
    </row>
    <row r="4" spans="1:10" s="88" customFormat="1" ht="20.100000000000001" customHeight="1" thickTop="1">
      <c r="A4" s="90" t="s">
        <v>43</v>
      </c>
      <c r="B4" s="91" t="s">
        <v>36</v>
      </c>
      <c r="C4" s="92" t="s">
        <v>37</v>
      </c>
      <c r="D4" s="136" t="s">
        <v>38</v>
      </c>
      <c r="E4" s="121" t="s">
        <v>39</v>
      </c>
      <c r="F4" s="123" t="s">
        <v>116</v>
      </c>
      <c r="G4" s="194" t="s">
        <v>117</v>
      </c>
      <c r="H4" s="89"/>
      <c r="I4" s="89"/>
    </row>
    <row r="5" spans="1:10" s="32" customFormat="1" ht="12.75">
      <c r="A5" s="31" t="s">
        <v>61</v>
      </c>
      <c r="B5" s="138" t="s">
        <v>67</v>
      </c>
      <c r="C5" s="139" t="str">
        <f t="shared" ref="C5:C12" ca="1" si="0">IF(ISBLANK(B5),"",IFERROR(VLOOKUP(B5,INDIRECT(A5),7,0)," -- Code incorrect --"))</f>
        <v>N - MOBILIER</v>
      </c>
      <c r="D5" s="150">
        <f ca="1">IF(ISBLANK(B5),"",IFERROR(VLOOKUP(B5,INDIRECT(A5),9,0)," -- Code incorrect --"))</f>
        <v>0</v>
      </c>
      <c r="E5" s="140"/>
      <c r="F5" s="141"/>
      <c r="G5" s="142"/>
    </row>
    <row r="6" spans="1:10" s="32" customFormat="1" ht="13.5" customHeight="1">
      <c r="A6" s="31" t="s">
        <v>61</v>
      </c>
      <c r="B6" s="138" t="s">
        <v>133</v>
      </c>
      <c r="C6" s="143" t="str">
        <f t="shared" ca="1" si="0"/>
        <v>BANCS
Ce prix rémunère à l’unité, la fourniture et pose de mobilier urbain tel que décris dans le CCTP.
Ce prix comprend :
le terrassement complémentaire,
la confection des massifs de scellement en béton dosé à 350kg/m3 de ciment CP 45, y compris façon de réservation, tiges et platine de fixation éventuelles ou carottage, ou ferraillage,
le remblaiement périphérique, y compris le compactage et l'évacuation des matériaux excédentaires aux décharges,
La fourniture, le chargement, le transport et le déchargement la mise en place et la fixation du mobilier.</v>
      </c>
      <c r="D6" s="150">
        <f t="shared" ref="D6:D12" ca="1" si="1">IF(ISBLANK(B6),"",IFERROR(VLOOKUP(B6,INDIRECT(A6),9,0)," -- Code incorrect --"))</f>
        <v>0</v>
      </c>
      <c r="E6" s="140"/>
      <c r="F6" s="141"/>
      <c r="G6" s="142"/>
    </row>
    <row r="7" spans="1:10" s="32" customFormat="1" ht="13.5" customHeight="1">
      <c r="A7" s="31" t="s">
        <v>61</v>
      </c>
      <c r="B7" s="138" t="s">
        <v>135</v>
      </c>
      <c r="C7" s="143" t="str">
        <f t="shared" ca="1" si="0"/>
        <v>Banc "DROIT" conforme aux pièces graphiques et CCTP</v>
      </c>
      <c r="D7" s="150" t="str">
        <f t="shared" ca="1" si="1"/>
        <v>U</v>
      </c>
      <c r="E7" s="140"/>
      <c r="F7" s="141"/>
      <c r="G7" s="142"/>
    </row>
    <row r="8" spans="1:10" s="32" customFormat="1" ht="13.5" customHeight="1">
      <c r="A8" s="31" t="s">
        <v>61</v>
      </c>
      <c r="B8" s="138" t="s">
        <v>139</v>
      </c>
      <c r="C8" s="143" t="str">
        <f t="shared" ca="1" si="0"/>
        <v>CLOU DE CHAUSSEE 
Ce prix rémunère à l’unité la fourniture et la pose de clous de chaussée en inox, acier peint ou bronze.
Ce prix comprend :
- la fourniture des clous
- les dispositifs de fixation nécessaires, y compris percement d’éléments en  pierre naturelle neuve
- le remplacement éventuel des éléments en pierre naturelle abimés par le percement
- toutes sujétions inhérentes à ce prix.</v>
      </c>
      <c r="D8" s="150">
        <f t="shared" ca="1" si="1"/>
        <v>0</v>
      </c>
      <c r="E8" s="140"/>
      <c r="F8" s="141"/>
      <c r="G8" s="142"/>
    </row>
    <row r="9" spans="1:10" s="32" customFormat="1" ht="13.5" customHeight="1">
      <c r="A9" s="31" t="s">
        <v>61</v>
      </c>
      <c r="B9" s="138" t="s">
        <v>140</v>
      </c>
      <c r="C9" s="143" t="str">
        <f t="shared" ca="1" si="0"/>
        <v>Clous carrés inox brossé 120*120, Fusion de chez UNIVERS &amp; CITE</v>
      </c>
      <c r="D9" s="150" t="str">
        <f t="shared" ca="1" si="1"/>
        <v>U</v>
      </c>
      <c r="E9" s="140"/>
      <c r="F9" s="141"/>
      <c r="G9" s="142"/>
    </row>
    <row r="10" spans="1:10" s="32" customFormat="1" ht="14.25" customHeight="1">
      <c r="A10" s="31" t="s">
        <v>61</v>
      </c>
      <c r="B10" s="138" t="s">
        <v>134</v>
      </c>
      <c r="C10" s="143" t="str">
        <f t="shared" ca="1" si="0"/>
        <v>CORBEILLE
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D10" s="150" t="str">
        <f t="shared" ca="1" si="1"/>
        <v>U</v>
      </c>
      <c r="E10" s="140"/>
      <c r="F10" s="141"/>
      <c r="G10" s="142"/>
    </row>
    <row r="11" spans="1:10" s="32" customFormat="1" ht="140.25">
      <c r="A11" s="31" t="s">
        <v>61</v>
      </c>
      <c r="B11" s="138" t="s">
        <v>148</v>
      </c>
      <c r="C11" s="143" t="str">
        <f t="shared" ca="1" si="0"/>
        <v>LISSE BOIS 
Ce prix rémunère la fourniture et pose de lisses bois tel que décris dans le CCTP et les pièces graphiques.
Ce prix comprend :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La fourniture, le chargement, le transport et le déchargement la mise en place et la fixation des lisses en bois.</v>
      </c>
      <c r="D11" s="150" t="str">
        <f t="shared" ca="1" si="1"/>
        <v>M</v>
      </c>
      <c r="E11" s="140"/>
      <c r="F11" s="141"/>
      <c r="G11" s="142"/>
    </row>
    <row r="12" spans="1:10" s="32" customFormat="1" ht="12.75">
      <c r="A12" s="31" t="s">
        <v>61</v>
      </c>
      <c r="B12" s="138" t="s">
        <v>150</v>
      </c>
      <c r="C12" s="143" t="str">
        <f t="shared" ca="1" si="0"/>
        <v>SERI type "Croix St André" 1630mm</v>
      </c>
      <c r="D12" s="150" t="str">
        <f t="shared" ca="1" si="1"/>
        <v>U</v>
      </c>
      <c r="E12" s="140"/>
      <c r="F12" s="141"/>
      <c r="G12" s="142"/>
    </row>
    <row r="13" spans="1:10" ht="357">
      <c r="A13" s="31" t="s">
        <v>50</v>
      </c>
      <c r="B13" s="138" t="s">
        <v>251</v>
      </c>
      <c r="C13" s="193" t="str">
        <f ca="1">IF(ISBLANK(B13),"",IFERROR(VLOOKUP(B13,INDIRECT(A13),7,0)," -- Code incorrect --"))</f>
        <v>DOSSIER D'EXECUTION
Ce prix rémunère l'établissement de l'ensemble des documents généraux provisoires et définitifs du chantier ci après énumérés, y compris les rectifications et mises à jour éventuelles, les documents provisoires, les notes de calculs et études d’exécution de toutes les parties d’ouvrage.
Ce prix comprend :
- la rédaction et la fourniture, du plan d'hygiène et de sécurité, les dépenses de fonctionnement du Collège Interentreprises d'Hygiène et de Sécurité, et du Comité Particulier d'Hygiène et de Sécurité, du programme d'exécution des travaux, du projet des installations de chantier, ...
- la fourniture de l'ensemble des fiches d'agrément de fournitures et matériaux,
- l'ensemble des notes de calculs électroniques et/ou manuelles de stabilité, de ferraillage de toutes les parties d’ouvrages provisoires et définitives ainsi que la vérification des fondations avec la portance des sols rencontrés, conformément aux règlements et dispositions de bonne construction
- l'ensemble des plans d'implantation des ouvrages,
- l'ensemble des plans d’exécution de coffrage, ferraillage de toutes les parties d’ouvrages provisoires et définitives,
- l'ensemble des modifications ou adjonctions des notes de calculs, des plans d’exécution, dues à une situation impondérable ou impromptue,
- la mise à jour des plans et des notes de calculs, conformément à l’ouvrage exécuté sous la conduite du mandataire,
-les métrés d'exécution,
- les vacations du bureau d’études de l’entrepreneur qui doit être représenté en tant que de besoin aux réunions de chantier.
Ce prix se règle :
- Trente trois pour cent (33 %) du forfait au cours du mois qui suit la date de notification de l’ordre de service de commencer les travaux,
- Trente trois pour cent (33 %) du forfait à mi-délai d’exécution contractuel,
- Le solde du forfait à la fourniture d’un dossier comprenant toutes les pièces du dossier d’exécution conformément à l’ouvrage exécuté.</v>
      </c>
      <c r="D13" s="150" t="str">
        <f ca="1">IF(ISBLANK(B13),"",IFERROR(VLOOKUP(B13,INDIRECT(A13),9,0)," -- Code incorrect --"))</f>
        <v>F</v>
      </c>
      <c r="E13" s="140"/>
      <c r="F13" s="141"/>
      <c r="G13" s="142"/>
    </row>
    <row r="14" spans="1:10">
      <c r="A14" s="31"/>
      <c r="B14" s="138"/>
      <c r="C14" s="193" t="str">
        <f ca="1">IF(ISBLANK(B14),"",IFERROR(VLOOKUP(B14,INDIRECT(A14),7,0)," -- Code incorrect --"))</f>
        <v/>
      </c>
      <c r="D14" s="150" t="str">
        <f ca="1">IF(ISBLANK(B14),"",IFERROR(VLOOKUP(B14,INDIRECT(A14),9,0)," -- Code incorrect --"))</f>
        <v/>
      </c>
      <c r="E14" s="140"/>
      <c r="F14" s="141"/>
      <c r="G14" s="142"/>
    </row>
  </sheetData>
  <mergeCells count="2">
    <mergeCell ref="B1:G1"/>
    <mergeCell ref="B2:G2"/>
  </mergeCells>
  <phoneticPr fontId="32" type="noConversion"/>
  <dataValidations count="1">
    <dataValidation type="list" allowBlank="1" showInputMessage="1" showErrorMessage="1" sqref="A5:A13" xr:uid="{FBEDCB68-4185-4BF8-BD93-C667DDE65249}">
      <formula1>L_feuilles</formula1>
    </dataValidation>
  </dataValidations>
  <pageMargins left="0.23622047244094491" right="0.23622047244094491" top="0.39370078740157483" bottom="0.39370078740157483" header="0.31496062992125984" footer="0.31496062992125984"/>
  <pageSetup paperSize="9" scale="71" fitToHeight="0" orientation="portrait" verticalDpi="1200" r:id="rId1"/>
  <headerFooter>
    <oddFooter>&amp;CEZ - DQE</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72"/>
  <sheetViews>
    <sheetView workbookViewId="0">
      <selection sqref="A1:A1048576"/>
    </sheetView>
  </sheetViews>
  <sheetFormatPr baseColWidth="10" defaultRowHeight="15"/>
  <cols>
    <col min="1" max="1" width="30.85546875" customWidth="1"/>
    <col min="2" max="2" width="11" style="40" customWidth="1"/>
    <col min="3" max="3" width="92.140625" customWidth="1"/>
    <col min="4" max="4" width="6.42578125" customWidth="1"/>
    <col min="5" max="6" width="11" customWidth="1"/>
    <col min="7" max="7" width="12.85546875" customWidth="1"/>
    <col min="8" max="8" width="11.5703125" customWidth="1"/>
    <col min="9" max="9" width="12.85546875" bestFit="1" customWidth="1"/>
    <col min="10" max="10" width="12.28515625" bestFit="1" customWidth="1"/>
    <col min="11" max="253" width="11.5703125" customWidth="1"/>
    <col min="254" max="254" width="12.5703125" customWidth="1"/>
  </cols>
  <sheetData>
    <row r="1" spans="1:10" ht="26.25">
      <c r="B1" s="180"/>
      <c r="C1" s="180"/>
      <c r="D1" s="180"/>
      <c r="E1" s="180"/>
      <c r="F1" s="180"/>
      <c r="G1" s="180"/>
    </row>
    <row r="2" spans="1:10" s="12" customFormat="1" ht="26.25">
      <c r="B2" s="181"/>
      <c r="C2" s="181"/>
      <c r="D2" s="181"/>
      <c r="E2" s="181"/>
      <c r="F2" s="181"/>
      <c r="G2" s="181"/>
      <c r="H2" s="10"/>
      <c r="I2" s="11"/>
      <c r="J2" s="11"/>
    </row>
    <row r="3" spans="1:10" s="12" customFormat="1">
      <c r="A3" s="44" t="s">
        <v>43</v>
      </c>
      <c r="B3" s="102" t="s">
        <v>36</v>
      </c>
      <c r="C3" s="70" t="s">
        <v>37</v>
      </c>
      <c r="D3" s="70" t="s">
        <v>38</v>
      </c>
      <c r="E3" s="83" t="s">
        <v>39</v>
      </c>
      <c r="F3" s="84" t="s">
        <v>116</v>
      </c>
      <c r="G3" s="85" t="s">
        <v>117</v>
      </c>
      <c r="H3"/>
      <c r="I3"/>
    </row>
    <row r="4" spans="1:10" s="12" customFormat="1">
      <c r="A4" s="82" t="str">
        <f>IF(DPGF!A5="","",DPGF!A5)</f>
        <v>N_MOBILIER</v>
      </c>
      <c r="B4" s="72" t="e">
        <f>IF(DPGF!#REF!="","",DPGF!#REF!)</f>
        <v>#REF!</v>
      </c>
      <c r="C4" s="71" t="e">
        <f ca="1">IF(ISBLANK(B4)," ",IF(ISNA(VLOOKUP(B4,INDIRECT(A4),1,0))," -- Code incorrect --",VLOOKUP(B4,INDIRECT(A4),5,0)))</f>
        <v>#REF!</v>
      </c>
      <c r="D4" s="73" t="e">
        <f ca="1">IF(ISBLANK(B4)," ",IF(ISNA(VLOOKUP(B4,INDIRECT(A4),1,0))," -- Code incorrect --",VLOOKUP(B4,INDIRECT(A4),9,0)))</f>
        <v>#REF!</v>
      </c>
      <c r="E4" s="86"/>
      <c r="F4" s="73"/>
      <c r="G4" s="87" t="str">
        <f>IF(E4&gt;0,SUM(E4*F4),"")</f>
        <v/>
      </c>
      <c r="H4"/>
      <c r="I4"/>
    </row>
    <row r="5" spans="1:10" s="12" customFormat="1" ht="51">
      <c r="A5" s="82" t="str">
        <f>IF(DPGF!A6="","",DPGF!A6)</f>
        <v>N_MOBILIER</v>
      </c>
      <c r="B5" s="72" t="s">
        <v>131</v>
      </c>
      <c r="C5" s="71" t="str">
        <f t="shared" ref="C5:C27" ca="1" si="0">IF(ISBLANK(B5)," ",IF(ISNA(VLOOKUP(B5,INDIRECT(A5),1,0))," -- Code incorrect --",VLOOKUP(B5,INDIRECT(A5),5,0)))</f>
        <v xml:space="preserve"> -- Code incorrect --</v>
      </c>
      <c r="D5" s="73" t="str">
        <f t="shared" ref="D5:D27" ca="1" si="1">IF(ISBLANK(B5)," ",IF(ISNA(VLOOKUP(B5,INDIRECT(A5),1,0))," -- Code incorrect --",VLOOKUP(B5,INDIRECT(A5),9,0)))</f>
        <v xml:space="preserve"> -- Code incorrect --</v>
      </c>
      <c r="E5" s="86"/>
      <c r="F5" s="73"/>
      <c r="G5" s="87" t="str">
        <f t="shared" ref="G5:G27" si="2">IF(E5&gt;0,SUM(E5*F5),"")</f>
        <v/>
      </c>
      <c r="H5"/>
      <c r="I5"/>
    </row>
    <row r="6" spans="1:10" s="12" customFormat="1">
      <c r="A6" s="82" t="str">
        <f>IF(DPGF!A7="","",DPGF!A7)</f>
        <v>N_MOBILIER</v>
      </c>
      <c r="B6" s="72" t="e">
        <f>IF(DPGF!#REF!="","",DPGF!#REF!)</f>
        <v>#REF!</v>
      </c>
      <c r="C6" s="71" t="e">
        <f t="shared" ca="1" si="0"/>
        <v>#REF!</v>
      </c>
      <c r="D6" s="73" t="e">
        <f t="shared" ca="1" si="1"/>
        <v>#REF!</v>
      </c>
      <c r="E6" s="86"/>
      <c r="F6" s="73"/>
      <c r="G6" s="87" t="str">
        <f t="shared" si="2"/>
        <v/>
      </c>
      <c r="H6"/>
      <c r="I6"/>
    </row>
    <row r="7" spans="1:10" s="12" customFormat="1" ht="51">
      <c r="A7" s="82" t="str">
        <f>IF(DPGF!A8="","",DPGF!A8)</f>
        <v>N_MOBILIER</v>
      </c>
      <c r="B7" s="72" t="s">
        <v>122</v>
      </c>
      <c r="C7" s="71" t="str">
        <f t="shared" ca="1" si="0"/>
        <v xml:space="preserve"> -- Code incorrect --</v>
      </c>
      <c r="D7" s="73" t="str">
        <f t="shared" ca="1" si="1"/>
        <v xml:space="preserve"> -- Code incorrect --</v>
      </c>
      <c r="E7" s="86"/>
      <c r="F7" s="73"/>
      <c r="G7" s="87" t="str">
        <f t="shared" si="2"/>
        <v/>
      </c>
      <c r="H7"/>
      <c r="I7"/>
    </row>
    <row r="8" spans="1:10" s="12" customFormat="1" ht="12.75">
      <c r="A8" s="82" t="str">
        <f>IF(DPGF!A9="","",DPGF!A9)</f>
        <v>N_MOBILIER</v>
      </c>
      <c r="B8" s="72"/>
      <c r="C8" s="71"/>
      <c r="D8" s="73"/>
      <c r="E8" s="86"/>
      <c r="F8" s="73"/>
      <c r="G8" s="87"/>
      <c r="H8" s="15"/>
      <c r="I8" s="16"/>
    </row>
    <row r="9" spans="1:10" s="12" customFormat="1" ht="25.5" customHeight="1">
      <c r="A9" s="82" t="str">
        <f>IF(DPGF!A10="","",DPGF!A10)</f>
        <v>N_MOBILIER</v>
      </c>
      <c r="B9" s="72" t="e">
        <f>IF(DPGF!#REF!="","",DPGF!#REF!)</f>
        <v>#REF!</v>
      </c>
      <c r="C9" s="71" t="e">
        <f t="shared" ca="1" si="0"/>
        <v>#REF!</v>
      </c>
      <c r="D9" s="73" t="e">
        <f t="shared" ca="1" si="1"/>
        <v>#REF!</v>
      </c>
      <c r="E9" s="86"/>
      <c r="F9" s="73"/>
      <c r="G9" s="87" t="str">
        <f t="shared" si="2"/>
        <v/>
      </c>
      <c r="H9"/>
      <c r="I9"/>
    </row>
    <row r="10" spans="1:10" s="12" customFormat="1">
      <c r="A10" s="82" t="str">
        <f>IF(DPGF!A11="","",DPGF!A11)</f>
        <v>N_MOBILIER</v>
      </c>
      <c r="B10" s="72" t="e">
        <f>IF(DPGF!#REF!="","",DPGF!#REF!)</f>
        <v>#REF!</v>
      </c>
      <c r="C10" s="71" t="e">
        <f t="shared" ca="1" si="0"/>
        <v>#REF!</v>
      </c>
      <c r="D10" s="73" t="e">
        <f t="shared" ca="1" si="1"/>
        <v>#REF!</v>
      </c>
      <c r="E10" s="86"/>
      <c r="F10" s="73"/>
      <c r="G10" s="87" t="str">
        <f t="shared" si="2"/>
        <v/>
      </c>
      <c r="H10"/>
      <c r="I10"/>
    </row>
    <row r="11" spans="1:10" s="12" customFormat="1">
      <c r="A11" s="82" t="str">
        <f>IF(DPGF!A12="","",DPGF!A12)</f>
        <v>N_MOBILIER</v>
      </c>
      <c r="B11" s="72" t="e">
        <f>IF(DPGF!#REF!="","",DPGF!#REF!)</f>
        <v>#REF!</v>
      </c>
      <c r="C11" s="71" t="e">
        <f t="shared" ca="1" si="0"/>
        <v>#REF!</v>
      </c>
      <c r="D11" s="73" t="e">
        <f t="shared" ca="1" si="1"/>
        <v>#REF!</v>
      </c>
      <c r="E11" s="86"/>
      <c r="F11" s="73"/>
      <c r="G11" s="87" t="str">
        <f t="shared" si="2"/>
        <v/>
      </c>
      <c r="H11"/>
      <c r="I11"/>
    </row>
    <row r="12" spans="1:10" s="12" customFormat="1">
      <c r="A12" s="82" t="str">
        <f>IF(DPGF!A15="","",DPGF!A15)</f>
        <v/>
      </c>
      <c r="B12" s="72"/>
      <c r="C12" s="71"/>
      <c r="D12" s="73"/>
      <c r="E12" s="86"/>
      <c r="F12" s="73"/>
      <c r="G12" s="87"/>
      <c r="H12"/>
      <c r="I12"/>
    </row>
    <row r="13" spans="1:10" s="12" customFormat="1">
      <c r="A13" s="82" t="str">
        <f>IF(DPGF!A16="","",DPGF!A16)</f>
        <v/>
      </c>
      <c r="B13" s="72" t="e">
        <f>IF(DPGF!#REF!="","",DPGF!#REF!)</f>
        <v>#REF!</v>
      </c>
      <c r="C13" s="71" t="e">
        <f t="shared" ca="1" si="0"/>
        <v>#REF!</v>
      </c>
      <c r="D13" s="73" t="e">
        <f t="shared" ca="1" si="1"/>
        <v>#REF!</v>
      </c>
      <c r="E13" s="86"/>
      <c r="F13" s="73"/>
      <c r="G13" s="87" t="str">
        <f t="shared" si="2"/>
        <v/>
      </c>
      <c r="H13"/>
      <c r="I13"/>
    </row>
    <row r="14" spans="1:10" s="12" customFormat="1">
      <c r="A14" s="82" t="str">
        <f>IF(DPGF!A17="","",DPGF!A17)</f>
        <v/>
      </c>
      <c r="B14" s="72"/>
      <c r="C14" s="71"/>
      <c r="D14" s="73"/>
      <c r="E14" s="86"/>
      <c r="F14" s="73"/>
      <c r="G14" s="87"/>
      <c r="H14"/>
      <c r="I14"/>
    </row>
    <row r="15" spans="1:10" s="12" customFormat="1">
      <c r="A15" s="82" t="str">
        <f>IF(DPGF!A18="","",DPGF!A18)</f>
        <v/>
      </c>
      <c r="B15" s="72" t="e">
        <f>IF(DPGF!#REF!="","",DPGF!#REF!)</f>
        <v>#REF!</v>
      </c>
      <c r="C15" s="71" t="e">
        <f t="shared" ca="1" si="0"/>
        <v>#REF!</v>
      </c>
      <c r="D15" s="73" t="e">
        <f t="shared" ca="1" si="1"/>
        <v>#REF!</v>
      </c>
      <c r="E15" s="86"/>
      <c r="F15" s="73"/>
      <c r="G15" s="87" t="str">
        <f t="shared" si="2"/>
        <v/>
      </c>
      <c r="H15"/>
      <c r="I15"/>
    </row>
    <row r="16" spans="1:10" s="12" customFormat="1">
      <c r="A16" s="82" t="str">
        <f>IF(DPGF!A19="","",DPGF!A19)</f>
        <v/>
      </c>
      <c r="B16" s="72" t="e">
        <f>IF(DPGF!#REF!="","",DPGF!#REF!)</f>
        <v>#REF!</v>
      </c>
      <c r="C16" s="71" t="e">
        <f t="shared" ca="1" si="0"/>
        <v>#REF!</v>
      </c>
      <c r="D16" s="73" t="e">
        <f t="shared" ca="1" si="1"/>
        <v>#REF!</v>
      </c>
      <c r="E16" s="86"/>
      <c r="F16" s="73"/>
      <c r="G16" s="87" t="str">
        <f t="shared" si="2"/>
        <v/>
      </c>
      <c r="H16"/>
      <c r="I16"/>
    </row>
    <row r="17" spans="1:13" s="12" customFormat="1">
      <c r="A17" s="82" t="str">
        <f>IF(DPGF!A20="","",DPGF!A20)</f>
        <v/>
      </c>
      <c r="B17" s="72" t="e">
        <f>IF(DPGF!#REF!="","",DPGF!#REF!)</f>
        <v>#REF!</v>
      </c>
      <c r="C17" s="71" t="e">
        <f t="shared" ca="1" si="0"/>
        <v>#REF!</v>
      </c>
      <c r="D17" s="73" t="e">
        <f t="shared" ca="1" si="1"/>
        <v>#REF!</v>
      </c>
      <c r="E17" s="86"/>
      <c r="F17" s="73"/>
      <c r="G17" s="87" t="str">
        <f t="shared" si="2"/>
        <v/>
      </c>
      <c r="H17"/>
      <c r="I17"/>
    </row>
    <row r="18" spans="1:13" s="12" customFormat="1">
      <c r="A18" s="82" t="str">
        <f>IF(DPGF!A21="","",DPGF!A21)</f>
        <v/>
      </c>
      <c r="B18" s="72" t="e">
        <f>IF(DPGF!#REF!="","",DPGF!#REF!)</f>
        <v>#REF!</v>
      </c>
      <c r="C18" s="71" t="e">
        <f t="shared" ca="1" si="0"/>
        <v>#REF!</v>
      </c>
      <c r="D18" s="73" t="e">
        <f t="shared" ca="1" si="1"/>
        <v>#REF!</v>
      </c>
      <c r="E18" s="86"/>
      <c r="F18" s="73"/>
      <c r="G18" s="87" t="str">
        <f t="shared" si="2"/>
        <v/>
      </c>
      <c r="H18"/>
      <c r="I18"/>
      <c r="J18" s="17"/>
      <c r="K18" s="18"/>
      <c r="L18" s="17"/>
      <c r="M18" s="19"/>
    </row>
    <row r="19" spans="1:13" s="12" customFormat="1">
      <c r="A19" s="82" t="str">
        <f>IF(DPGF!A22="","",DPGF!A22)</f>
        <v/>
      </c>
      <c r="B19" s="72" t="e">
        <f>IF(DPGF!#REF!="","",DPGF!#REF!)</f>
        <v>#REF!</v>
      </c>
      <c r="C19" s="71" t="e">
        <f t="shared" ca="1" si="0"/>
        <v>#REF!</v>
      </c>
      <c r="D19" s="73" t="e">
        <f t="shared" ca="1" si="1"/>
        <v>#REF!</v>
      </c>
      <c r="E19" s="86"/>
      <c r="F19" s="73"/>
      <c r="G19" s="87" t="str">
        <f t="shared" si="2"/>
        <v/>
      </c>
      <c r="H19"/>
      <c r="I19"/>
      <c r="J19" s="17"/>
      <c r="K19" s="18"/>
      <c r="L19" s="17"/>
      <c r="M19" s="19"/>
    </row>
    <row r="20" spans="1:13" s="12" customFormat="1">
      <c r="A20" s="82" t="str">
        <f>IF(DPGF!A23="","",DPGF!A23)</f>
        <v/>
      </c>
      <c r="B20" s="72" t="e">
        <f>IF(DPGF!#REF!="","",DPGF!#REF!)</f>
        <v>#REF!</v>
      </c>
      <c r="C20" s="71" t="e">
        <f t="shared" ca="1" si="0"/>
        <v>#REF!</v>
      </c>
      <c r="D20" s="73" t="e">
        <f t="shared" ca="1" si="1"/>
        <v>#REF!</v>
      </c>
      <c r="E20" s="86"/>
      <c r="F20" s="73"/>
      <c r="G20" s="87" t="str">
        <f t="shared" si="2"/>
        <v/>
      </c>
      <c r="H20"/>
      <c r="I20"/>
      <c r="J20" s="17"/>
      <c r="K20" s="18"/>
      <c r="L20" s="17"/>
      <c r="M20" s="19"/>
    </row>
    <row r="21" spans="1:13" s="12" customFormat="1">
      <c r="A21" s="82" t="str">
        <f>IF(DPGF!A24="","",DPGF!A24)</f>
        <v/>
      </c>
      <c r="B21" s="72" t="e">
        <f>IF(DPGF!#REF!="","",DPGF!#REF!)</f>
        <v>#REF!</v>
      </c>
      <c r="C21" s="71" t="e">
        <f t="shared" ca="1" si="0"/>
        <v>#REF!</v>
      </c>
      <c r="D21" s="73" t="e">
        <f t="shared" ca="1" si="1"/>
        <v>#REF!</v>
      </c>
      <c r="E21" s="86"/>
      <c r="F21" s="73"/>
      <c r="G21" s="87" t="str">
        <f t="shared" si="2"/>
        <v/>
      </c>
      <c r="H21"/>
      <c r="I21"/>
      <c r="J21" s="17"/>
      <c r="K21" s="18"/>
      <c r="L21" s="17"/>
      <c r="M21" s="19"/>
    </row>
    <row r="22" spans="1:13" s="12" customFormat="1" ht="12.75">
      <c r="A22" s="82" t="str">
        <f>IF(DPGF!A25="","",DPGF!A25)</f>
        <v/>
      </c>
      <c r="B22" s="72" t="e">
        <f>IF(DPGF!#REF!="","",DPGF!#REF!)</f>
        <v>#REF!</v>
      </c>
      <c r="C22" s="71" t="e">
        <f t="shared" ca="1" si="0"/>
        <v>#REF!</v>
      </c>
      <c r="D22" s="73" t="e">
        <f t="shared" ca="1" si="1"/>
        <v>#REF!</v>
      </c>
      <c r="E22" s="86"/>
      <c r="F22" s="73"/>
      <c r="G22" s="87" t="str">
        <f t="shared" si="2"/>
        <v/>
      </c>
      <c r="H22" s="15"/>
      <c r="I22" s="16"/>
      <c r="J22" s="17"/>
      <c r="K22" s="18"/>
      <c r="L22" s="17"/>
      <c r="M22" s="19"/>
    </row>
    <row r="23" spans="1:13" s="12" customFormat="1" ht="12.75">
      <c r="A23" s="82" t="str">
        <f>IF(DPGF!A26="","",DPGF!A26)</f>
        <v/>
      </c>
      <c r="B23" s="72" t="e">
        <f>IF(DPGF!#REF!="","",DPGF!#REF!)</f>
        <v>#REF!</v>
      </c>
      <c r="C23" s="71" t="e">
        <f t="shared" ref="C23:C25" ca="1" si="3">IF(ISBLANK(B23)," ",IF(ISNA(VLOOKUP(B23,INDIRECT(A23),1,0))," -- Code incorrect --",VLOOKUP(B23,INDIRECT(A23),5,0)))</f>
        <v>#REF!</v>
      </c>
      <c r="D23" s="73" t="e">
        <f t="shared" ref="D23:D25" ca="1" si="4">IF(ISBLANK(B23)," ",IF(ISNA(VLOOKUP(B23,INDIRECT(A23),1,0))," -- Code incorrect --",VLOOKUP(B23,INDIRECT(A23),9,0)))</f>
        <v>#REF!</v>
      </c>
      <c r="E23" s="86"/>
      <c r="F23" s="73"/>
      <c r="G23" s="87" t="str">
        <f t="shared" ref="G23:G25" si="5">IF(E23&gt;0,SUM(E23*F23),"")</f>
        <v/>
      </c>
      <c r="H23" s="15"/>
      <c r="I23" s="16"/>
      <c r="J23" s="17"/>
      <c r="K23" s="18"/>
      <c r="L23" s="17"/>
      <c r="M23" s="19"/>
    </row>
    <row r="24" spans="1:13" s="12" customFormat="1" ht="12.75">
      <c r="A24" s="82" t="str">
        <f>IF(DPGF!A27="","",DPGF!A27)</f>
        <v/>
      </c>
      <c r="B24" s="72" t="e">
        <f>IF(DPGF!#REF!="","",DPGF!#REF!)</f>
        <v>#REF!</v>
      </c>
      <c r="C24" s="71" t="e">
        <f t="shared" ca="1" si="3"/>
        <v>#REF!</v>
      </c>
      <c r="D24" s="73" t="e">
        <f t="shared" ca="1" si="4"/>
        <v>#REF!</v>
      </c>
      <c r="E24" s="86"/>
      <c r="F24" s="73"/>
      <c r="G24" s="87" t="str">
        <f t="shared" si="5"/>
        <v/>
      </c>
      <c r="H24" s="15"/>
      <c r="I24" s="16"/>
      <c r="J24" s="17"/>
      <c r="K24" s="18"/>
      <c r="L24" s="17"/>
      <c r="M24" s="19"/>
    </row>
    <row r="25" spans="1:13" s="12" customFormat="1" ht="12.75">
      <c r="A25" s="82" t="str">
        <f>IF(DPGF!A28="","",DPGF!A28)</f>
        <v/>
      </c>
      <c r="B25" s="72" t="e">
        <f>IF(DPGF!#REF!="","",DPGF!#REF!)</f>
        <v>#REF!</v>
      </c>
      <c r="C25" s="71" t="e">
        <f t="shared" ca="1" si="3"/>
        <v>#REF!</v>
      </c>
      <c r="D25" s="73" t="e">
        <f t="shared" ca="1" si="4"/>
        <v>#REF!</v>
      </c>
      <c r="E25" s="86"/>
      <c r="F25" s="73"/>
      <c r="G25" s="87" t="str">
        <f t="shared" si="5"/>
        <v/>
      </c>
      <c r="H25" s="15"/>
      <c r="I25" s="16"/>
      <c r="J25" s="17"/>
      <c r="K25" s="18"/>
      <c r="L25" s="17"/>
      <c r="M25" s="19"/>
    </row>
    <row r="26" spans="1:13" s="12" customFormat="1" ht="12.75">
      <c r="A26" s="82" t="str">
        <f>IF(DPGF!A29="","",DPGF!A29)</f>
        <v/>
      </c>
      <c r="B26" s="72"/>
      <c r="C26" s="71"/>
      <c r="D26" s="73"/>
      <c r="E26" s="86"/>
      <c r="F26" s="73"/>
      <c r="G26" s="87"/>
      <c r="H26" s="15"/>
      <c r="I26" s="16"/>
      <c r="J26" s="17"/>
      <c r="K26" s="18"/>
      <c r="L26" s="17"/>
      <c r="M26" s="19"/>
    </row>
    <row r="27" spans="1:13" s="12" customFormat="1" ht="12.75">
      <c r="A27" s="82" t="str">
        <f>IF(DPGF!A30="","",DPGF!A30)</f>
        <v/>
      </c>
      <c r="B27" s="72" t="e">
        <f>IF(DPGF!#REF!="","",DPGF!#REF!)</f>
        <v>#REF!</v>
      </c>
      <c r="C27" s="71" t="e">
        <f t="shared" ca="1" si="0"/>
        <v>#REF!</v>
      </c>
      <c r="D27" s="73" t="e">
        <f t="shared" ca="1" si="1"/>
        <v>#REF!</v>
      </c>
      <c r="E27" s="86"/>
      <c r="F27" s="73"/>
      <c r="G27" s="87" t="str">
        <f t="shared" si="2"/>
        <v/>
      </c>
      <c r="H27" s="15"/>
      <c r="I27" s="16"/>
      <c r="J27" s="17"/>
      <c r="K27" s="18"/>
      <c r="L27" s="17"/>
      <c r="M27" s="19"/>
    </row>
    <row r="28" spans="1:13" s="12" customFormat="1" ht="12.75">
      <c r="A28" s="82" t="str">
        <f>IF(DPGF!A31="","",DPGF!A31)</f>
        <v/>
      </c>
      <c r="B28" s="13"/>
      <c r="C28" s="14"/>
      <c r="D28" s="42"/>
      <c r="E28" s="41"/>
      <c r="F28" s="42"/>
      <c r="G28" s="43"/>
    </row>
    <row r="29" spans="1:13" s="12" customFormat="1" ht="13.5" thickBot="1">
      <c r="B29" s="13"/>
      <c r="C29" s="14" t="str">
        <f t="shared" ref="C29" ca="1" si="6">IF(ISBLANK(B29)," ",IF(ISNA(VLOOKUP(B29,INDIRECT(#REF!),1,0))," -- Code incorrect --",VLOOKUP(B29,INDIRECT(#REF!),7,0)))</f>
        <v xml:space="preserve"> </v>
      </c>
      <c r="D29" s="42" t="str">
        <f t="shared" ref="D29" ca="1" si="7">IF(ISBLANK(B29)," ",IF(ISNA(VLOOKUP(B29,INDIRECT(#REF!),1,0))," -- Code incorrect --",VLOOKUP(B29,INDIRECT(#REF!),9,0)))</f>
        <v xml:space="preserve"> </v>
      </c>
      <c r="E29" s="41"/>
      <c r="F29" s="42"/>
      <c r="G29" s="43" t="str">
        <f t="shared" ref="G29" si="8">IF(E29&gt;0,SUM(E29*F29),"")</f>
        <v/>
      </c>
    </row>
    <row r="30" spans="1:13" s="12" customFormat="1">
      <c r="B30" s="20"/>
      <c r="C30" s="21"/>
      <c r="D30" s="186" t="s">
        <v>40</v>
      </c>
      <c r="E30" s="187"/>
      <c r="F30" s="188"/>
      <c r="G30" s="22">
        <f>SUM(G5:G27)</f>
        <v>0</v>
      </c>
      <c r="I30" s="23"/>
      <c r="J30" s="11"/>
    </row>
    <row r="31" spans="1:13" s="12" customFormat="1">
      <c r="B31" s="20"/>
      <c r="C31" s="24"/>
      <c r="D31" s="76"/>
      <c r="E31" s="77"/>
      <c r="F31" s="78"/>
      <c r="G31" s="25"/>
    </row>
    <row r="32" spans="1:13" s="12" customFormat="1">
      <c r="B32" s="20"/>
      <c r="C32" s="26"/>
      <c r="D32" s="189" t="s">
        <v>118</v>
      </c>
      <c r="E32" s="190"/>
      <c r="F32" s="191"/>
      <c r="G32" s="25">
        <f>G30*0.2</f>
        <v>0</v>
      </c>
    </row>
    <row r="33" spans="1:9" s="12" customFormat="1">
      <c r="B33" s="20"/>
      <c r="C33" s="27"/>
      <c r="D33" s="76"/>
      <c r="E33" s="77"/>
      <c r="F33" s="78"/>
      <c r="G33" s="25"/>
    </row>
    <row r="34" spans="1:9" s="12" customFormat="1">
      <c r="B34" s="20"/>
      <c r="C34" s="75"/>
      <c r="D34" s="189" t="s">
        <v>41</v>
      </c>
      <c r="E34" s="190"/>
      <c r="F34" s="191"/>
      <c r="G34" s="25">
        <f>SUM(G30:G32)</f>
        <v>0</v>
      </c>
    </row>
    <row r="35" spans="1:9" s="12" customFormat="1" ht="15.75" thickBot="1">
      <c r="B35" s="20"/>
      <c r="C35" s="75"/>
      <c r="D35" s="79"/>
      <c r="E35" s="80"/>
      <c r="F35" s="81"/>
      <c r="G35" s="28"/>
    </row>
    <row r="36" spans="1:9" s="12" customFormat="1">
      <c r="B36" s="20"/>
      <c r="C36" s="93"/>
      <c r="D36" s="94"/>
      <c r="E36" s="95"/>
      <c r="F36" s="94"/>
      <c r="G36" s="96"/>
    </row>
    <row r="37" spans="1:9" s="12" customFormat="1" ht="13.5">
      <c r="A37" s="82"/>
      <c r="B37" s="97"/>
      <c r="C37" s="98"/>
      <c r="D37" s="99"/>
      <c r="E37" s="100"/>
      <c r="F37" s="99"/>
      <c r="G37" s="101"/>
      <c r="H37" s="82"/>
      <c r="I37" s="82"/>
    </row>
    <row r="38" spans="1:9" s="12" customFormat="1" ht="14.25">
      <c r="A38" s="82"/>
      <c r="B38" s="183"/>
      <c r="C38" s="183"/>
      <c r="D38" s="183"/>
      <c r="E38" s="183"/>
      <c r="F38" s="183"/>
      <c r="G38" s="183"/>
      <c r="H38" s="82"/>
      <c r="I38" s="82"/>
    </row>
    <row r="39" spans="1:9" s="12" customFormat="1" ht="14.25">
      <c r="A39" s="82"/>
      <c r="B39" s="184"/>
      <c r="C39" s="184"/>
      <c r="D39" s="184"/>
      <c r="E39" s="184"/>
      <c r="F39" s="184"/>
      <c r="G39" s="184"/>
      <c r="H39" s="82"/>
      <c r="I39" s="82"/>
    </row>
    <row r="40" spans="1:9" s="12" customFormat="1" ht="14.25">
      <c r="B40" s="185"/>
      <c r="C40" s="185"/>
      <c r="D40" s="185"/>
      <c r="E40" s="185"/>
      <c r="F40" s="185"/>
      <c r="G40" s="185"/>
    </row>
    <row r="41" spans="1:9" s="12" customFormat="1">
      <c r="B41" s="29"/>
      <c r="C41" s="29"/>
      <c r="D41" s="182"/>
      <c r="E41" s="182"/>
      <c r="F41" s="182"/>
      <c r="G41" s="30"/>
    </row>
    <row r="42" spans="1:9" s="12" customFormat="1" ht="12.75">
      <c r="B42" s="31"/>
      <c r="C42" s="32"/>
      <c r="D42" s="32"/>
      <c r="E42" s="32"/>
      <c r="F42" s="32"/>
      <c r="G42" s="32"/>
    </row>
    <row r="43" spans="1:9" s="12" customFormat="1" ht="12.75">
      <c r="B43" s="31"/>
      <c r="C43" s="32"/>
      <c r="D43" s="32"/>
      <c r="E43" s="32"/>
      <c r="F43" s="32"/>
      <c r="G43" s="32"/>
    </row>
    <row r="44" spans="1:9" s="12" customFormat="1" ht="12.75">
      <c r="B44" s="31"/>
      <c r="C44" s="32"/>
      <c r="D44" s="32"/>
      <c r="E44" s="32"/>
      <c r="F44" s="32"/>
      <c r="G44" s="32"/>
    </row>
    <row r="45" spans="1:9" s="12" customFormat="1" ht="12.75">
      <c r="B45" s="31"/>
      <c r="C45" s="32"/>
      <c r="D45" s="32"/>
      <c r="E45" s="32"/>
      <c r="F45" s="32"/>
      <c r="G45" s="32"/>
    </row>
    <row r="46" spans="1:9" s="12" customFormat="1" ht="12.75">
      <c r="B46" s="31"/>
      <c r="C46" s="32"/>
      <c r="D46" s="32"/>
      <c r="E46" s="32"/>
      <c r="F46" s="32"/>
      <c r="G46" s="32"/>
    </row>
    <row r="47" spans="1:9" s="12" customFormat="1" ht="12.75">
      <c r="B47" s="31"/>
      <c r="C47" s="32"/>
      <c r="D47" s="32"/>
      <c r="E47" s="32"/>
      <c r="F47" s="32"/>
      <c r="G47" s="32"/>
    </row>
    <row r="48" spans="1:9" s="12" customFormat="1" ht="12.75">
      <c r="B48" s="31"/>
      <c r="C48" s="32"/>
      <c r="D48" s="32"/>
      <c r="E48" s="32"/>
      <c r="F48" s="32"/>
      <c r="G48" s="32"/>
    </row>
    <row r="49" spans="2:2" s="12" customFormat="1" ht="12.75">
      <c r="B49" s="33"/>
    </row>
    <row r="50" spans="2:2" s="12" customFormat="1" ht="12.75">
      <c r="B50" s="33"/>
    </row>
    <row r="51" spans="2:2" s="12" customFormat="1" ht="12.75">
      <c r="B51" s="33"/>
    </row>
    <row r="52" spans="2:2" s="12" customFormat="1" ht="12.75">
      <c r="B52" s="33"/>
    </row>
    <row r="53" spans="2:2" s="12" customFormat="1" ht="12.75">
      <c r="B53" s="33"/>
    </row>
    <row r="54" spans="2:2" s="12" customFormat="1" ht="12.75">
      <c r="B54" s="33"/>
    </row>
    <row r="55" spans="2:2" s="12" customFormat="1" ht="12.75">
      <c r="B55" s="33"/>
    </row>
    <row r="56" spans="2:2" s="12" customFormat="1" ht="12.75">
      <c r="B56" s="33"/>
    </row>
    <row r="57" spans="2:2" s="12" customFormat="1" ht="12.75">
      <c r="B57" s="33"/>
    </row>
    <row r="58" spans="2:2" s="12" customFormat="1" ht="12.75">
      <c r="B58" s="33"/>
    </row>
    <row r="59" spans="2:2" s="12" customFormat="1" ht="12.75">
      <c r="B59" s="33"/>
    </row>
    <row r="60" spans="2:2" s="12" customFormat="1" ht="12.75">
      <c r="B60" s="33"/>
    </row>
    <row r="61" spans="2:2" s="12" customFormat="1" ht="12.75">
      <c r="B61" s="33"/>
    </row>
    <row r="62" spans="2:2" s="12" customFormat="1" ht="12.75">
      <c r="B62" s="33"/>
    </row>
    <row r="63" spans="2:2" s="12" customFormat="1" ht="12.75">
      <c r="B63" s="33"/>
    </row>
    <row r="64" spans="2:2" s="12" customFormat="1" ht="12.75">
      <c r="B64" s="33"/>
    </row>
    <row r="65" spans="2:7" s="12" customFormat="1" ht="12.75">
      <c r="B65" s="33"/>
    </row>
    <row r="66" spans="2:7" s="12" customFormat="1" ht="12.75">
      <c r="B66" s="33"/>
    </row>
    <row r="67" spans="2:7" s="12" customFormat="1" ht="12.75">
      <c r="B67" s="33"/>
    </row>
    <row r="68" spans="2:7" s="12" customFormat="1" ht="12.75">
      <c r="B68" s="33"/>
    </row>
    <row r="69" spans="2:7" s="12" customFormat="1" ht="12.75">
      <c r="B69" s="33"/>
    </row>
    <row r="70" spans="2:7" s="12" customFormat="1" ht="12.75">
      <c r="B70" s="34"/>
      <c r="C70" s="35"/>
      <c r="D70" s="35"/>
      <c r="E70" s="36"/>
      <c r="F70" s="37"/>
      <c r="G70" s="38"/>
    </row>
    <row r="71" spans="2:7" s="12" customFormat="1" ht="12.75">
      <c r="B71" s="34"/>
      <c r="C71" s="35"/>
      <c r="D71" s="35"/>
      <c r="E71" s="36"/>
      <c r="F71" s="37"/>
      <c r="G71" s="38"/>
    </row>
    <row r="72" spans="2:7" s="12" customFormat="1" ht="12.75">
      <c r="B72" s="34"/>
      <c r="C72" s="35"/>
      <c r="D72" s="35"/>
      <c r="E72" s="39"/>
      <c r="F72" s="37"/>
      <c r="G72" s="38"/>
    </row>
    <row r="73" spans="2:7" s="12" customFormat="1" ht="12.75">
      <c r="B73" s="34"/>
      <c r="C73" s="35"/>
      <c r="D73" s="35"/>
      <c r="E73" s="39"/>
      <c r="F73" s="37"/>
      <c r="G73" s="38"/>
    </row>
    <row r="74" spans="2:7" s="12" customFormat="1" ht="12.75">
      <c r="B74" s="34"/>
      <c r="C74" s="35"/>
      <c r="D74" s="35"/>
      <c r="E74" s="39"/>
      <c r="F74" s="37"/>
      <c r="G74" s="38"/>
    </row>
    <row r="75" spans="2:7" s="12" customFormat="1" ht="12.75">
      <c r="B75" s="34"/>
      <c r="C75" s="35"/>
      <c r="D75" s="35"/>
      <c r="E75" s="39"/>
      <c r="F75" s="37"/>
      <c r="G75" s="38"/>
    </row>
    <row r="76" spans="2:7" s="12" customFormat="1" ht="12.75">
      <c r="B76" s="34"/>
      <c r="C76" s="35"/>
      <c r="D76" s="35"/>
      <c r="E76" s="39"/>
      <c r="F76" s="37"/>
      <c r="G76" s="38"/>
    </row>
    <row r="77" spans="2:7" s="12" customFormat="1" ht="12.75">
      <c r="B77" s="34"/>
      <c r="C77" s="35"/>
      <c r="D77" s="35"/>
      <c r="E77" s="39"/>
      <c r="F77" s="37"/>
      <c r="G77" s="38"/>
    </row>
    <row r="78" spans="2:7" s="12" customFormat="1" ht="12.75">
      <c r="B78" s="34"/>
      <c r="C78" s="35"/>
      <c r="D78" s="35"/>
      <c r="E78" s="39"/>
      <c r="F78" s="37"/>
      <c r="G78" s="38"/>
    </row>
    <row r="79" spans="2:7" s="12" customFormat="1" ht="12.75">
      <c r="B79" s="34"/>
      <c r="C79" s="35"/>
      <c r="D79" s="35"/>
      <c r="E79" s="39"/>
      <c r="F79" s="37"/>
      <c r="G79" s="38"/>
    </row>
    <row r="80" spans="2:7" s="12" customFormat="1" ht="12.75">
      <c r="B80" s="34"/>
      <c r="C80" s="35"/>
      <c r="D80" s="35"/>
      <c r="E80" s="39"/>
      <c r="F80" s="37"/>
      <c r="G80" s="38"/>
    </row>
    <row r="81" spans="2:7" s="12" customFormat="1" ht="12.75">
      <c r="B81" s="34"/>
      <c r="C81" s="35"/>
      <c r="D81" s="35"/>
      <c r="E81" s="39"/>
      <c r="F81" s="37"/>
      <c r="G81" s="38"/>
    </row>
    <row r="82" spans="2:7" s="12" customFormat="1" ht="12.75">
      <c r="B82" s="34"/>
      <c r="C82" s="35"/>
      <c r="D82" s="35"/>
      <c r="E82" s="39"/>
      <c r="F82" s="37"/>
      <c r="G82" s="38"/>
    </row>
    <row r="83" spans="2:7" s="12" customFormat="1" ht="12.75">
      <c r="B83" s="34"/>
      <c r="C83" s="35"/>
      <c r="D83" s="35"/>
      <c r="E83" s="39"/>
      <c r="F83" s="37"/>
      <c r="G83" s="38"/>
    </row>
    <row r="84" spans="2:7" s="12" customFormat="1" ht="12.75">
      <c r="B84" s="34"/>
      <c r="C84" s="35"/>
      <c r="D84" s="35"/>
      <c r="E84" s="39"/>
      <c r="F84" s="37"/>
      <c r="G84" s="38"/>
    </row>
    <row r="85" spans="2:7" s="12" customFormat="1" ht="12.75">
      <c r="B85" s="34"/>
      <c r="C85" s="35"/>
      <c r="D85" s="35"/>
      <c r="E85" s="39"/>
      <c r="F85" s="37"/>
      <c r="G85" s="38"/>
    </row>
    <row r="86" spans="2:7" s="12" customFormat="1" ht="12.75">
      <c r="B86" s="34"/>
      <c r="C86" s="35"/>
      <c r="D86" s="35"/>
      <c r="E86" s="39"/>
      <c r="F86" s="37"/>
      <c r="G86" s="38"/>
    </row>
    <row r="87" spans="2:7" s="12" customFormat="1" ht="12.75">
      <c r="B87" s="34"/>
      <c r="C87" s="35"/>
      <c r="D87" s="35"/>
      <c r="E87" s="39"/>
      <c r="F87" s="37"/>
      <c r="G87" s="38"/>
    </row>
    <row r="88" spans="2:7" s="12" customFormat="1" ht="12.75">
      <c r="B88" s="34"/>
      <c r="C88" s="35"/>
      <c r="D88" s="35"/>
      <c r="E88" s="39"/>
      <c r="F88" s="37"/>
      <c r="G88" s="38"/>
    </row>
    <row r="89" spans="2:7" s="12" customFormat="1" ht="12.75">
      <c r="B89" s="34"/>
      <c r="C89" s="35"/>
      <c r="D89" s="35"/>
      <c r="E89" s="39"/>
      <c r="F89" s="37"/>
      <c r="G89" s="38"/>
    </row>
    <row r="90" spans="2:7" s="12" customFormat="1" ht="12.75">
      <c r="B90" s="34"/>
      <c r="C90" s="35"/>
      <c r="D90" s="35"/>
      <c r="E90" s="39"/>
      <c r="F90" s="37"/>
      <c r="G90" s="38"/>
    </row>
    <row r="91" spans="2:7" s="12" customFormat="1" ht="12.75">
      <c r="B91" s="34"/>
      <c r="C91" s="35"/>
      <c r="D91" s="35"/>
      <c r="E91" s="39"/>
      <c r="F91" s="37"/>
      <c r="G91" s="38"/>
    </row>
    <row r="92" spans="2:7" s="12" customFormat="1" ht="12.75">
      <c r="B92" s="34"/>
      <c r="C92" s="35"/>
      <c r="D92" s="35"/>
      <c r="E92" s="39"/>
      <c r="F92" s="37"/>
      <c r="G92" s="38"/>
    </row>
    <row r="93" spans="2:7" s="12" customFormat="1" ht="12.75">
      <c r="B93" s="34"/>
      <c r="C93" s="35"/>
      <c r="D93" s="35"/>
      <c r="E93" s="39"/>
      <c r="F93" s="37"/>
      <c r="G93" s="38"/>
    </row>
    <row r="94" spans="2:7" s="12" customFormat="1" ht="12.75">
      <c r="B94" s="34"/>
      <c r="C94" s="35"/>
      <c r="D94" s="35"/>
      <c r="E94" s="39"/>
      <c r="F94" s="37"/>
      <c r="G94" s="38"/>
    </row>
    <row r="95" spans="2:7" s="12" customFormat="1" ht="12.75">
      <c r="B95" s="34"/>
      <c r="C95" s="35"/>
      <c r="D95" s="35"/>
      <c r="E95" s="39"/>
      <c r="F95" s="37"/>
      <c r="G95" s="38"/>
    </row>
    <row r="96" spans="2:7" s="12" customFormat="1" ht="12.75">
      <c r="B96" s="34"/>
      <c r="C96" s="35"/>
      <c r="D96" s="35"/>
      <c r="E96" s="39"/>
      <c r="F96" s="37"/>
      <c r="G96" s="38"/>
    </row>
    <row r="97" spans="2:7" s="12" customFormat="1" ht="12.75">
      <c r="B97" s="34"/>
      <c r="C97" s="35"/>
      <c r="D97" s="35"/>
      <c r="E97" s="39"/>
      <c r="F97" s="37"/>
      <c r="G97" s="38"/>
    </row>
    <row r="98" spans="2:7" s="12" customFormat="1" ht="12.75">
      <c r="B98" s="34"/>
      <c r="C98" s="35"/>
      <c r="D98" s="35"/>
      <c r="E98" s="39"/>
      <c r="F98" s="37"/>
      <c r="G98" s="38"/>
    </row>
    <row r="99" spans="2:7" s="12" customFormat="1" ht="12.75">
      <c r="B99" s="34"/>
      <c r="C99" s="35"/>
      <c r="D99" s="35"/>
      <c r="E99" s="39"/>
      <c r="F99" s="37"/>
      <c r="G99" s="38"/>
    </row>
    <row r="100" spans="2:7" s="12" customFormat="1" ht="12.75">
      <c r="B100" s="34"/>
      <c r="C100" s="35"/>
      <c r="D100" s="35"/>
      <c r="E100" s="39"/>
      <c r="F100" s="37"/>
      <c r="G100" s="38"/>
    </row>
    <row r="101" spans="2:7" s="12" customFormat="1" ht="12.75">
      <c r="B101" s="34"/>
      <c r="C101" s="35"/>
      <c r="D101" s="35"/>
      <c r="E101" s="39"/>
      <c r="F101" s="37"/>
      <c r="G101" s="38"/>
    </row>
    <row r="102" spans="2:7" s="12" customFormat="1" ht="12.75">
      <c r="B102" s="34"/>
      <c r="C102" s="35"/>
      <c r="D102" s="35"/>
      <c r="E102" s="39"/>
      <c r="F102" s="37"/>
      <c r="G102" s="38"/>
    </row>
    <row r="103" spans="2:7" s="12" customFormat="1" ht="12.75">
      <c r="B103" s="34"/>
      <c r="C103" s="35"/>
      <c r="D103" s="35"/>
      <c r="E103" s="39"/>
      <c r="F103" s="37"/>
      <c r="G103" s="38"/>
    </row>
    <row r="104" spans="2:7" s="12" customFormat="1" ht="12.75">
      <c r="B104" s="34"/>
      <c r="C104" s="35"/>
      <c r="D104" s="35"/>
      <c r="E104" s="39"/>
      <c r="F104" s="37"/>
      <c r="G104" s="38"/>
    </row>
    <row r="105" spans="2:7" s="12" customFormat="1" ht="12.75">
      <c r="B105" s="34"/>
      <c r="C105" s="35"/>
      <c r="D105" s="35"/>
      <c r="E105" s="39"/>
      <c r="F105" s="37"/>
      <c r="G105" s="38"/>
    </row>
    <row r="106" spans="2:7" s="12" customFormat="1" ht="12.75">
      <c r="B106" s="34"/>
      <c r="C106" s="35"/>
      <c r="D106" s="35"/>
      <c r="E106" s="39"/>
      <c r="F106" s="37"/>
      <c r="G106" s="38"/>
    </row>
    <row r="107" spans="2:7" s="12" customFormat="1" ht="12.75">
      <c r="B107" s="34"/>
      <c r="C107" s="35"/>
      <c r="D107" s="35"/>
      <c r="E107" s="39"/>
      <c r="F107" s="37"/>
      <c r="G107" s="38"/>
    </row>
    <row r="108" spans="2:7" s="12" customFormat="1" ht="12.75">
      <c r="B108" s="34"/>
      <c r="C108" s="35"/>
      <c r="D108" s="35"/>
      <c r="E108" s="39"/>
      <c r="F108" s="37"/>
      <c r="G108" s="38"/>
    </row>
    <row r="109" spans="2:7" s="12" customFormat="1" ht="12.75">
      <c r="B109" s="34"/>
      <c r="C109" s="35"/>
      <c r="D109" s="35"/>
      <c r="E109" s="39"/>
      <c r="F109" s="37"/>
      <c r="G109" s="38"/>
    </row>
    <row r="110" spans="2:7" s="12" customFormat="1" ht="12.75">
      <c r="B110" s="34"/>
      <c r="C110" s="35"/>
      <c r="D110" s="35"/>
      <c r="E110" s="39"/>
      <c r="F110" s="37"/>
      <c r="G110" s="38"/>
    </row>
    <row r="111" spans="2:7" s="12" customFormat="1" ht="12.75">
      <c r="B111" s="34"/>
      <c r="C111" s="35"/>
      <c r="D111" s="35"/>
      <c r="E111" s="39"/>
      <c r="F111" s="37"/>
      <c r="G111" s="38"/>
    </row>
    <row r="112" spans="2:7" s="12" customFormat="1" ht="12.75">
      <c r="B112" s="34"/>
      <c r="C112" s="35"/>
      <c r="D112" s="35"/>
      <c r="E112" s="39"/>
      <c r="F112" s="37"/>
      <c r="G112" s="38"/>
    </row>
    <row r="113" spans="2:7" s="12" customFormat="1" ht="12.75">
      <c r="B113" s="34"/>
      <c r="C113" s="35"/>
      <c r="D113" s="35"/>
      <c r="E113" s="39"/>
      <c r="F113" s="37"/>
      <c r="G113" s="38"/>
    </row>
    <row r="114" spans="2:7" s="12" customFormat="1" ht="12.75">
      <c r="B114" s="34"/>
      <c r="C114" s="35"/>
      <c r="D114" s="35"/>
      <c r="E114" s="39"/>
      <c r="F114" s="37"/>
      <c r="G114" s="38"/>
    </row>
    <row r="115" spans="2:7" s="12" customFormat="1" ht="12.75">
      <c r="B115" s="34"/>
      <c r="C115" s="35"/>
      <c r="D115" s="35"/>
      <c r="E115" s="39"/>
      <c r="F115" s="37"/>
      <c r="G115" s="38"/>
    </row>
    <row r="116" spans="2:7" s="12" customFormat="1" ht="12.75">
      <c r="B116" s="34"/>
      <c r="C116" s="35"/>
      <c r="D116" s="35"/>
      <c r="E116" s="39"/>
      <c r="F116" s="37"/>
      <c r="G116" s="38"/>
    </row>
    <row r="117" spans="2:7" s="12" customFormat="1" ht="12.75">
      <c r="B117" s="34"/>
      <c r="C117" s="35"/>
      <c r="D117" s="35"/>
      <c r="E117" s="39"/>
      <c r="F117" s="37"/>
      <c r="G117" s="38"/>
    </row>
    <row r="118" spans="2:7" s="12" customFormat="1" ht="12.75">
      <c r="B118" s="34"/>
      <c r="C118" s="35"/>
      <c r="D118" s="35"/>
      <c r="E118" s="39"/>
      <c r="F118" s="37"/>
      <c r="G118" s="38"/>
    </row>
    <row r="119" spans="2:7" s="12" customFormat="1" ht="12.75">
      <c r="B119" s="34"/>
      <c r="C119" s="35"/>
      <c r="D119" s="35"/>
      <c r="E119" s="39"/>
      <c r="F119" s="37"/>
      <c r="G119" s="38"/>
    </row>
    <row r="120" spans="2:7" s="12" customFormat="1" ht="12.75">
      <c r="B120" s="34"/>
      <c r="C120" s="35"/>
      <c r="D120" s="35"/>
      <c r="E120" s="39"/>
      <c r="F120" s="37"/>
      <c r="G120" s="38"/>
    </row>
    <row r="121" spans="2:7" s="12" customFormat="1" ht="12.75">
      <c r="B121" s="34"/>
      <c r="C121" s="35"/>
      <c r="D121" s="35"/>
      <c r="E121" s="39"/>
      <c r="F121" s="37"/>
      <c r="G121" s="38"/>
    </row>
    <row r="122" spans="2:7" s="12" customFormat="1" ht="12.75">
      <c r="B122" s="34"/>
      <c r="C122" s="35"/>
      <c r="D122" s="35"/>
      <c r="E122" s="39"/>
      <c r="F122" s="37"/>
      <c r="G122" s="38"/>
    </row>
    <row r="123" spans="2:7" s="12" customFormat="1" ht="12.75">
      <c r="B123" s="34"/>
      <c r="C123" s="35"/>
      <c r="D123" s="35"/>
      <c r="E123" s="39"/>
      <c r="F123" s="37"/>
      <c r="G123" s="38"/>
    </row>
    <row r="124" spans="2:7" s="12" customFormat="1" ht="12.75">
      <c r="B124" s="34"/>
      <c r="C124" s="35"/>
      <c r="D124" s="35"/>
      <c r="E124" s="39"/>
      <c r="F124" s="37"/>
      <c r="G124" s="38"/>
    </row>
    <row r="125" spans="2:7" s="12" customFormat="1" ht="12.75">
      <c r="B125" s="34"/>
      <c r="C125" s="35"/>
      <c r="D125" s="35"/>
      <c r="E125" s="39"/>
      <c r="F125" s="37"/>
      <c r="G125" s="38"/>
    </row>
    <row r="126" spans="2:7" s="12" customFormat="1" ht="12.75">
      <c r="B126" s="34"/>
      <c r="C126" s="35"/>
      <c r="D126" s="35"/>
      <c r="E126" s="39"/>
      <c r="F126" s="37"/>
      <c r="G126" s="38"/>
    </row>
    <row r="127" spans="2:7" s="12" customFormat="1" ht="12.75">
      <c r="B127" s="34"/>
      <c r="C127" s="35"/>
      <c r="D127" s="35"/>
      <c r="E127" s="39"/>
      <c r="F127" s="37"/>
      <c r="G127" s="38"/>
    </row>
    <row r="128" spans="2:7" s="12" customFormat="1" ht="12.75">
      <c r="B128" s="34"/>
      <c r="C128" s="35"/>
      <c r="D128" s="35"/>
      <c r="E128" s="39"/>
      <c r="F128" s="37"/>
      <c r="G128" s="38"/>
    </row>
    <row r="129" spans="2:7" s="12" customFormat="1" ht="12.75">
      <c r="B129" s="34"/>
      <c r="C129" s="35"/>
      <c r="D129" s="35"/>
      <c r="E129" s="39"/>
      <c r="F129" s="37"/>
      <c r="G129" s="38"/>
    </row>
    <row r="130" spans="2:7" s="12" customFormat="1" ht="12.75">
      <c r="B130" s="34"/>
      <c r="C130" s="35"/>
      <c r="D130" s="35"/>
      <c r="E130" s="39"/>
      <c r="F130" s="37"/>
      <c r="G130" s="38"/>
    </row>
    <row r="131" spans="2:7" s="12" customFormat="1" ht="12.75">
      <c r="B131" s="34"/>
      <c r="C131" s="35"/>
      <c r="D131" s="35"/>
      <c r="E131" s="39"/>
      <c r="F131" s="37"/>
      <c r="G131" s="38"/>
    </row>
    <row r="132" spans="2:7" s="12" customFormat="1" ht="12.75">
      <c r="B132" s="34"/>
      <c r="C132" s="35"/>
      <c r="D132" s="35"/>
      <c r="E132" s="39"/>
      <c r="F132" s="37"/>
      <c r="G132" s="38"/>
    </row>
    <row r="133" spans="2:7" s="12" customFormat="1" ht="12.75">
      <c r="B133" s="34"/>
      <c r="C133" s="35"/>
      <c r="D133" s="35"/>
      <c r="E133" s="39"/>
      <c r="F133" s="37"/>
      <c r="G133" s="38"/>
    </row>
    <row r="134" spans="2:7" s="12" customFormat="1" ht="12.75">
      <c r="B134" s="34"/>
      <c r="C134" s="35"/>
      <c r="D134" s="35"/>
      <c r="E134" s="39"/>
      <c r="F134" s="37"/>
      <c r="G134" s="38"/>
    </row>
    <row r="135" spans="2:7" s="12" customFormat="1" ht="12.75">
      <c r="B135" s="34"/>
      <c r="C135" s="35"/>
      <c r="D135" s="35"/>
      <c r="E135" s="39"/>
      <c r="F135" s="37"/>
      <c r="G135" s="38"/>
    </row>
    <row r="136" spans="2:7" s="12" customFormat="1" ht="12.75">
      <c r="B136" s="34"/>
      <c r="C136" s="35"/>
      <c r="D136" s="35"/>
      <c r="E136" s="39"/>
      <c r="F136" s="37"/>
      <c r="G136" s="38"/>
    </row>
    <row r="137" spans="2:7" s="12" customFormat="1" ht="12.75">
      <c r="B137" s="34"/>
      <c r="C137" s="35"/>
      <c r="D137" s="35"/>
      <c r="E137" s="39"/>
      <c r="F137" s="37"/>
      <c r="G137" s="38"/>
    </row>
    <row r="138" spans="2:7" s="12" customFormat="1" ht="12.75">
      <c r="B138" s="34"/>
      <c r="C138" s="35"/>
      <c r="D138" s="35"/>
      <c r="E138" s="39"/>
      <c r="F138" s="37"/>
      <c r="G138" s="38"/>
    </row>
    <row r="139" spans="2:7" s="12" customFormat="1" ht="12.75">
      <c r="B139" s="34"/>
      <c r="C139" s="35"/>
      <c r="D139" s="35"/>
      <c r="E139" s="39"/>
      <c r="F139" s="37"/>
      <c r="G139" s="38"/>
    </row>
    <row r="140" spans="2:7" s="12" customFormat="1" ht="12.75">
      <c r="B140" s="34"/>
      <c r="C140" s="35"/>
      <c r="D140" s="35"/>
      <c r="E140" s="39"/>
      <c r="F140" s="37"/>
      <c r="G140" s="38"/>
    </row>
    <row r="141" spans="2:7" s="12" customFormat="1" ht="12.75">
      <c r="B141" s="34"/>
      <c r="C141" s="35"/>
      <c r="D141" s="35"/>
      <c r="E141" s="39"/>
      <c r="F141" s="37"/>
      <c r="G141" s="38"/>
    </row>
    <row r="142" spans="2:7" s="12" customFormat="1" ht="12.75">
      <c r="B142" s="34"/>
      <c r="C142" s="35"/>
      <c r="D142" s="35"/>
      <c r="E142" s="39"/>
      <c r="F142" s="37"/>
      <c r="G142" s="38"/>
    </row>
    <row r="143" spans="2:7" s="12" customFormat="1" ht="12.75">
      <c r="B143" s="34"/>
      <c r="C143" s="35"/>
      <c r="D143" s="35"/>
      <c r="E143" s="39"/>
      <c r="F143" s="37"/>
      <c r="G143" s="38"/>
    </row>
    <row r="144" spans="2:7" s="12" customFormat="1" ht="12.75">
      <c r="B144" s="34"/>
      <c r="C144" s="35"/>
      <c r="D144" s="35"/>
      <c r="E144" s="39"/>
      <c r="F144" s="37"/>
      <c r="G144" s="38"/>
    </row>
    <row r="145" spans="2:7" s="12" customFormat="1" ht="12.75">
      <c r="B145" s="34"/>
      <c r="C145" s="35"/>
      <c r="D145" s="35"/>
      <c r="E145" s="39"/>
      <c r="F145" s="37"/>
      <c r="G145" s="38"/>
    </row>
    <row r="146" spans="2:7" s="12" customFormat="1" ht="12.75">
      <c r="B146" s="34"/>
      <c r="C146" s="35"/>
      <c r="D146" s="35"/>
      <c r="E146" s="39"/>
      <c r="F146" s="37"/>
      <c r="G146" s="38"/>
    </row>
    <row r="147" spans="2:7" s="12" customFormat="1" ht="12.75">
      <c r="B147" s="34"/>
      <c r="C147" s="35"/>
      <c r="D147" s="35"/>
      <c r="E147" s="39"/>
      <c r="F147" s="37"/>
      <c r="G147" s="38"/>
    </row>
    <row r="148" spans="2:7" s="12" customFormat="1" ht="12.75">
      <c r="B148" s="34"/>
      <c r="C148" s="35"/>
      <c r="D148" s="35"/>
      <c r="E148" s="39"/>
      <c r="F148" s="37"/>
      <c r="G148" s="38"/>
    </row>
    <row r="149" spans="2:7" s="12" customFormat="1" ht="12.75">
      <c r="B149" s="34"/>
      <c r="C149" s="35"/>
      <c r="D149" s="35"/>
      <c r="E149" s="39"/>
      <c r="F149" s="37"/>
      <c r="G149" s="38"/>
    </row>
    <row r="150" spans="2:7" s="12" customFormat="1" ht="12.75">
      <c r="B150" s="34"/>
      <c r="C150" s="35"/>
      <c r="D150" s="35"/>
      <c r="E150" s="39"/>
      <c r="F150" s="37"/>
      <c r="G150" s="38"/>
    </row>
    <row r="151" spans="2:7" s="12" customFormat="1" ht="12.75">
      <c r="B151" s="34"/>
      <c r="C151" s="35"/>
      <c r="D151" s="35"/>
      <c r="E151" s="39"/>
      <c r="F151" s="37"/>
      <c r="G151" s="38"/>
    </row>
    <row r="152" spans="2:7" s="12" customFormat="1" ht="12.75">
      <c r="B152" s="34"/>
      <c r="C152" s="35"/>
      <c r="D152" s="35"/>
      <c r="E152" s="39"/>
      <c r="F152" s="37"/>
      <c r="G152" s="38"/>
    </row>
    <row r="153" spans="2:7" s="12" customFormat="1" ht="12.75">
      <c r="B153" s="34"/>
      <c r="C153" s="35"/>
      <c r="D153" s="35"/>
      <c r="E153" s="39"/>
      <c r="F153" s="37"/>
      <c r="G153" s="38"/>
    </row>
    <row r="154" spans="2:7" s="12" customFormat="1" ht="12.75">
      <c r="B154" s="34"/>
      <c r="C154" s="35"/>
      <c r="D154" s="35"/>
      <c r="E154" s="39"/>
      <c r="F154" s="37"/>
      <c r="G154" s="38"/>
    </row>
    <row r="155" spans="2:7" s="12" customFormat="1" ht="12.75">
      <c r="B155" s="34"/>
      <c r="C155" s="35"/>
      <c r="D155" s="35"/>
      <c r="E155" s="39"/>
      <c r="F155" s="37"/>
      <c r="G155" s="38"/>
    </row>
    <row r="156" spans="2:7" s="12" customFormat="1" ht="12.75">
      <c r="B156" s="34"/>
      <c r="C156" s="35"/>
      <c r="D156" s="35"/>
      <c r="E156" s="39"/>
      <c r="F156" s="37"/>
      <c r="G156" s="38"/>
    </row>
    <row r="157" spans="2:7" s="12" customFormat="1" ht="12.75">
      <c r="B157" s="34"/>
      <c r="C157" s="35"/>
      <c r="D157" s="35"/>
      <c r="E157" s="39"/>
      <c r="F157" s="37"/>
      <c r="G157" s="38"/>
    </row>
    <row r="158" spans="2:7" s="12" customFormat="1" ht="12.75">
      <c r="B158" s="34"/>
      <c r="C158" s="35"/>
      <c r="D158" s="35"/>
      <c r="E158" s="39"/>
      <c r="F158" s="37"/>
      <c r="G158" s="38"/>
    </row>
    <row r="159" spans="2:7" s="12" customFormat="1" ht="12.75">
      <c r="B159" s="34"/>
      <c r="C159" s="35"/>
      <c r="D159" s="35"/>
      <c r="E159" s="39"/>
      <c r="F159" s="37"/>
      <c r="G159" s="38"/>
    </row>
    <row r="160" spans="2:7" s="12" customFormat="1" ht="12.75">
      <c r="B160" s="34"/>
      <c r="C160" s="35"/>
      <c r="D160" s="35"/>
      <c r="E160" s="39"/>
      <c r="F160" s="37"/>
      <c r="G160" s="38"/>
    </row>
    <row r="161" spans="2:7" s="12" customFormat="1" ht="12.75">
      <c r="B161" s="34"/>
      <c r="C161" s="35"/>
      <c r="D161" s="35"/>
      <c r="E161" s="39"/>
      <c r="F161" s="37"/>
      <c r="G161" s="38"/>
    </row>
    <row r="162" spans="2:7" s="12" customFormat="1" ht="12.75">
      <c r="B162" s="34"/>
      <c r="C162" s="35"/>
      <c r="D162" s="35"/>
      <c r="E162" s="39"/>
      <c r="F162" s="37"/>
      <c r="G162" s="38"/>
    </row>
    <row r="163" spans="2:7" s="12" customFormat="1" ht="12.75">
      <c r="B163" s="34"/>
      <c r="C163" s="35"/>
      <c r="D163" s="35"/>
      <c r="E163" s="39"/>
      <c r="F163" s="37"/>
      <c r="G163" s="38"/>
    </row>
    <row r="164" spans="2:7" s="12" customFormat="1" ht="12.75">
      <c r="B164" s="34"/>
      <c r="C164" s="35"/>
      <c r="D164" s="35"/>
      <c r="E164" s="39"/>
      <c r="F164" s="37"/>
      <c r="G164" s="38"/>
    </row>
    <row r="165" spans="2:7" s="12" customFormat="1" ht="12.75">
      <c r="B165" s="34"/>
      <c r="C165" s="35"/>
      <c r="D165" s="35"/>
      <c r="E165" s="39"/>
      <c r="F165" s="37"/>
      <c r="G165" s="38"/>
    </row>
    <row r="166" spans="2:7" s="12" customFormat="1" ht="12.75">
      <c r="B166" s="34"/>
      <c r="C166" s="35"/>
      <c r="D166" s="35"/>
      <c r="E166" s="39"/>
      <c r="F166" s="37"/>
      <c r="G166" s="38"/>
    </row>
    <row r="167" spans="2:7" s="12" customFormat="1" ht="12.75">
      <c r="B167" s="34"/>
      <c r="C167" s="35"/>
      <c r="D167" s="35"/>
      <c r="E167" s="39"/>
      <c r="F167" s="37"/>
      <c r="G167" s="38"/>
    </row>
    <row r="168" spans="2:7" s="12" customFormat="1" ht="12.75">
      <c r="B168" s="34"/>
      <c r="C168" s="35"/>
      <c r="D168" s="35"/>
      <c r="E168" s="39"/>
      <c r="F168" s="37"/>
      <c r="G168" s="38"/>
    </row>
    <row r="169" spans="2:7" s="12" customFormat="1" ht="12.75">
      <c r="B169" s="34"/>
      <c r="C169" s="35"/>
      <c r="D169" s="35"/>
      <c r="E169" s="39"/>
      <c r="F169" s="37"/>
      <c r="G169" s="38"/>
    </row>
    <row r="170" spans="2:7" s="12" customFormat="1" ht="12.75">
      <c r="B170" s="34"/>
      <c r="C170" s="35"/>
      <c r="D170" s="35"/>
      <c r="E170" s="39"/>
      <c r="F170" s="37"/>
      <c r="G170" s="38"/>
    </row>
    <row r="171" spans="2:7" s="12" customFormat="1" ht="12.75">
      <c r="B171" s="34"/>
      <c r="C171" s="35"/>
      <c r="D171" s="35"/>
      <c r="E171" s="39"/>
      <c r="F171" s="37"/>
      <c r="G171" s="38"/>
    </row>
    <row r="172" spans="2:7" s="12" customFormat="1" ht="12.75">
      <c r="B172" s="34"/>
      <c r="C172" s="35"/>
      <c r="D172" s="35"/>
      <c r="E172" s="39"/>
      <c r="F172" s="37"/>
      <c r="G172" s="38"/>
    </row>
  </sheetData>
  <mergeCells count="9">
    <mergeCell ref="B1:G1"/>
    <mergeCell ref="B2:G2"/>
    <mergeCell ref="D41:F41"/>
    <mergeCell ref="B38:G38"/>
    <mergeCell ref="B39:G39"/>
    <mergeCell ref="B40:G40"/>
    <mergeCell ref="D30:F30"/>
    <mergeCell ref="D32:F32"/>
    <mergeCell ref="D34:F34"/>
  </mergeCells>
  <conditionalFormatting sqref="C36:C37">
    <cfRule type="expression" dxfId="0" priority="1" stopIfTrue="1">
      <formula>#REF!="*"</formula>
    </cfRule>
  </conditionalFormatting>
  <pageMargins left="0.70866141732283472" right="0.70866141732283472" top="0.59055118110236227" bottom="0.59055118110236227" header="0.31496062992125984" footer="0.31496062992125984"/>
  <pageSetup paperSize="9"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18"/>
  <sheetViews>
    <sheetView topLeftCell="A4" zoomScaleNormal="100" workbookViewId="0">
      <selection activeCell="A4" sqref="A4"/>
    </sheetView>
  </sheetViews>
  <sheetFormatPr baseColWidth="10" defaultRowHeight="15"/>
  <cols>
    <col min="1" max="1" width="32.85546875" style="68" customWidth="1"/>
    <col min="2" max="2" width="11" style="74" customWidth="1"/>
    <col min="3" max="3" width="92.140625" style="68" customWidth="1"/>
    <col min="4" max="4" width="14.140625" style="109" customWidth="1"/>
    <col min="5" max="16384" width="11.42578125" style="68"/>
  </cols>
  <sheetData>
    <row r="1" spans="1:4" ht="26.25">
      <c r="B1" s="116">
        <f>DPGF!A1</f>
        <v>0</v>
      </c>
      <c r="C1" s="104"/>
      <c r="D1" s="107"/>
    </row>
    <row r="2" spans="1:4" ht="26.25">
      <c r="B2" s="117">
        <f>DPGF!A2</f>
        <v>0</v>
      </c>
      <c r="C2" s="105"/>
      <c r="D2" s="108"/>
    </row>
    <row r="3" spans="1:4" ht="25.5">
      <c r="B3" s="70" t="s">
        <v>46</v>
      </c>
      <c r="C3" s="70" t="s">
        <v>45</v>
      </c>
      <c r="D3" s="70" t="s">
        <v>47</v>
      </c>
    </row>
    <row r="4" spans="1:4" s="112" customFormat="1">
      <c r="A4" s="111" t="e">
        <f>DPGF!#REF!</f>
        <v>#REF!</v>
      </c>
      <c r="B4" s="118" t="e">
        <f>DPGF!#REF!</f>
        <v>#REF!</v>
      </c>
      <c r="C4" s="113" t="e">
        <f ca="1">IF(ISBLANK(B4)," ",IF(ISNA(VLOOKUP(B4,INDIRECT(A4),1,0))," -- Code incorrect --",VLOOKUP(B4,INDIRECT(A4),7,0)&amp;CHAR(10)&amp;VLOOKUP(B4,INDIRECT(A4),8,0)))</f>
        <v>#REF!</v>
      </c>
      <c r="D4" s="114"/>
    </row>
    <row r="5" spans="1:4">
      <c r="A5" s="69" t="e">
        <f>DPGF!#REF!</f>
        <v>#REF!</v>
      </c>
      <c r="B5" s="119" t="e">
        <f>DPGF!#REF!</f>
        <v>#REF!</v>
      </c>
      <c r="C5" s="103" t="e">
        <f t="shared" ref="C5:C84" ca="1" si="0">IF(ISBLANK(B5)," ",IF(ISNA(VLOOKUP(B5,INDIRECT(A5),1,0))," -- Code incorrect --",VLOOKUP(B5,INDIRECT(A5),7,0)&amp;CHAR(10)&amp;VLOOKUP(B5,INDIRECT(A5),8,0)))</f>
        <v>#REF!</v>
      </c>
      <c r="D5" s="106"/>
    </row>
    <row r="6" spans="1:4">
      <c r="A6" s="69"/>
      <c r="B6" s="119"/>
      <c r="C6" s="103"/>
      <c r="D6" s="106"/>
    </row>
    <row r="7" spans="1:4" s="112" customFormat="1">
      <c r="A7" s="111" t="e">
        <f>DPGF!#REF!</f>
        <v>#REF!</v>
      </c>
      <c r="B7" s="118" t="e">
        <f>DPGF!#REF!</f>
        <v>#REF!</v>
      </c>
      <c r="C7" s="113" t="e">
        <f t="shared" ca="1" si="0"/>
        <v>#REF!</v>
      </c>
      <c r="D7" s="114"/>
    </row>
    <row r="8" spans="1:4">
      <c r="A8" s="111" t="e">
        <f>DPGF!#REF!</f>
        <v>#REF!</v>
      </c>
      <c r="B8" s="131" t="e">
        <f>DPGF!#REF!</f>
        <v>#REF!</v>
      </c>
      <c r="C8" s="103" t="e">
        <f t="shared" ca="1" si="0"/>
        <v>#REF!</v>
      </c>
      <c r="D8" s="106"/>
    </row>
    <row r="9" spans="1:4">
      <c r="A9" s="111" t="e">
        <f>DPGF!#REF!</f>
        <v>#REF!</v>
      </c>
      <c r="B9" s="131" t="e">
        <f>DPGF!#REF!</f>
        <v>#REF!</v>
      </c>
      <c r="C9" s="103" t="e">
        <f t="shared" ca="1" si="0"/>
        <v>#REF!</v>
      </c>
      <c r="D9" s="106"/>
    </row>
    <row r="10" spans="1:4">
      <c r="A10" s="111" t="e">
        <f>DPGF!#REF!</f>
        <v>#REF!</v>
      </c>
      <c r="B10" s="131" t="e">
        <f>DPGF!#REF!</f>
        <v>#REF!</v>
      </c>
      <c r="C10" s="103" t="e">
        <f t="shared" ca="1" si="0"/>
        <v>#REF!</v>
      </c>
      <c r="D10" s="106"/>
    </row>
    <row r="11" spans="1:4">
      <c r="A11" s="111" t="e">
        <f>DPGF!#REF!</f>
        <v>#REF!</v>
      </c>
      <c r="B11" s="131" t="e">
        <f>DPGF!#REF!</f>
        <v>#REF!</v>
      </c>
      <c r="C11" s="103" t="e">
        <f t="shared" ca="1" si="0"/>
        <v>#REF!</v>
      </c>
      <c r="D11" s="106"/>
    </row>
    <row r="12" spans="1:4">
      <c r="A12" s="111" t="e">
        <f>DPGF!#REF!</f>
        <v>#REF!</v>
      </c>
      <c r="B12" s="131" t="e">
        <f>DPGF!#REF!</f>
        <v>#REF!</v>
      </c>
      <c r="C12" s="103" t="e">
        <f t="shared" ca="1" si="0"/>
        <v>#REF!</v>
      </c>
      <c r="D12" s="106"/>
    </row>
    <row r="13" spans="1:4">
      <c r="A13" s="111" t="e">
        <f>DPGF!#REF!</f>
        <v>#REF!</v>
      </c>
      <c r="B13" s="131" t="e">
        <f>DPGF!#REF!</f>
        <v>#REF!</v>
      </c>
      <c r="C13" s="103" t="e">
        <f t="shared" ca="1" si="0"/>
        <v>#REF!</v>
      </c>
      <c r="D13" s="106"/>
    </row>
    <row r="14" spans="1:4">
      <c r="A14" s="111" t="e">
        <f>DPGF!#REF!</f>
        <v>#REF!</v>
      </c>
      <c r="B14" s="131" t="e">
        <f>DPGF!#REF!</f>
        <v>#REF!</v>
      </c>
      <c r="C14" s="103" t="e">
        <f t="shared" ca="1" si="0"/>
        <v>#REF!</v>
      </c>
      <c r="D14" s="106"/>
    </row>
    <row r="15" spans="1:4">
      <c r="A15" s="111" t="e">
        <f>DPGF!#REF!</f>
        <v>#REF!</v>
      </c>
      <c r="B15" s="131" t="e">
        <f>DPGF!#REF!</f>
        <v>#REF!</v>
      </c>
      <c r="C15" s="103" t="e">
        <f t="shared" ca="1" si="0"/>
        <v>#REF!</v>
      </c>
      <c r="D15" s="106"/>
    </row>
    <row r="16" spans="1:4">
      <c r="A16" s="111" t="e">
        <f>DPGF!#REF!</f>
        <v>#REF!</v>
      </c>
      <c r="B16" s="131" t="e">
        <f>DPGF!#REF!</f>
        <v>#REF!</v>
      </c>
      <c r="C16" s="103" t="e">
        <f t="shared" ca="1" si="0"/>
        <v>#REF!</v>
      </c>
      <c r="D16" s="106"/>
    </row>
    <row r="17" spans="1:4">
      <c r="A17" s="111" t="e">
        <f>DPGF!#REF!</f>
        <v>#REF!</v>
      </c>
      <c r="B17" s="131" t="e">
        <f>DPGF!#REF!</f>
        <v>#REF!</v>
      </c>
      <c r="C17" s="103" t="e">
        <f t="shared" ca="1" si="0"/>
        <v>#REF!</v>
      </c>
      <c r="D17" s="106"/>
    </row>
    <row r="18" spans="1:4">
      <c r="A18" s="111" t="e">
        <f>DPGF!#REF!</f>
        <v>#REF!</v>
      </c>
      <c r="B18" s="131" t="e">
        <f>DPGF!#REF!</f>
        <v>#REF!</v>
      </c>
      <c r="C18" s="103" t="e">
        <f t="shared" ca="1" si="0"/>
        <v>#REF!</v>
      </c>
      <c r="D18" s="106"/>
    </row>
    <row r="19" spans="1:4">
      <c r="A19" s="111" t="e">
        <f>DPGF!#REF!</f>
        <v>#REF!</v>
      </c>
      <c r="B19" s="131" t="e">
        <f>DPGF!#REF!</f>
        <v>#REF!</v>
      </c>
      <c r="C19" s="103" t="e">
        <f t="shared" ca="1" si="0"/>
        <v>#REF!</v>
      </c>
      <c r="D19" s="106"/>
    </row>
    <row r="20" spans="1:4">
      <c r="A20" s="111" t="e">
        <f>DPGF!#REF!</f>
        <v>#REF!</v>
      </c>
      <c r="B20" s="131" t="e">
        <f>DPGF!#REF!</f>
        <v>#REF!</v>
      </c>
      <c r="C20" s="103" t="e">
        <f t="shared" ca="1" si="0"/>
        <v>#REF!</v>
      </c>
      <c r="D20" s="106"/>
    </row>
    <row r="21" spans="1:4">
      <c r="A21" s="111" t="e">
        <f>DPGF!#REF!</f>
        <v>#REF!</v>
      </c>
      <c r="B21" s="131" t="e">
        <f>DPGF!#REF!</f>
        <v>#REF!</v>
      </c>
      <c r="C21" s="103" t="e">
        <f t="shared" ca="1" si="0"/>
        <v>#REF!</v>
      </c>
      <c r="D21" s="106"/>
    </row>
    <row r="22" spans="1:4">
      <c r="A22" s="111" t="e">
        <f>DPGF!#REF!</f>
        <v>#REF!</v>
      </c>
      <c r="B22" s="131" t="e">
        <f>DPGF!#REF!</f>
        <v>#REF!</v>
      </c>
      <c r="C22" s="103" t="e">
        <f t="shared" ca="1" si="0"/>
        <v>#REF!</v>
      </c>
      <c r="D22" s="106"/>
    </row>
    <row r="23" spans="1:4">
      <c r="A23" s="111" t="e">
        <f>DPGF!#REF!</f>
        <v>#REF!</v>
      </c>
      <c r="B23" s="131" t="e">
        <f>DPGF!#REF!</f>
        <v>#REF!</v>
      </c>
      <c r="C23" s="103" t="e">
        <f t="shared" ca="1" si="0"/>
        <v>#REF!</v>
      </c>
      <c r="D23" s="106"/>
    </row>
    <row r="24" spans="1:4">
      <c r="A24" s="111" t="e">
        <f>DPGF!#REF!</f>
        <v>#REF!</v>
      </c>
      <c r="B24" s="131" t="e">
        <f>DPGF!#REF!</f>
        <v>#REF!</v>
      </c>
      <c r="C24" s="103" t="e">
        <f t="shared" ca="1" si="0"/>
        <v>#REF!</v>
      </c>
      <c r="D24" s="106"/>
    </row>
    <row r="25" spans="1:4">
      <c r="A25" s="111" t="e">
        <f>DPGF!#REF!</f>
        <v>#REF!</v>
      </c>
      <c r="B25" s="131" t="e">
        <f>DPGF!#REF!</f>
        <v>#REF!</v>
      </c>
      <c r="C25" s="103" t="e">
        <f t="shared" ca="1" si="0"/>
        <v>#REF!</v>
      </c>
      <c r="D25" s="106"/>
    </row>
    <row r="26" spans="1:4">
      <c r="A26" s="111" t="e">
        <f>DPGF!#REF!</f>
        <v>#REF!</v>
      </c>
      <c r="B26" s="131" t="e">
        <f>DPGF!#REF!</f>
        <v>#REF!</v>
      </c>
      <c r="C26" s="103" t="e">
        <f t="shared" ca="1" si="0"/>
        <v>#REF!</v>
      </c>
      <c r="D26" s="106"/>
    </row>
    <row r="27" spans="1:4">
      <c r="A27" s="111" t="e">
        <f>DPGF!#REF!</f>
        <v>#REF!</v>
      </c>
      <c r="B27" s="131" t="e">
        <f>DPGF!#REF!</f>
        <v>#REF!</v>
      </c>
      <c r="C27" s="103" t="e">
        <f t="shared" ca="1" si="0"/>
        <v>#REF!</v>
      </c>
      <c r="D27" s="106"/>
    </row>
    <row r="28" spans="1:4">
      <c r="A28" s="111" t="e">
        <f>DPGF!#REF!</f>
        <v>#REF!</v>
      </c>
      <c r="B28" s="131" t="e">
        <f>DPGF!#REF!</f>
        <v>#REF!</v>
      </c>
      <c r="C28" s="103" t="e">
        <f t="shared" ca="1" si="0"/>
        <v>#REF!</v>
      </c>
      <c r="D28" s="106"/>
    </row>
    <row r="29" spans="1:4">
      <c r="A29" s="111" t="e">
        <f>DPGF!#REF!</f>
        <v>#REF!</v>
      </c>
      <c r="B29" s="131" t="e">
        <f>DPGF!#REF!</f>
        <v>#REF!</v>
      </c>
      <c r="C29" s="103" t="e">
        <f t="shared" ca="1" si="0"/>
        <v>#REF!</v>
      </c>
      <c r="D29" s="106"/>
    </row>
    <row r="30" spans="1:4">
      <c r="A30" s="111" t="e">
        <f>DPGF!#REF!</f>
        <v>#REF!</v>
      </c>
      <c r="B30" s="131" t="e">
        <f>DPGF!#REF!</f>
        <v>#REF!</v>
      </c>
      <c r="C30" s="103" t="e">
        <f t="shared" ca="1" si="0"/>
        <v>#REF!</v>
      </c>
      <c r="D30" s="106"/>
    </row>
    <row r="31" spans="1:4">
      <c r="A31" s="69"/>
      <c r="B31" s="119"/>
      <c r="C31" s="103"/>
    </row>
    <row r="32" spans="1:4" s="112" customFormat="1">
      <c r="A32" s="111" t="e">
        <f>DPGF!#REF!</f>
        <v>#REF!</v>
      </c>
      <c r="B32" s="118" t="e">
        <f>DPGF!#REF!</f>
        <v>#REF!</v>
      </c>
      <c r="C32" s="113" t="e">
        <f t="shared" ca="1" si="0"/>
        <v>#REF!</v>
      </c>
      <c r="D32" s="115"/>
    </row>
    <row r="33" spans="1:4">
      <c r="A33" s="69" t="e">
        <f>DPGF!#REF!</f>
        <v>#REF!</v>
      </c>
      <c r="B33" s="119" t="e">
        <f>DPGF!#REF!</f>
        <v>#REF!</v>
      </c>
      <c r="C33" s="103" t="e">
        <f t="shared" ca="1" si="0"/>
        <v>#REF!</v>
      </c>
    </row>
    <row r="34" spans="1:4">
      <c r="A34" s="69" t="e">
        <f>DPGF!#REF!</f>
        <v>#REF!</v>
      </c>
      <c r="B34" s="119" t="e">
        <f>DPGF!#REF!</f>
        <v>#REF!</v>
      </c>
      <c r="C34" s="103" t="e">
        <f t="shared" ca="1" si="0"/>
        <v>#REF!</v>
      </c>
    </row>
    <row r="35" spans="1:4">
      <c r="A35" s="69" t="e">
        <f>DPGF!#REF!</f>
        <v>#REF!</v>
      </c>
      <c r="B35" s="119" t="e">
        <f>DPGF!#REF!</f>
        <v>#REF!</v>
      </c>
      <c r="C35" s="103" t="e">
        <f t="shared" ca="1" si="0"/>
        <v>#REF!</v>
      </c>
    </row>
    <row r="36" spans="1:4">
      <c r="A36" s="69" t="e">
        <f>DPGF!#REF!</f>
        <v>#REF!</v>
      </c>
      <c r="B36" s="119" t="e">
        <f>DPGF!#REF!</f>
        <v>#REF!</v>
      </c>
      <c r="C36" s="103" t="e">
        <f t="shared" ca="1" si="0"/>
        <v>#REF!</v>
      </c>
    </row>
    <row r="37" spans="1:4">
      <c r="A37" s="69" t="e">
        <f>DPGF!#REF!</f>
        <v>#REF!</v>
      </c>
      <c r="B37" s="119" t="e">
        <f>DPGF!#REF!</f>
        <v>#REF!</v>
      </c>
      <c r="C37" s="103" t="e">
        <f t="shared" ca="1" si="0"/>
        <v>#REF!</v>
      </c>
    </row>
    <row r="38" spans="1:4">
      <c r="A38" s="69" t="e">
        <f>DPGF!#REF!</f>
        <v>#REF!</v>
      </c>
      <c r="B38" s="119" t="e">
        <f>DPGF!#REF!</f>
        <v>#REF!</v>
      </c>
      <c r="C38" s="103" t="e">
        <f t="shared" ca="1" si="0"/>
        <v>#REF!</v>
      </c>
    </row>
    <row r="39" spans="1:4">
      <c r="A39" s="69" t="e">
        <f>DPGF!#REF!</f>
        <v>#REF!</v>
      </c>
      <c r="B39" s="119" t="e">
        <f>DPGF!#REF!</f>
        <v>#REF!</v>
      </c>
      <c r="C39" s="103" t="e">
        <f t="shared" ca="1" si="0"/>
        <v>#REF!</v>
      </c>
    </row>
    <row r="40" spans="1:4">
      <c r="A40" s="69" t="e">
        <f>DPGF!#REF!</f>
        <v>#REF!</v>
      </c>
      <c r="B40" s="119" t="e">
        <f>DPGF!#REF!</f>
        <v>#REF!</v>
      </c>
      <c r="C40" s="103" t="e">
        <f t="shared" ca="1" si="0"/>
        <v>#REF!</v>
      </c>
    </row>
    <row r="41" spans="1:4">
      <c r="A41" s="69" t="e">
        <f>DPGF!#REF!</f>
        <v>#REF!</v>
      </c>
      <c r="B41" s="119" t="e">
        <f>DPGF!#REF!</f>
        <v>#REF!</v>
      </c>
      <c r="C41" s="103" t="e">
        <f t="shared" ca="1" si="0"/>
        <v>#REF!</v>
      </c>
    </row>
    <row r="42" spans="1:4">
      <c r="A42" s="69" t="e">
        <f>DPGF!#REF!</f>
        <v>#REF!</v>
      </c>
      <c r="B42" s="119" t="e">
        <f>DPGF!#REF!</f>
        <v>#REF!</v>
      </c>
      <c r="C42" s="103" t="e">
        <f t="shared" ca="1" si="0"/>
        <v>#REF!</v>
      </c>
      <c r="D42" s="110"/>
    </row>
    <row r="43" spans="1:4">
      <c r="A43" s="69" t="e">
        <f>DPGF!#REF!</f>
        <v>#REF!</v>
      </c>
      <c r="B43" s="119" t="e">
        <f>DPGF!#REF!</f>
        <v>#REF!</v>
      </c>
      <c r="C43" s="103" t="e">
        <f t="shared" ca="1" si="0"/>
        <v>#REF!</v>
      </c>
    </row>
    <row r="44" spans="1:4">
      <c r="A44" s="69" t="e">
        <f>DPGF!#REF!</f>
        <v>#REF!</v>
      </c>
      <c r="B44" s="119" t="e">
        <f>DPGF!#REF!</f>
        <v>#REF!</v>
      </c>
      <c r="C44" s="103" t="e">
        <f t="shared" ca="1" si="0"/>
        <v>#REF!</v>
      </c>
    </row>
    <row r="45" spans="1:4">
      <c r="A45" s="69" t="e">
        <f>DPGF!#REF!</f>
        <v>#REF!</v>
      </c>
      <c r="B45" s="119" t="e">
        <f>DPGF!#REF!</f>
        <v>#REF!</v>
      </c>
      <c r="C45" s="103" t="e">
        <f t="shared" ca="1" si="0"/>
        <v>#REF!</v>
      </c>
    </row>
    <row r="46" spans="1:4">
      <c r="A46" s="69" t="e">
        <f>DPGF!#REF!</f>
        <v>#REF!</v>
      </c>
      <c r="B46" s="119" t="e">
        <f>DPGF!#REF!</f>
        <v>#REF!</v>
      </c>
      <c r="C46" s="103" t="e">
        <f t="shared" ca="1" si="0"/>
        <v>#REF!</v>
      </c>
    </row>
    <row r="47" spans="1:4">
      <c r="A47" s="69" t="e">
        <f>DPGF!#REF!</f>
        <v>#REF!</v>
      </c>
      <c r="B47" s="119" t="e">
        <f>DPGF!#REF!</f>
        <v>#REF!</v>
      </c>
      <c r="C47" s="103"/>
    </row>
    <row r="48" spans="1:4" s="112" customFormat="1">
      <c r="A48" s="69" t="e">
        <f>DPGF!#REF!</f>
        <v>#REF!</v>
      </c>
      <c r="B48" s="119" t="e">
        <f>DPGF!#REF!</f>
        <v>#REF!</v>
      </c>
      <c r="C48" s="103" t="e">
        <f t="shared" ca="1" si="0"/>
        <v>#REF!</v>
      </c>
      <c r="D48" s="133"/>
    </row>
    <row r="49" spans="1:4" ht="140.25">
      <c r="A49" s="69" t="e">
        <f>DPGF!#REF!</f>
        <v>#REF!</v>
      </c>
      <c r="B49" s="119" t="e">
        <f>DPGF!#REF!</f>
        <v>#REF!</v>
      </c>
      <c r="C49" s="103" t="s">
        <v>121</v>
      </c>
    </row>
    <row r="50" spans="1:4" ht="140.25">
      <c r="A50" s="69" t="e">
        <f>DPGF!#REF!</f>
        <v>#REF!</v>
      </c>
      <c r="B50" s="119" t="e">
        <f>DPGF!#REF!</f>
        <v>#REF!</v>
      </c>
      <c r="C50" s="103" t="s">
        <v>121</v>
      </c>
    </row>
    <row r="51" spans="1:4" ht="140.25">
      <c r="A51" s="69" t="e">
        <f>DPGF!#REF!</f>
        <v>#REF!</v>
      </c>
      <c r="B51" s="119" t="e">
        <f>DPGF!#REF!</f>
        <v>#REF!</v>
      </c>
      <c r="C51" s="103" t="s">
        <v>121</v>
      </c>
    </row>
    <row r="52" spans="1:4" ht="140.25">
      <c r="A52" s="69" t="e">
        <f>DPGF!#REF!</f>
        <v>#REF!</v>
      </c>
      <c r="B52" s="119" t="e">
        <f>DPGF!#REF!</f>
        <v>#REF!</v>
      </c>
      <c r="C52" s="103" t="s">
        <v>121</v>
      </c>
    </row>
    <row r="53" spans="1:4" ht="140.25">
      <c r="A53" s="69" t="e">
        <f>DPGF!#REF!</f>
        <v>#REF!</v>
      </c>
      <c r="B53" s="119" t="e">
        <f>DPGF!#REF!</f>
        <v>#REF!</v>
      </c>
      <c r="C53" s="103" t="s">
        <v>121</v>
      </c>
    </row>
    <row r="54" spans="1:4" ht="140.25">
      <c r="A54" s="69" t="e">
        <f>DPGF!#REF!</f>
        <v>#REF!</v>
      </c>
      <c r="B54" s="119" t="e">
        <f>DPGF!#REF!</f>
        <v>#REF!</v>
      </c>
      <c r="C54" s="103" t="s">
        <v>121</v>
      </c>
    </row>
    <row r="55" spans="1:4">
      <c r="A55" s="69" t="e">
        <f>DPGF!#REF!</f>
        <v>#REF!</v>
      </c>
      <c r="B55" s="119" t="e">
        <f>DPGF!#REF!</f>
        <v>#REF!</v>
      </c>
      <c r="C55" s="103" t="e">
        <f t="shared" ca="1" si="0"/>
        <v>#REF!</v>
      </c>
    </row>
    <row r="56" spans="1:4">
      <c r="A56" s="69" t="e">
        <f>DPGF!#REF!</f>
        <v>#REF!</v>
      </c>
      <c r="B56" s="119" t="e">
        <f>DPGF!#REF!</f>
        <v>#REF!</v>
      </c>
      <c r="C56" s="103" t="e">
        <f t="shared" ca="1" si="0"/>
        <v>#REF!</v>
      </c>
    </row>
    <row r="57" spans="1:4">
      <c r="A57" s="69" t="e">
        <f>DPGF!#REF!</f>
        <v>#REF!</v>
      </c>
      <c r="B57" s="119" t="e">
        <f>DPGF!#REF!</f>
        <v>#REF!</v>
      </c>
      <c r="C57" s="103" t="e">
        <f t="shared" ca="1" si="0"/>
        <v>#REF!</v>
      </c>
    </row>
    <row r="58" spans="1:4">
      <c r="A58" s="69" t="e">
        <f>DPGF!#REF!</f>
        <v>#REF!</v>
      </c>
      <c r="B58" s="119" t="e">
        <f>DPGF!#REF!</f>
        <v>#REF!</v>
      </c>
      <c r="C58" s="103" t="e">
        <f t="shared" ca="1" si="0"/>
        <v>#REF!</v>
      </c>
    </row>
    <row r="59" spans="1:4">
      <c r="A59" s="69"/>
      <c r="B59" s="119"/>
      <c r="C59" s="103"/>
    </row>
    <row r="60" spans="1:4" s="112" customFormat="1">
      <c r="A60" s="111" t="e">
        <f>DPGF!#REF!</f>
        <v>#REF!</v>
      </c>
      <c r="B60" s="131" t="e">
        <f>DPGF!#REF!</f>
        <v>#REF!</v>
      </c>
      <c r="C60" s="132" t="e">
        <f t="shared" ca="1" si="0"/>
        <v>#REF!</v>
      </c>
      <c r="D60" s="133"/>
    </row>
    <row r="61" spans="1:4">
      <c r="A61" s="69" t="e">
        <f>DPGF!#REF!</f>
        <v>#REF!</v>
      </c>
      <c r="B61" s="119" t="e">
        <f>DPGF!#REF!</f>
        <v>#REF!</v>
      </c>
      <c r="C61" s="103" t="e">
        <f t="shared" ca="1" si="0"/>
        <v>#REF!</v>
      </c>
    </row>
    <row r="62" spans="1:4">
      <c r="A62" s="69" t="e">
        <f>DPGF!#REF!</f>
        <v>#REF!</v>
      </c>
      <c r="B62" s="119" t="e">
        <f>DPGF!#REF!</f>
        <v>#REF!</v>
      </c>
      <c r="C62" s="103" t="e">
        <f t="shared" ca="1" si="0"/>
        <v>#REF!</v>
      </c>
    </row>
    <row r="63" spans="1:4">
      <c r="A63" s="69" t="e">
        <f>DPGF!#REF!</f>
        <v>#REF!</v>
      </c>
      <c r="B63" s="119" t="e">
        <f>DPGF!#REF!</f>
        <v>#REF!</v>
      </c>
      <c r="C63" s="103" t="e">
        <f t="shared" ca="1" si="0"/>
        <v>#REF!</v>
      </c>
    </row>
    <row r="64" spans="1:4">
      <c r="A64" s="69" t="e">
        <f>DPGF!#REF!</f>
        <v>#REF!</v>
      </c>
      <c r="B64" s="119" t="e">
        <f>DPGF!#REF!</f>
        <v>#REF!</v>
      </c>
      <c r="C64" s="103" t="e">
        <f t="shared" ca="1" si="0"/>
        <v>#REF!</v>
      </c>
    </row>
    <row r="65" spans="1:4">
      <c r="A65" s="69" t="e">
        <f>DPGF!#REF!</f>
        <v>#REF!</v>
      </c>
      <c r="B65" s="119" t="e">
        <f>DPGF!#REF!</f>
        <v>#REF!</v>
      </c>
      <c r="C65" s="103" t="e">
        <f t="shared" ca="1" si="0"/>
        <v>#REF!</v>
      </c>
    </row>
    <row r="66" spans="1:4">
      <c r="A66" s="69" t="e">
        <f>DPGF!#REF!</f>
        <v>#REF!</v>
      </c>
      <c r="B66" s="119" t="e">
        <f>DPGF!#REF!</f>
        <v>#REF!</v>
      </c>
      <c r="C66" s="103" t="e">
        <f t="shared" ca="1" si="0"/>
        <v>#REF!</v>
      </c>
    </row>
    <row r="67" spans="1:4">
      <c r="A67" s="69" t="e">
        <f>DPGF!#REF!</f>
        <v>#REF!</v>
      </c>
      <c r="B67" s="119" t="e">
        <f>DPGF!#REF!</f>
        <v>#REF!</v>
      </c>
      <c r="C67" s="103" t="e">
        <f t="shared" ca="1" si="0"/>
        <v>#REF!</v>
      </c>
    </row>
    <row r="68" spans="1:4">
      <c r="A68" s="69" t="e">
        <f>DPGF!#REF!</f>
        <v>#REF!</v>
      </c>
      <c r="B68" s="119" t="e">
        <f>DPGF!#REF!</f>
        <v>#REF!</v>
      </c>
      <c r="C68" s="103"/>
    </row>
    <row r="69" spans="1:4" s="112" customFormat="1">
      <c r="A69" s="69" t="e">
        <f>DPGF!#REF!</f>
        <v>#REF!</v>
      </c>
      <c r="B69" s="119" t="e">
        <f>DPGF!#REF!</f>
        <v>#REF!</v>
      </c>
      <c r="C69" s="132" t="e">
        <f t="shared" ca="1" si="0"/>
        <v>#REF!</v>
      </c>
      <c r="D69" s="133"/>
    </row>
    <row r="70" spans="1:4">
      <c r="A70" s="69" t="e">
        <f>DPGF!#REF!</f>
        <v>#REF!</v>
      </c>
      <c r="B70" s="119" t="e">
        <f>DPGF!#REF!</f>
        <v>#REF!</v>
      </c>
      <c r="C70" s="103" t="e">
        <f t="shared" ca="1" si="0"/>
        <v>#REF!</v>
      </c>
    </row>
    <row r="71" spans="1:4">
      <c r="A71" s="69" t="e">
        <f>DPGF!#REF!</f>
        <v>#REF!</v>
      </c>
      <c r="B71" s="119" t="e">
        <f>DPGF!#REF!</f>
        <v>#REF!</v>
      </c>
      <c r="C71" s="103" t="e">
        <f t="shared" ca="1" si="0"/>
        <v>#REF!</v>
      </c>
    </row>
    <row r="72" spans="1:4">
      <c r="A72" s="69" t="e">
        <f>DPGF!#REF!</f>
        <v>#REF!</v>
      </c>
      <c r="B72" s="119" t="e">
        <f>DPGF!#REF!</f>
        <v>#REF!</v>
      </c>
      <c r="C72" s="103" t="e">
        <f t="shared" ca="1" si="0"/>
        <v>#REF!</v>
      </c>
    </row>
    <row r="73" spans="1:4">
      <c r="A73" s="69" t="e">
        <f>DPGF!#REF!</f>
        <v>#REF!</v>
      </c>
      <c r="B73" s="119" t="e">
        <f>DPGF!#REF!</f>
        <v>#REF!</v>
      </c>
      <c r="C73" s="103" t="e">
        <f t="shared" ca="1" si="0"/>
        <v>#REF!</v>
      </c>
    </row>
    <row r="74" spans="1:4">
      <c r="A74" s="69" t="e">
        <f>DPGF!#REF!</f>
        <v>#REF!</v>
      </c>
      <c r="B74" s="119" t="e">
        <f>DPGF!#REF!</f>
        <v>#REF!</v>
      </c>
      <c r="C74" s="103" t="e">
        <f t="shared" ca="1" si="0"/>
        <v>#REF!</v>
      </c>
    </row>
    <row r="75" spans="1:4">
      <c r="A75" s="69" t="e">
        <f>DPGF!#REF!</f>
        <v>#REF!</v>
      </c>
      <c r="B75" s="119" t="e">
        <f>DPGF!#REF!</f>
        <v>#REF!</v>
      </c>
      <c r="C75" s="103" t="e">
        <f t="shared" ca="1" si="0"/>
        <v>#REF!</v>
      </c>
    </row>
    <row r="76" spans="1:4">
      <c r="A76" s="69" t="e">
        <f>DPGF!#REF!</f>
        <v>#REF!</v>
      </c>
      <c r="B76" s="119" t="e">
        <f>DPGF!#REF!</f>
        <v>#REF!</v>
      </c>
      <c r="C76" s="103"/>
    </row>
    <row r="77" spans="1:4" s="112" customFormat="1">
      <c r="A77" s="69" t="e">
        <f>DPGF!#REF!</f>
        <v>#REF!</v>
      </c>
      <c r="B77" s="119" t="e">
        <f>DPGF!#REF!</f>
        <v>#REF!</v>
      </c>
      <c r="C77" s="132" t="e">
        <f t="shared" ca="1" si="0"/>
        <v>#REF!</v>
      </c>
      <c r="D77" s="133"/>
    </row>
    <row r="78" spans="1:4">
      <c r="A78" s="69" t="e">
        <f>DPGF!#REF!</f>
        <v>#REF!</v>
      </c>
      <c r="B78" s="119" t="e">
        <f>DPGF!#REF!</f>
        <v>#REF!</v>
      </c>
      <c r="C78" s="103" t="e">
        <f t="shared" ca="1" si="0"/>
        <v>#REF!</v>
      </c>
    </row>
    <row r="79" spans="1:4">
      <c r="A79" s="69" t="e">
        <f>DPGF!#REF!</f>
        <v>#REF!</v>
      </c>
      <c r="B79" s="119" t="e">
        <f>DPGF!#REF!</f>
        <v>#REF!</v>
      </c>
      <c r="C79" s="103" t="e">
        <f t="shared" ca="1" si="0"/>
        <v>#REF!</v>
      </c>
    </row>
    <row r="80" spans="1:4">
      <c r="A80" s="69" t="e">
        <f>DPGF!#REF!</f>
        <v>#REF!</v>
      </c>
      <c r="B80" s="119" t="e">
        <f>DPGF!#REF!</f>
        <v>#REF!</v>
      </c>
      <c r="C80" s="103" t="e">
        <f t="shared" ca="1" si="0"/>
        <v>#REF!</v>
      </c>
    </row>
    <row r="81" spans="1:3">
      <c r="A81" s="69" t="e">
        <f>DPGF!#REF!</f>
        <v>#REF!</v>
      </c>
      <c r="B81" s="119" t="e">
        <f>DPGF!#REF!</f>
        <v>#REF!</v>
      </c>
      <c r="C81" s="103" t="e">
        <f t="shared" ca="1" si="0"/>
        <v>#REF!</v>
      </c>
    </row>
    <row r="82" spans="1:3">
      <c r="A82" s="69" t="e">
        <f>DPGF!#REF!</f>
        <v>#REF!</v>
      </c>
      <c r="B82" s="119" t="e">
        <f>DPGF!#REF!</f>
        <v>#REF!</v>
      </c>
      <c r="C82" s="103" t="e">
        <f t="shared" ca="1" si="0"/>
        <v>#REF!</v>
      </c>
    </row>
    <row r="83" spans="1:3">
      <c r="A83" s="69" t="e">
        <f>DPGF!#REF!</f>
        <v>#REF!</v>
      </c>
      <c r="B83" s="119" t="e">
        <f>DPGF!#REF!</f>
        <v>#REF!</v>
      </c>
      <c r="C83" s="103" t="e">
        <f t="shared" ca="1" si="0"/>
        <v>#REF!</v>
      </c>
    </row>
    <row r="84" spans="1:3">
      <c r="A84" s="69" t="e">
        <f>DPGF!#REF!</f>
        <v>#REF!</v>
      </c>
      <c r="B84" s="119" t="e">
        <f>DPGF!#REF!</f>
        <v>#REF!</v>
      </c>
      <c r="C84" s="103" t="e">
        <f t="shared" ca="1" si="0"/>
        <v>#REF!</v>
      </c>
    </row>
    <row r="85" spans="1:3">
      <c r="A85" s="69" t="e">
        <f>DPGF!#REF!</f>
        <v>#REF!</v>
      </c>
      <c r="B85" s="119" t="e">
        <f>DPGF!#REF!</f>
        <v>#REF!</v>
      </c>
      <c r="C85" s="103" t="e">
        <f t="shared" ref="C85:C112" ca="1" si="1">IF(ISBLANK(B85)," ",IF(ISNA(VLOOKUP(B85,INDIRECT(A85),1,0))," -- Code incorrect --",VLOOKUP(B85,INDIRECT(A85),7,0)&amp;CHAR(10)&amp;VLOOKUP(B85,INDIRECT(A85),8,0)))</f>
        <v>#REF!</v>
      </c>
    </row>
    <row r="86" spans="1:3">
      <c r="A86" s="69" t="e">
        <f>DPGF!#REF!</f>
        <v>#REF!</v>
      </c>
      <c r="B86" s="119" t="e">
        <f>DPGF!#REF!</f>
        <v>#REF!</v>
      </c>
      <c r="C86" s="103" t="e">
        <f t="shared" ca="1" si="1"/>
        <v>#REF!</v>
      </c>
    </row>
    <row r="87" spans="1:3">
      <c r="A87" s="69" t="e">
        <f>DPGF!#REF!</f>
        <v>#REF!</v>
      </c>
      <c r="B87" s="119" t="e">
        <f>DPGF!#REF!</f>
        <v>#REF!</v>
      </c>
      <c r="C87" s="103" t="e">
        <f t="shared" ca="1" si="1"/>
        <v>#REF!</v>
      </c>
    </row>
    <row r="88" spans="1:3">
      <c r="A88" s="69" t="e">
        <f>DPGF!#REF!</f>
        <v>#REF!</v>
      </c>
      <c r="B88" s="119" t="e">
        <f>DPGF!#REF!</f>
        <v>#REF!</v>
      </c>
      <c r="C88" s="103" t="e">
        <f t="shared" ca="1" si="1"/>
        <v>#REF!</v>
      </c>
    </row>
    <row r="89" spans="1:3">
      <c r="A89" s="69" t="e">
        <f>DPGF!#REF!</f>
        <v>#REF!</v>
      </c>
      <c r="B89" s="119" t="e">
        <f>DPGF!#REF!</f>
        <v>#REF!</v>
      </c>
      <c r="C89" s="103" t="e">
        <f t="shared" ca="1" si="1"/>
        <v>#REF!</v>
      </c>
    </row>
    <row r="90" spans="1:3">
      <c r="A90" s="69" t="e">
        <f>DPGF!#REF!</f>
        <v>#REF!</v>
      </c>
      <c r="B90" s="119" t="e">
        <f>DPGF!#REF!</f>
        <v>#REF!</v>
      </c>
      <c r="C90" s="103" t="e">
        <f t="shared" ca="1" si="1"/>
        <v>#REF!</v>
      </c>
    </row>
    <row r="91" spans="1:3">
      <c r="A91" s="69" t="e">
        <f>DPGF!#REF!</f>
        <v>#REF!</v>
      </c>
      <c r="B91" s="119" t="e">
        <f>DPGF!#REF!</f>
        <v>#REF!</v>
      </c>
      <c r="C91" s="103" t="e">
        <f t="shared" ca="1" si="1"/>
        <v>#REF!</v>
      </c>
    </row>
    <row r="92" spans="1:3">
      <c r="A92" s="69" t="e">
        <f>DPGF!#REF!</f>
        <v>#REF!</v>
      </c>
      <c r="B92" s="119" t="e">
        <f>DPGF!#REF!</f>
        <v>#REF!</v>
      </c>
      <c r="C92" s="103" t="e">
        <f t="shared" ca="1" si="1"/>
        <v>#REF!</v>
      </c>
    </row>
    <row r="93" spans="1:3">
      <c r="A93" s="69" t="e">
        <f>DPGF!#REF!</f>
        <v>#REF!</v>
      </c>
      <c r="B93" s="119" t="e">
        <f>DPGF!#REF!</f>
        <v>#REF!</v>
      </c>
      <c r="C93" s="103" t="e">
        <f t="shared" ca="1" si="1"/>
        <v>#REF!</v>
      </c>
    </row>
    <row r="94" spans="1:3">
      <c r="A94" s="69" t="e">
        <f>DPGF!#REF!</f>
        <v>#REF!</v>
      </c>
      <c r="B94" s="119" t="e">
        <f>DPGF!#REF!</f>
        <v>#REF!</v>
      </c>
      <c r="C94" s="103" t="e">
        <f t="shared" ca="1" si="1"/>
        <v>#REF!</v>
      </c>
    </row>
    <row r="95" spans="1:3">
      <c r="A95" s="69" t="e">
        <f>DPGF!#REF!</f>
        <v>#REF!</v>
      </c>
      <c r="B95" s="119" t="e">
        <f>DPGF!#REF!</f>
        <v>#REF!</v>
      </c>
      <c r="C95" s="103" t="e">
        <f t="shared" ca="1" si="1"/>
        <v>#REF!</v>
      </c>
    </row>
    <row r="96" spans="1:3">
      <c r="A96" s="69" t="e">
        <f>DPGF!#REF!</f>
        <v>#REF!</v>
      </c>
      <c r="B96" s="119" t="e">
        <f>DPGF!#REF!</f>
        <v>#REF!</v>
      </c>
      <c r="C96" s="103" t="e">
        <f t="shared" ca="1" si="1"/>
        <v>#REF!</v>
      </c>
    </row>
    <row r="97" spans="1:3">
      <c r="A97" s="69" t="e">
        <f>DPGF!#REF!</f>
        <v>#REF!</v>
      </c>
      <c r="B97" s="119" t="e">
        <f>DPGF!#REF!</f>
        <v>#REF!</v>
      </c>
      <c r="C97" s="103" t="e">
        <f t="shared" ca="1" si="1"/>
        <v>#REF!</v>
      </c>
    </row>
    <row r="98" spans="1:3">
      <c r="A98" s="69" t="e">
        <f>DPGF!#REF!</f>
        <v>#REF!</v>
      </c>
      <c r="B98" s="119" t="e">
        <f>DPGF!#REF!</f>
        <v>#REF!</v>
      </c>
      <c r="C98" s="103" t="e">
        <f t="shared" ca="1" si="1"/>
        <v>#REF!</v>
      </c>
    </row>
    <row r="99" spans="1:3">
      <c r="A99" s="69" t="e">
        <f>DPGF!#REF!</f>
        <v>#REF!</v>
      </c>
      <c r="B99" s="119" t="e">
        <f>DPGF!#REF!</f>
        <v>#REF!</v>
      </c>
      <c r="C99" s="103" t="e">
        <f t="shared" ca="1" si="1"/>
        <v>#REF!</v>
      </c>
    </row>
    <row r="100" spans="1:3">
      <c r="A100" s="69" t="e">
        <f>DPGF!#REF!</f>
        <v>#REF!</v>
      </c>
      <c r="B100" s="119" t="e">
        <f>DPGF!#REF!</f>
        <v>#REF!</v>
      </c>
      <c r="C100" s="103" t="e">
        <f t="shared" ca="1" si="1"/>
        <v>#REF!</v>
      </c>
    </row>
    <row r="101" spans="1:3">
      <c r="A101" s="69" t="e">
        <f>DPGF!#REF!</f>
        <v>#REF!</v>
      </c>
      <c r="B101" s="119" t="e">
        <f>DPGF!#REF!</f>
        <v>#REF!</v>
      </c>
      <c r="C101" s="103" t="e">
        <f t="shared" ca="1" si="1"/>
        <v>#REF!</v>
      </c>
    </row>
    <row r="102" spans="1:3">
      <c r="A102" s="69" t="e">
        <f>DPGF!#REF!</f>
        <v>#REF!</v>
      </c>
      <c r="B102" s="119" t="e">
        <f>DPGF!#REF!</f>
        <v>#REF!</v>
      </c>
      <c r="C102" s="103" t="e">
        <f t="shared" ca="1" si="1"/>
        <v>#REF!</v>
      </c>
    </row>
    <row r="103" spans="1:3">
      <c r="A103" s="69" t="e">
        <f>DPGF!#REF!</f>
        <v>#REF!</v>
      </c>
      <c r="B103" s="119" t="e">
        <f>DPGF!#REF!</f>
        <v>#REF!</v>
      </c>
      <c r="C103" s="103" t="e">
        <f t="shared" ca="1" si="1"/>
        <v>#REF!</v>
      </c>
    </row>
    <row r="104" spans="1:3" ht="25.5">
      <c r="A104" s="69" t="str">
        <f>DPGF!A5</f>
        <v>N_MOBILIER</v>
      </c>
      <c r="B104" s="119" t="str">
        <f>DPGF!B5</f>
        <v>N</v>
      </c>
      <c r="C104" s="103" t="str">
        <f t="shared" ca="1" si="1"/>
        <v xml:space="preserve">N - MOBILIER
</v>
      </c>
    </row>
    <row r="105" spans="1:3" ht="127.5">
      <c r="A105" s="69" t="str">
        <f>DPGF!A6</f>
        <v>N_MOBILIER</v>
      </c>
      <c r="B105" s="119" t="str">
        <f>DPGF!B6</f>
        <v>N 5</v>
      </c>
      <c r="C105" s="103" t="str">
        <f t="shared" ca="1" si="1"/>
        <v xml:space="preserve">BANCS
Ce prix rémunère à l’unité, la fourniture et pose de mobilier urbain tel que décris dans le CCTP.
Ce prix comprend :
le terrassement complémentaire,
la confection des massifs de scellement en béton dosé à 350kg/m3 de ciment CP 45, y compris façon de réservation, tiges et platine de fixation éventuelles ou carottage, ou ferraillage,
le remblaiement périphérique, y compris le compactage et l'évacuation des matériaux excédentaires aux décharges,
La fourniture, le chargement, le transport et le déchargement la mise en place et la fixation du mobilier.
</v>
      </c>
    </row>
    <row r="106" spans="1:3" ht="25.5">
      <c r="A106" s="69" t="str">
        <f>DPGF!A7</f>
        <v>N_MOBILIER</v>
      </c>
      <c r="B106" s="119" t="str">
        <f>DPGF!B7</f>
        <v>N 5 a</v>
      </c>
      <c r="C106" s="103" t="str">
        <f t="shared" ca="1" si="1"/>
        <v>Banc "DROIT" conforme aux pièces graphiques et CCTP
L’UNITE :</v>
      </c>
    </row>
    <row r="107" spans="1:3" ht="102">
      <c r="A107" s="69" t="str">
        <f>DPGF!A8</f>
        <v>N_MOBILIER</v>
      </c>
      <c r="B107" s="119" t="str">
        <f>DPGF!B8</f>
        <v>N 8</v>
      </c>
      <c r="C107" s="103" t="str">
        <f t="shared" ca="1" si="1"/>
        <v xml:space="preserve">CLOU DE CHAUSSEE 
Ce prix rémunère à l’unité la fourniture et la pose de clous de chaussée en inox, acier peint ou bronze.
Ce prix comprend :
- la fourniture des clous
- les dispositifs de fixation nécessaires, y compris percement d’éléments en  pierre naturelle neuve
- le remplacement éventuel des éléments en pierre naturelle abimés par le percement
- toutes sujétions inhérentes à ce prix.
</v>
      </c>
    </row>
    <row r="108" spans="1:3" ht="25.5">
      <c r="A108" s="69" t="str">
        <f>DPGF!A9</f>
        <v>N_MOBILIER</v>
      </c>
      <c r="B108" s="119" t="str">
        <f>DPGF!B9</f>
        <v>N 8 a</v>
      </c>
      <c r="C108" s="103" t="str">
        <f t="shared" ca="1" si="1"/>
        <v>Clous carrés inox brossé 120*120, Fusion de chez UNIVERS &amp; CITE
L’UNITE :</v>
      </c>
    </row>
    <row r="109" spans="1:3" ht="153">
      <c r="A109" s="69" t="str">
        <f>DPGF!A10</f>
        <v>N_MOBILIER</v>
      </c>
      <c r="B109" s="119" t="str">
        <f>DPGF!B10</f>
        <v>N 9</v>
      </c>
      <c r="C109" s="103" t="str">
        <f t="shared" ca="1" si="1"/>
        <v>CORBEILLE
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
L’UNITE :</v>
      </c>
    </row>
    <row r="110" spans="1:3" ht="140.25">
      <c r="A110" s="69" t="str">
        <f>DPGF!A11</f>
        <v>N_MOBILIER</v>
      </c>
      <c r="B110" s="119" t="str">
        <f>DPGF!B11</f>
        <v>N 13</v>
      </c>
      <c r="C110" s="103" t="str">
        <f t="shared" ca="1" si="1"/>
        <v>LISSE BOIS 
Ce prix rémunère la fourniture et pose de lisses bois tel que décris dans le CCTP et les pièces graphiques.
Ce prix comprend :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La fourniture, le chargement, le transport et le déchargement la mise en place et la fixation des lisses en bois.
LE METRE :</v>
      </c>
    </row>
    <row r="111" spans="1:3" ht="25.5">
      <c r="A111" s="69" t="str">
        <f>DPGF!A12</f>
        <v>N_MOBILIER</v>
      </c>
      <c r="B111" s="119" t="str">
        <f>DPGF!B12</f>
        <v>N 12 a</v>
      </c>
      <c r="C111" s="103" t="str">
        <f t="shared" ca="1" si="1"/>
        <v>SERI type "Croix St André" 1630mm
L’UNITE :</v>
      </c>
    </row>
    <row r="112" spans="1:3">
      <c r="A112" s="69" t="e">
        <f>DPGF!#REF!</f>
        <v>#REF!</v>
      </c>
      <c r="B112" s="119" t="e">
        <f>DPGF!#REF!</f>
        <v>#REF!</v>
      </c>
      <c r="C112" s="103" t="e">
        <f t="shared" ca="1" si="1"/>
        <v>#REF!</v>
      </c>
    </row>
    <row r="113" spans="1:1">
      <c r="A113" s="69" t="e">
        <f>DPGF!#REF!</f>
        <v>#REF!</v>
      </c>
    </row>
    <row r="114" spans="1:1">
      <c r="A114" s="69" t="e">
        <f>DPGF!#REF!</f>
        <v>#REF!</v>
      </c>
    </row>
    <row r="115" spans="1:1">
      <c r="A115" s="69" t="e">
        <f>DPGF!#REF!</f>
        <v>#REF!</v>
      </c>
    </row>
    <row r="116" spans="1:1">
      <c r="A116" s="69" t="e">
        <f>DPGF!#REF!</f>
        <v>#REF!</v>
      </c>
    </row>
    <row r="117" spans="1:1">
      <c r="A117" s="69" t="e">
        <f>DPGF!#REF!</f>
        <v>#REF!</v>
      </c>
    </row>
    <row r="118" spans="1:1">
      <c r="A118" s="69" t="e">
        <f>DPGF!#REF!</f>
        <v>#REF!</v>
      </c>
    </row>
  </sheetData>
  <pageMargins left="0.59055118110236227" right="0.59055118110236227" top="0.59055118110236227" bottom="0.59055118110236227" header="0.19685039370078741" footer="0.19685039370078741"/>
  <pageSetup paperSize="9" scale="75" orientation="portrait" r:id="rId1"/>
  <headerFooter>
    <oddFooter>&amp;CEZ - BPU BOISSY</oddFooter>
  </headerFooter>
  <rowBreaks count="1" manualBreakCount="1">
    <brk id="47" min="1" max="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7"/>
  <sheetViews>
    <sheetView workbookViewId="0">
      <selection activeCell="J1" sqref="J1"/>
    </sheetView>
  </sheetViews>
  <sheetFormatPr baseColWidth="10" defaultRowHeight="12.75"/>
  <cols>
    <col min="1" max="4" width="3.7109375" style="4" customWidth="1"/>
    <col min="5" max="5" width="64.7109375" style="4" customWidth="1"/>
    <col min="6" max="6" width="14.7109375" style="4" customWidth="1"/>
    <col min="7" max="9" width="11.42578125" style="4"/>
    <col min="10" max="10" width="23.28515625" style="4" bestFit="1" customWidth="1"/>
    <col min="11" max="16384" width="11.42578125" style="4"/>
  </cols>
  <sheetData>
    <row r="1" spans="1:10" s="1" customFormat="1" ht="25.5">
      <c r="A1" s="192" t="s">
        <v>8</v>
      </c>
      <c r="B1" s="192"/>
      <c r="C1" s="192"/>
      <c r="D1" s="2"/>
      <c r="E1" s="1" t="s">
        <v>9</v>
      </c>
      <c r="F1" s="1" t="s">
        <v>10</v>
      </c>
      <c r="J1" s="4" t="s">
        <v>42</v>
      </c>
    </row>
    <row r="2" spans="1:10">
      <c r="J2" s="4" t="s">
        <v>50</v>
      </c>
    </row>
    <row r="3" spans="1:10">
      <c r="J3" s="4" t="s">
        <v>51</v>
      </c>
    </row>
    <row r="4" spans="1:10">
      <c r="E4" s="5" t="s">
        <v>15</v>
      </c>
      <c r="J4" s="4" t="s">
        <v>52</v>
      </c>
    </row>
    <row r="5" spans="1:10" ht="25.5">
      <c r="E5" s="3" t="s">
        <v>16</v>
      </c>
      <c r="J5" s="4" t="s">
        <v>53</v>
      </c>
    </row>
    <row r="6" spans="1:10">
      <c r="E6" s="1" t="s">
        <v>11</v>
      </c>
      <c r="J6" s="4" t="s">
        <v>54</v>
      </c>
    </row>
    <row r="7" spans="1:10">
      <c r="E7" s="3" t="s">
        <v>12</v>
      </c>
      <c r="J7" s="4" t="s">
        <v>55</v>
      </c>
    </row>
    <row r="8" spans="1:10">
      <c r="E8" s="3" t="s">
        <v>17</v>
      </c>
      <c r="J8" s="4" t="s">
        <v>56</v>
      </c>
    </row>
    <row r="9" spans="1:10">
      <c r="E9" s="1" t="s">
        <v>13</v>
      </c>
      <c r="J9" s="4" t="s">
        <v>65</v>
      </c>
    </row>
    <row r="10" spans="1:10">
      <c r="J10" s="4" t="s">
        <v>57</v>
      </c>
    </row>
    <row r="11" spans="1:10">
      <c r="J11" s="4" t="s">
        <v>58</v>
      </c>
    </row>
    <row r="12" spans="1:10">
      <c r="J12" s="4" t="s">
        <v>66</v>
      </c>
    </row>
    <row r="13" spans="1:10">
      <c r="J13" s="4" t="s">
        <v>59</v>
      </c>
    </row>
    <row r="14" spans="1:10">
      <c r="J14" s="4" t="s">
        <v>60</v>
      </c>
    </row>
    <row r="15" spans="1:10">
      <c r="J15" s="4" t="s">
        <v>61</v>
      </c>
    </row>
    <row r="16" spans="1:10">
      <c r="J16" s="4" t="s">
        <v>62</v>
      </c>
    </row>
    <row r="17" spans="10:10">
      <c r="J17" s="4" t="s">
        <v>120</v>
      </c>
    </row>
  </sheetData>
  <mergeCells count="1">
    <mergeCell ref="A1:C1"/>
  </mergeCells>
  <phoneticPr fontId="6" type="noConversion"/>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60DC9-4549-4250-B91C-0F82B112F6EE}">
  <dimension ref="A1:I65"/>
  <sheetViews>
    <sheetView workbookViewId="0">
      <selection activeCell="G3" sqref="G3"/>
    </sheetView>
  </sheetViews>
  <sheetFormatPr baseColWidth="10" defaultRowHeight="12.75" outlineLevelRow="1"/>
  <cols>
    <col min="1" max="1" width="11.42578125" style="152"/>
    <col min="2" max="2" width="3.7109375" style="176" customWidth="1"/>
    <col min="3" max="3" width="4.7109375" style="177" customWidth="1"/>
    <col min="4" max="4" width="3.7109375" style="178" customWidth="1"/>
    <col min="5" max="6" width="65.7109375" style="8" customWidth="1"/>
    <col min="7" max="7" width="65.7109375" style="152" customWidth="1"/>
    <col min="8" max="8" width="13.28515625" style="179" bestFit="1" customWidth="1"/>
    <col min="9" max="9" width="13.28515625" style="179" customWidth="1"/>
    <col min="10" max="10" width="11.42578125" style="152"/>
    <col min="11" max="11" width="81.85546875" style="152" customWidth="1"/>
    <col min="12" max="12" width="74.28515625" style="152" customWidth="1"/>
    <col min="13" max="16384" width="11.42578125" style="152"/>
  </cols>
  <sheetData>
    <row r="1" spans="1:9" ht="25.5">
      <c r="A1" s="47"/>
      <c r="B1" s="151" t="s">
        <v>8</v>
      </c>
      <c r="C1" s="45"/>
      <c r="D1" s="46"/>
      <c r="E1" s="47" t="s">
        <v>37</v>
      </c>
      <c r="F1" s="47" t="s">
        <v>48</v>
      </c>
      <c r="G1" s="47" t="s">
        <v>49</v>
      </c>
      <c r="H1" s="47" t="s">
        <v>63</v>
      </c>
      <c r="I1" s="47" t="s">
        <v>64</v>
      </c>
    </row>
    <row r="2" spans="1:9">
      <c r="A2" s="47" t="str">
        <f>B2</f>
        <v>A</v>
      </c>
      <c r="B2" s="153" t="s">
        <v>151</v>
      </c>
      <c r="C2" s="126"/>
      <c r="D2" s="127"/>
      <c r="E2" s="128" t="s">
        <v>152</v>
      </c>
      <c r="F2" s="128"/>
      <c r="G2" s="47" t="str">
        <f>E2</f>
        <v>A - PRIX GENERAUX</v>
      </c>
      <c r="H2" s="47"/>
      <c r="I2" s="47"/>
    </row>
    <row r="3" spans="1:9" ht="191.25" customHeight="1">
      <c r="A3" s="64" t="str">
        <f>IF(D3="",B3&amp;" "&amp;C3,B3&amp;" "&amp;C3&amp;" "&amp;D3)</f>
        <v>A 1</v>
      </c>
      <c r="B3" s="154" t="s">
        <v>151</v>
      </c>
      <c r="C3" s="57">
        <v>1</v>
      </c>
      <c r="D3" s="155"/>
      <c r="E3" s="51" t="s">
        <v>153</v>
      </c>
      <c r="F3" s="9" t="s">
        <v>154</v>
      </c>
      <c r="G3" s="65" t="str">
        <f>E3&amp;CHAR(10)&amp;F3</f>
        <v xml:space="preserve">SERVICE TOPOGRAPHIQUE - GEOMETRE DPLG
Ce prix rémunère au forfait les levés planimétriques et altimétriques de l'emprise totale à aménager et nécessaires à l’implantation ou la vérification de travaux.
Ce prix comprend :
- La reconnaissance et la délimitation de la zone à lever, en accord avec le MOE,
- La fourniture du matériel topographique,
- La mise à disposition du personnel nécessaire au levé,
- La réalisation du levé par semis de points avec une densité de 400 points à l’hectare, le relevé des éléments sera en coordonnées LAMBERT aussi bien en plan qu’en altimétrie des fils d’eau des canalisations, des branchements ou des raccordements, les longueurs et pentes devront apparaître sur les documents,
- La réalisation des reports et plans des levés sur support informatique permettant la réalisation de dessins d’exécution ou de métrés. </v>
      </c>
      <c r="H3" s="156" t="s">
        <v>155</v>
      </c>
      <c r="I3" s="156" t="s">
        <v>156</v>
      </c>
    </row>
    <row r="4" spans="1:9" ht="395.25">
      <c r="A4" s="64" t="str">
        <f t="shared" ref="A4:A64" si="0">IF(D4="",B4&amp;" "&amp;C4,B4&amp;" "&amp;C4&amp;" "&amp;D4)</f>
        <v>A 2</v>
      </c>
      <c r="B4" s="154" t="s">
        <v>151</v>
      </c>
      <c r="C4" s="57">
        <v>2</v>
      </c>
      <c r="D4" s="155"/>
      <c r="E4" s="51" t="s">
        <v>157</v>
      </c>
      <c r="F4" s="9" t="s">
        <v>158</v>
      </c>
      <c r="G4" s="65" t="str">
        <f>E4&amp;CHAR(10)&amp;F4</f>
        <v>DOSSIER D'EXECUTION
Ce prix rémunère l'établissement de l'ensemble des documents généraux provisoires et définitifs du chantier ci après énumérés, y compris les rectifications et mises à jour éventuelles, les documents provisoires, les notes de calculs et études d’exécution de toutes les parties d’ouvrage.
Ce prix comprend :
- la rédaction et la fourniture, du plan d'hygiène et de sécurité, les dépenses de fonctionnement du Collège Interentreprises d'Hygiène et de Sécurité, et du Comité Particulier d'Hygiène et de Sécurité, du programme d'exécution des travaux, du projet des installations de chantier, ...
- la fourniture de l'ensemble des fiches d'agrément de fournitures et matériaux,
- l'ensemble des notes de calculs électroniques et/ou manuelles de stabilité, de ferraillage de toutes les parties d’ouvrages provisoires et définitives ainsi que la vérification des fondations avec la portance des sols rencontrés, conformément aux règlements et dispositions de bonne construction
- l'ensemble des plans d'implantation des ouvrages,
- l'ensemble des plans d’exécution de coffrage, ferraillage de toutes les parties d’ouvrages provisoires et définitives,
- l'ensemble des modifications ou adjonctions des notes de calculs, des plans d’exécution, dues à une situation impondérable ou impromptue,
- la mise à jour des plans et des notes de calculs, conformément à l’ouvrage exécuté sous la conduite du mandataire,
-les métrés d'exécution,
- les vacations du bureau d’études de l’entrepreneur qui doit être représenté en tant que de besoin aux réunions de chantier.
Ce prix se règle :
- Trente trois pour cent (33 %) du forfait au cours du mois qui suit la date de notification de l’ordre de service de commencer les travaux,
- Trente trois pour cent (33 %) du forfait à mi-délai d’exécution contractuel,
- Le solde du forfait à la fourniture d’un dossier comprenant toutes les pièces du dossier d’exécution conformément à l’ouvrage exécuté.</v>
      </c>
      <c r="H4" s="156" t="s">
        <v>155</v>
      </c>
      <c r="I4" s="157" t="s">
        <v>156</v>
      </c>
    </row>
    <row r="5" spans="1:9" ht="409.5">
      <c r="A5" s="64" t="str">
        <f t="shared" si="0"/>
        <v>A 3</v>
      </c>
      <c r="B5" s="158" t="s">
        <v>151</v>
      </c>
      <c r="C5" s="158">
        <v>3</v>
      </c>
      <c r="D5" s="159"/>
      <c r="E5" s="160" t="s">
        <v>159</v>
      </c>
      <c r="F5" s="9" t="s">
        <v>160</v>
      </c>
      <c r="G5" s="65" t="str">
        <f>E5&amp;CHAR(10)&amp;F5</f>
        <v>AMENEE, ENTRETIEN ET REPLIEMENT DES INSTALLATIONS DE CHANTIER
Ce prix rémunère forfaitairement les frais d’installation générale de chantier et de repliement du matériel, y compris l’amenée et le repliement en fin de chantier.
Ce prix comprend :
- les aménagements de terrain pour les installations de chantier,
- la mise en place d’un vestiaire d’un réfectoire et d’un bloc sanitaire éclairé,
- les frais de raccordement aux réseaux divers (eaux, électricité,) ainsi que le coût des consommations correspondantes,
- les frais de clôture, de gardiennage et de balisage des installations,
- l’amenée, l’installation et le repliement du matériel de chantier,
- l’entretien pendant toute la durée des travaux de l’ensemble des installations,
- l’enlèvement en fin de chantier de tous les matériels et installations, des matériaux en excèdent et la remise en état des lieux,
- la démolition des accès et l’évacuation des déblais en décharge, droits de décharge compris.
Il comprend également tous les aménagements nécessaires pour permettre le maintien dans de bonnes conditions de sécurité, de la circulation des piétons et des véhicules dans la zone des travaux suivant les stipulations du Maître d’œuvre.
Il tient compte de la situation particulière des ouvrages à réaliser et rémunère la totalité des aménagements provisoires que l’entrepreneur sera amené à exécuter pour permettre à son personnel et à ses engins de chantier d’être à pied d’œuvre, ainsi que pour approvisionner le chantier sur le site même de chacune des parties d’ouvrage à construire.
Ce prix comprend également :
- la mise à disposition au représentant du Maître d’Oeuvre de locaux de chantier et matériels
- l’ensemble de ces dispositions et installations feront l’objet d’un plan d’installation de chantier soumis à l’agrément du Maître d’Œuvre,
- L’installation de chantier achevée et le matériel amené à pied d’œuvre, une fraction égale à soixante pour cent (60%) de ce prix sera réglé à l’Entrepreneur. Le solde sera versé après le repliement de tous les matériels et installations, l’enlèvement des matériaux en excèdent et la remise en état des lieux.
Ce prix ne comprend pas les frais d’installation de clôture de chantier.</v>
      </c>
      <c r="H5" s="156" t="s">
        <v>155</v>
      </c>
      <c r="I5" s="157" t="s">
        <v>156</v>
      </c>
    </row>
    <row r="6" spans="1:9" ht="409.5" customHeight="1">
      <c r="A6" s="64" t="str">
        <f t="shared" si="0"/>
        <v>A 4</v>
      </c>
      <c r="B6" s="154" t="s">
        <v>151</v>
      </c>
      <c r="C6" s="161">
        <v>4</v>
      </c>
      <c r="D6" s="155"/>
      <c r="E6" s="51" t="s">
        <v>161</v>
      </c>
      <c r="F6" s="9" t="s">
        <v>162</v>
      </c>
      <c r="G6" s="65" t="str">
        <f>E6&amp;CHAR(10)&amp;F6</f>
        <v>AMENEE, ENTRETIEN ET REPLIEMENT DES INSTALLATIONS DE CHANTIER COMMUNES A TOUS LES LOTS
Ce prix rémunère forfaitairement les frais d’installation générale de chantier et de repliement du matériel, y compris l’amenée et le repliement en fin de chantier.
Ce prix comprend :
- les aménagements de terrain pour les installations de chantier,
- la mise en place d’un vestiaire d’un réfectoire et d’un bloc sanitaire éclairé,
- les frais de raccordement aux réseaux divers (eaux, électricité,) ainsi que le coût des consommations correspondantes,
- les frais de clôture, de gardiennage et de balisage des installations,
- l’amenée, l’installation et le repliement du matériel de chantier,
- l’entretien pendant toute la durée des travaux de l’ensemble des installations,
- l’enlèvement en fin de chantier de tous les matériels et installations, des matériaux en excèdent et la remise en état des lieux,
- la démolition des accès et l’évacuation des déblais en décharge, droits de décharge compris.
Il comprend également tous les aménagements nécessaires pour permettre le maintien dans de bonnes conditions de sécurité, de la circulation des piétons et des véhicules dans la zone des travaux suivant les stipulations du Maître d’œuvre.
Il tient compte de la situation particulière des ouvrages à réaliser et rémunère la totalité des aménagements provisoires que l’entrepreneur sera amené à exécuter pour permettre à son personnel et à ses engins de chantier d’être à pied d’œuvre, ainsi que pour approvisionner le chantier sur le site même de chacune des parties d’ouvrage à construire.
Ce prix comprend également :
- la mise à disposition au représentant du Maître d’Oeuvre de locaux de chantier et matériels
- l’ensemble de ces dispositions et installations feront l’objet d’un plan d’installation de chantier soumis à l’agrément du Maître d’Œuvre,
- l’installation de chantier achevée et le matériel amené à pied d’œuvre, une fraction égale à soixante pour cent (60%) de ce prix sera réglé à l’Entrepreneur. Le solde sera versé après le repliement de tous les matériels et installations, l’enlèvement des matériaux en excèdent et la remise en état des lieux.
Ce prix ne comprend pas les frais d’installation de clôture de chantier.</v>
      </c>
      <c r="H6" s="156" t="s">
        <v>155</v>
      </c>
      <c r="I6" s="157" t="s">
        <v>156</v>
      </c>
    </row>
    <row r="7" spans="1:9" ht="409.5">
      <c r="A7" s="64" t="str">
        <f t="shared" si="0"/>
        <v>A 5</v>
      </c>
      <c r="B7" s="126" t="s">
        <v>151</v>
      </c>
      <c r="C7" s="54">
        <v>5</v>
      </c>
      <c r="D7" s="155"/>
      <c r="E7" s="51" t="s">
        <v>163</v>
      </c>
      <c r="F7" s="9" t="s">
        <v>164</v>
      </c>
      <c r="G7" s="65" t="str">
        <f>E7&amp;CHAR(10)&amp;F7</f>
        <v>INSTALLATION MAINTENANCE ET REPLIEMENT DE LA SIGNALISATION TEMPORAIRE DE CHANTIER
Ce prix rémunère l’installation et le repliement de la signalisation des travaux pour assurer la protection du chantier et mis conformément au manuel du Chef de chantier édité par le SETRA.
Ce prix comprend :
- l’établissement des plans définissant la signalisation temporaire de chantier à mettre en œuvre aux différents stades d’avancement des travaux, ces plans étant soumis au visa du MOE,
- la fourniture, l’amenée sur le site et la mise en place de l’ensemble des dispositifs de signalisation temporaire nécessaires dans les zones d’interférence avec la voirie provisoire et définitive sous circulation,
- le stockage sur le chantier du matériel consommable (rubalise, cône, fiche métallique, plaque acier, protections diverses, ...) nécessaire au remplacement du matériel défaillant,
- le remplacement du matériel en cas de détérioration ou de vol,
- l’exploitation, la surveillance, la maintenance et le remplacement s’il y a lieu, de jour comme de nuit, de l’ensemble des dispositifs de signalisation temporaire nécessaires dans les zones d’interférence avec la voirie provisoire et définitive sous circulation,
- les déplacements et mises en place successives destinées à faire évoluer les dispositifs de signalisation temporaire pour les adapter tant au phasage général des travaux qu’au phasage ponctuel correspondant à certaines opérations spécifiques nécessitant par exemple d’une réduction momentanée de la largeur d’une chaussée,
- la mise en place des itinéraires de déviation et l’exploitation la surveillance et l’entretien de la signalisation de déviation pendant toute la durée du chantier,
- la fourniture et la pose de panneaux de type KD nécessaire au balisage de l’itinéraire de déviation, l’exploitation la surveillance et l’entretien de la signalisation de déviation pendant toute la durée du chantier,
- l'effacement définitif d'anciennes bandes continues, quelle que soit la largeur, y compris toutes les fournitures de matériel d'effacement et les opérations nécessaires à la complète élimination des produits résiduels notamment les balayages par aspiration,
- la fourniture et l'application de marquage de couleur jaune pour signalisation horizontale temporaire quelle que soit la modulation et la largeur de la bande le pré marquage, le nettoyage initial des chaussées par décrottage, balayage et arrosage de la partie de chaussée à marquer ainsi que le maintien de son état,
- le repliement de l’ensemble des équipements en fin de travaux.
Ce prix tient compte de la dépréciation du matériel fourni et mis à disposition sur le chantier.
Le règlement sera effectué à raison de soixante pour cent (60 %), lorsqu’à la demande de l’Entrepreneur, le MOE aura constaté que la réalisation de la signalisation et les dispositions prises pour son exploitation répondent effectivement à toutes les prescriptions du marché. Le solde sera versé après le repliement de tous les matériels et installations, l’enlèvement des matériaux en excédent et la remise en état des lieux.</v>
      </c>
      <c r="H7" s="157" t="str">
        <f>""</f>
        <v/>
      </c>
      <c r="I7" s="157"/>
    </row>
    <row r="8" spans="1:9" ht="25.5">
      <c r="A8" s="64" t="str">
        <f t="shared" si="0"/>
        <v>A 5 a</v>
      </c>
      <c r="B8" s="154" t="s">
        <v>151</v>
      </c>
      <c r="C8" s="57">
        <v>5</v>
      </c>
      <c r="D8" s="155" t="s">
        <v>2</v>
      </c>
      <c r="E8" s="9" t="s">
        <v>165</v>
      </c>
      <c r="F8" s="9" t="s">
        <v>165</v>
      </c>
      <c r="G8" s="65" t="str">
        <f>F8</f>
        <v>Signalisation de travaux lumineuse avec balises</v>
      </c>
      <c r="H8" s="156" t="s">
        <v>166</v>
      </c>
      <c r="I8" s="156" t="s">
        <v>167</v>
      </c>
    </row>
    <row r="9" spans="1:9" ht="25.5">
      <c r="A9" s="64" t="str">
        <f t="shared" si="0"/>
        <v>A 5 b</v>
      </c>
      <c r="B9" s="154" t="s">
        <v>151</v>
      </c>
      <c r="C9" s="57">
        <v>5</v>
      </c>
      <c r="D9" s="155" t="s">
        <v>3</v>
      </c>
      <c r="E9" s="9" t="s">
        <v>168</v>
      </c>
      <c r="F9" s="9" t="s">
        <v>168</v>
      </c>
      <c r="G9" s="65" t="str">
        <f>F9</f>
        <v>Signalisation de travaux non lumineuse</v>
      </c>
      <c r="H9" s="156" t="s">
        <v>166</v>
      </c>
      <c r="I9" s="156" t="s">
        <v>167</v>
      </c>
    </row>
    <row r="10" spans="1:9" ht="153">
      <c r="A10" s="64" t="str">
        <f t="shared" si="0"/>
        <v>A 6</v>
      </c>
      <c r="B10" s="126" t="s">
        <v>151</v>
      </c>
      <c r="C10" s="54">
        <v>6</v>
      </c>
      <c r="D10" s="127"/>
      <c r="E10" s="130" t="s">
        <v>169</v>
      </c>
      <c r="F10" s="9" t="s">
        <v>170</v>
      </c>
      <c r="G10" s="65" t="str">
        <f>E10&amp;CHAR(10)&amp;F10</f>
        <v>INSTALLATION MAINTENANCE ET REPLIEMENT DE PANNEAUX DE JALONNEMENT ET D'INFORMATION DE CHANTIER TYPE KC ET KD
Ce prix rémunère la pose de panneaux de signalisation temporaire, type KC et KD avec film rétro réfléchissant de classe 1 ou 2, y compris texte et pictogramme nécessaire, dont les mentions seront précisées par le MOE.
Ce prix comprend :
- la fourniture et la fixation sur support soit sur support existant, soit avec fourniture et scellement du support, le lestage,
- la surveillance et la maintenance du panneau et de son support, et reste la propriété de l'entreprise,
- la dépose et le repli du panneau.
Ce prix s'applique à l'unité mise en place.</v>
      </c>
      <c r="H10" s="47"/>
      <c r="I10" s="47"/>
    </row>
    <row r="11" spans="1:9" outlineLevel="1">
      <c r="A11" s="64" t="str">
        <f t="shared" si="0"/>
        <v>A 6 a</v>
      </c>
      <c r="B11" s="154" t="s">
        <v>151</v>
      </c>
      <c r="C11" s="57">
        <v>6</v>
      </c>
      <c r="D11" s="155" t="s">
        <v>2</v>
      </c>
      <c r="E11" s="9" t="s">
        <v>171</v>
      </c>
      <c r="F11" s="9" t="s">
        <v>171</v>
      </c>
      <c r="G11" s="65" t="str">
        <f t="shared" ref="G11:G12" si="1">F11</f>
        <v>Le panneau de surface &lt; 1 m²</v>
      </c>
      <c r="H11" s="156" t="s">
        <v>172</v>
      </c>
      <c r="I11" s="156" t="s">
        <v>38</v>
      </c>
    </row>
    <row r="12" spans="1:9" outlineLevel="1">
      <c r="A12" s="64" t="str">
        <f t="shared" si="0"/>
        <v>A 6 b</v>
      </c>
      <c r="B12" s="154" t="s">
        <v>151</v>
      </c>
      <c r="C12" s="57">
        <v>6</v>
      </c>
      <c r="D12" s="155" t="s">
        <v>3</v>
      </c>
      <c r="E12" s="9" t="s">
        <v>173</v>
      </c>
      <c r="F12" s="9" t="s">
        <v>173</v>
      </c>
      <c r="G12" s="65" t="str">
        <f t="shared" si="1"/>
        <v>Le panneau de surface &gt; 1 m²</v>
      </c>
      <c r="H12" s="156" t="s">
        <v>172</v>
      </c>
      <c r="I12" s="156" t="s">
        <v>38</v>
      </c>
    </row>
    <row r="13" spans="1:9" ht="242.25">
      <c r="A13" s="64" t="str">
        <f t="shared" si="0"/>
        <v>A 7</v>
      </c>
      <c r="B13" s="126" t="s">
        <v>151</v>
      </c>
      <c r="C13" s="54">
        <v>7</v>
      </c>
      <c r="D13" s="155"/>
      <c r="E13" s="130" t="s">
        <v>174</v>
      </c>
      <c r="F13" s="9" t="s">
        <v>175</v>
      </c>
      <c r="G13" s="65" t="str">
        <f>E13&amp;CHAR(10)&amp;F13</f>
        <v>INSTALLATION MAINTENANCE ET REPLIEMENT DE FEUX TRICOLORES DE CHANTIER POUR ALTERNAT
Ce prix rémunère l’amenée la maintenance et le repliement d’une signalisation tricolore mobile pour la gestion de la circulation. Ces feux seront réglables de manière à pouvoir privilégier le temps de vert ou de rouge sur un des flux (flux montant ou descendant en fonction de l’heure de la journée).
Ce prix comprend :
- le stockage sur le chantier du matériel consommable (batterie, ampoule, ...), nécessaire à la maintenance de l'installation,
- l’exploitation, la surveillance, le remplacement s’il y a lieu, de jour comme de nuit,
- le remplacement du matériel en cas de détérioration ou de vol
Le responsable de la signalisation devra être joignable par téléphone 24 h/24 h.
Le premier jour pris en compte pour l’application de ce prix sera celui où, à la demande de l’Entrepreneur, le Maître doeuvre aura constaté que la réalisation est effective.
Le dernier jour sera celui où l’entrepreneur aura été invité par le Maître d’Œuvre à évacuer hors du domaine public concerné par les travaux, tous les matériels sans que ce jour puisse être postérieur à celui de l’achèvement des travaux.</v>
      </c>
      <c r="H13" s="47"/>
      <c r="I13" s="47"/>
    </row>
    <row r="14" spans="1:9" ht="38.25">
      <c r="A14" s="64" t="str">
        <f t="shared" si="0"/>
        <v>A 7 a</v>
      </c>
      <c r="B14" s="154" t="s">
        <v>151</v>
      </c>
      <c r="C14" s="57">
        <v>7</v>
      </c>
      <c r="D14" s="155" t="s">
        <v>2</v>
      </c>
      <c r="E14" s="52" t="s">
        <v>176</v>
      </c>
      <c r="F14" s="52" t="s">
        <v>176</v>
      </c>
      <c r="G14" s="64" t="str">
        <f>F14</f>
        <v>pour une durée consécutive comprise entre 1 et 5 jours y compris week-end et jours fériés</v>
      </c>
      <c r="H14" s="156" t="s">
        <v>177</v>
      </c>
      <c r="I14" s="162" t="s">
        <v>178</v>
      </c>
    </row>
    <row r="15" spans="1:9" ht="38.25">
      <c r="A15" s="64" t="str">
        <f t="shared" si="0"/>
        <v>A 7 b</v>
      </c>
      <c r="B15" s="154" t="s">
        <v>151</v>
      </c>
      <c r="C15" s="57">
        <v>7</v>
      </c>
      <c r="D15" s="155" t="s">
        <v>3</v>
      </c>
      <c r="E15" s="52" t="s">
        <v>179</v>
      </c>
      <c r="F15" s="52" t="s">
        <v>179</v>
      </c>
      <c r="G15" s="64" t="str">
        <f>F15</f>
        <v>pour une durée consécutive comprise entre 6 et 12 jours y compris week-end et jours fériés</v>
      </c>
      <c r="H15" s="156" t="s">
        <v>177</v>
      </c>
      <c r="I15" s="162" t="s">
        <v>178</v>
      </c>
    </row>
    <row r="16" spans="1:9" ht="38.25">
      <c r="A16" s="64" t="str">
        <f t="shared" si="0"/>
        <v>A 7 c</v>
      </c>
      <c r="B16" s="154" t="s">
        <v>151</v>
      </c>
      <c r="C16" s="57">
        <v>7</v>
      </c>
      <c r="D16" s="155" t="s">
        <v>4</v>
      </c>
      <c r="E16" s="52" t="s">
        <v>180</v>
      </c>
      <c r="F16" s="52" t="s">
        <v>180</v>
      </c>
      <c r="G16" s="64" t="str">
        <f>F16</f>
        <v>pour une durée consécutive supérieure à 13 jours y compris week-end et jours fériés</v>
      </c>
      <c r="H16" s="156" t="s">
        <v>177</v>
      </c>
      <c r="I16" s="162" t="s">
        <v>178</v>
      </c>
    </row>
    <row r="17" spans="1:9" ht="131.25" customHeight="1">
      <c r="A17" s="64" t="str">
        <f t="shared" si="0"/>
        <v>A 8</v>
      </c>
      <c r="B17" s="126" t="s">
        <v>151</v>
      </c>
      <c r="C17" s="54">
        <v>8</v>
      </c>
      <c r="D17" s="155"/>
      <c r="E17" s="130" t="s">
        <v>181</v>
      </c>
      <c r="F17" s="9" t="s">
        <v>182</v>
      </c>
      <c r="G17" s="65" t="str">
        <f>E17&amp;CHAR(10)&amp;F17</f>
        <v>AMENEE POSE MAINTENANCE ET DEPOSE DE DISPOSITIFS DE TYPE K5
Ce prix rémunère la pose et dépose de dispositifs de type K5.
Ce prix comprend :
- la fourniture des dispositifs,
- la pose des dispositifs (posé battu ou percement et scellement à la résine) selon le tracé indiqué,
- la surveillance quotidienne,
- le remplacement des éléments endommagés,
- la dépose et l'évacuation de la balisette en fin de chantier,
- toutes sujétions de fourniture, pose et mise en œuvre.</v>
      </c>
      <c r="H17" s="163"/>
      <c r="I17" s="47"/>
    </row>
    <row r="18" spans="1:9" ht="25.5">
      <c r="A18" s="64" t="str">
        <f t="shared" si="0"/>
        <v>A 8 a</v>
      </c>
      <c r="B18" s="154" t="s">
        <v>151</v>
      </c>
      <c r="C18" s="57">
        <v>8</v>
      </c>
      <c r="D18" s="155" t="s">
        <v>2</v>
      </c>
      <c r="E18" s="9" t="s">
        <v>183</v>
      </c>
      <c r="F18" s="9" t="str">
        <f>E18</f>
        <v>type K5a, la dizaine</v>
      </c>
      <c r="G18" s="65" t="str">
        <f>F18</f>
        <v>type K5a, la dizaine</v>
      </c>
      <c r="H18" s="163" t="s">
        <v>184</v>
      </c>
      <c r="I18" s="47" t="s">
        <v>185</v>
      </c>
    </row>
    <row r="19" spans="1:9" ht="25.5">
      <c r="A19" s="64" t="str">
        <f t="shared" si="0"/>
        <v>A 8 b</v>
      </c>
      <c r="B19" s="154" t="s">
        <v>151</v>
      </c>
      <c r="C19" s="57">
        <v>8</v>
      </c>
      <c r="D19" s="155" t="s">
        <v>3</v>
      </c>
      <c r="E19" s="9" t="s">
        <v>186</v>
      </c>
      <c r="F19" s="9" t="str">
        <f t="shared" ref="F19:G21" si="2">E19</f>
        <v>type K5b, la dizaine</v>
      </c>
      <c r="G19" s="65" t="str">
        <f t="shared" si="2"/>
        <v>type K5b, la dizaine</v>
      </c>
      <c r="H19" s="163" t="s">
        <v>184</v>
      </c>
      <c r="I19" s="47" t="s">
        <v>185</v>
      </c>
    </row>
    <row r="20" spans="1:9" ht="25.5">
      <c r="A20" s="64" t="str">
        <f t="shared" si="0"/>
        <v>A 8 c</v>
      </c>
      <c r="B20" s="154" t="s">
        <v>151</v>
      </c>
      <c r="C20" s="57">
        <v>8</v>
      </c>
      <c r="D20" s="155" t="s">
        <v>4</v>
      </c>
      <c r="E20" s="9" t="s">
        <v>187</v>
      </c>
      <c r="F20" s="9" t="str">
        <f t="shared" si="2"/>
        <v>type K5c</v>
      </c>
      <c r="G20" s="65" t="str">
        <f t="shared" si="2"/>
        <v>type K5c</v>
      </c>
      <c r="H20" s="163" t="s">
        <v>188</v>
      </c>
      <c r="I20" s="47" t="s">
        <v>38</v>
      </c>
    </row>
    <row r="21" spans="1:9" ht="25.5">
      <c r="A21" s="64" t="str">
        <f t="shared" si="0"/>
        <v>A 8 d</v>
      </c>
      <c r="B21" s="154" t="s">
        <v>151</v>
      </c>
      <c r="C21" s="57">
        <v>8</v>
      </c>
      <c r="D21" s="155" t="s">
        <v>5</v>
      </c>
      <c r="E21" s="9" t="s">
        <v>189</v>
      </c>
      <c r="F21" s="9" t="str">
        <f t="shared" si="2"/>
        <v>type K5d</v>
      </c>
      <c r="G21" s="65" t="str">
        <f t="shared" si="2"/>
        <v>type K5d</v>
      </c>
      <c r="H21" s="163" t="s">
        <v>188</v>
      </c>
      <c r="I21" s="47" t="s">
        <v>38</v>
      </c>
    </row>
    <row r="22" spans="1:9" ht="153">
      <c r="A22" s="64" t="str">
        <f t="shared" si="0"/>
        <v>A 9</v>
      </c>
      <c r="B22" s="126" t="s">
        <v>151</v>
      </c>
      <c r="C22" s="54">
        <v>9</v>
      </c>
      <c r="D22" s="155"/>
      <c r="E22" s="130" t="s">
        <v>190</v>
      </c>
      <c r="F22" s="9" t="s">
        <v>191</v>
      </c>
      <c r="G22" s="65" t="str">
        <f>E22&amp;CHAR(10)&amp;F22</f>
        <v>FOURNITURE ET MISE EN PLACE D'ELEMENTS SEPARATEURS OU ANTISTATIONNEMENT TYPE K16 
Ce prix rémunère la mise à disposition à pied d'œuvre, la pose, le lestage, l'alignement de séparateurs de voies en plastique rouges et blancs, équipés de délinéateurs retro réfléchissants classe II de type SECUREOLE 800 ou similaire, hauteur0,80m.
Ce prix comprend :
- le nettoyage des parties exposées à la circulation à la demande du MOE,
- le remplacement des éléments manquants ou endommagés par des éléments similaires
- les déplacements nécessaires selon l’avancement des travaux
- le repliement des séparateurs à la fin des travaux</v>
      </c>
      <c r="H22" s="156" t="s">
        <v>192</v>
      </c>
      <c r="I22" s="47" t="s">
        <v>193</v>
      </c>
    </row>
    <row r="23" spans="1:9" ht="114.75">
      <c r="A23" s="64" t="str">
        <f t="shared" si="0"/>
        <v>A 10</v>
      </c>
      <c r="B23" s="126" t="s">
        <v>151</v>
      </c>
      <c r="C23" s="54">
        <v>10</v>
      </c>
      <c r="D23" s="155"/>
      <c r="E23" s="130" t="s">
        <v>194</v>
      </c>
      <c r="F23" s="9" t="s">
        <v>195</v>
      </c>
      <c r="G23" s="65" t="str">
        <f>E23&amp;CHAR(10)&amp;F23</f>
        <v>FOURNITURE ET MISE EN PLACE D'ELEMENTS SEPARATEURS OU ANTISTATIONNEMENT TYPE GBA BETON
Ce prix rémunère la mise à disposition à pied d'œuvre, la pose, l'alignement de séparateurs de voies GBA béton hauteur 0,80m.
Ce prix comprend :
- la mise à disposition, la surveillance, la maintenance et le remplacement des éléments manquants ou endommagés par des éléments similaires de séparateur type GBA – hauteur 0,80m et des profils d'extrémité tous types y compris tous les éléments de jonction</v>
      </c>
      <c r="H23" s="162" t="s">
        <v>196</v>
      </c>
      <c r="I23" s="47" t="s">
        <v>193</v>
      </c>
    </row>
    <row r="24" spans="1:9" ht="76.5">
      <c r="A24" s="64" t="str">
        <f t="shared" si="0"/>
        <v>A 11</v>
      </c>
      <c r="B24" s="126" t="s">
        <v>151</v>
      </c>
      <c r="C24" s="54">
        <v>11</v>
      </c>
      <c r="D24" s="155"/>
      <c r="E24" s="130" t="s">
        <v>197</v>
      </c>
      <c r="F24" s="52" t="s">
        <v>198</v>
      </c>
      <c r="G24" s="65" t="str">
        <f>E24&amp;CHAR(10)&amp;F24</f>
        <v>DEPLACEMENT D'ELEMENTS SEPARATEURS OU ANTI STATIONNEMENT TYPE GBA BETON
Ce prix comprend :
- la dépose, le transport dans un rayon de 1000m et la mise en place de séparateur GBA – hauteur 0,80m et des profils d'extrémité tous types y compris tous les éléments de jonction</v>
      </c>
      <c r="H24" s="156" t="s">
        <v>199</v>
      </c>
      <c r="I24" s="47" t="s">
        <v>44</v>
      </c>
    </row>
    <row r="25" spans="1:9" ht="291" customHeight="1">
      <c r="A25" s="64" t="str">
        <f t="shared" si="0"/>
        <v>A 12</v>
      </c>
      <c r="B25" s="126" t="s">
        <v>151</v>
      </c>
      <c r="C25" s="54">
        <v>12</v>
      </c>
      <c r="D25" s="155"/>
      <c r="E25" s="130" t="s">
        <v>200</v>
      </c>
      <c r="F25" s="9" t="s">
        <v>201</v>
      </c>
      <c r="G25" s="65" t="str">
        <f>E25&amp;CHAR(10)&amp;F25</f>
        <v>DISPOSITIFS AMOVIBLES DE PROTECTION DU CHANTIER
Ce prix rémunère la mise en place de dispositif de protection de chantier de toutes hauteurs.
Ce prix comprend :
- la fourniture à pied d’œuvre et la mise en place du matériel constitué des éléments et supports de barrières,
- la fourniture à pied d'œuvre et la mise en place de plots bétons de fondations préfabriquées avec un système de préhension,
- la fourniture des menottes et de tous accessoires d’assemblage des clôtures entre elles,
- la fourniture de jambes de force en tubes galvanisés et  des crayons de verrouillage,
- tous les dispositifs nécessaires pour assurer la tenue au vent et à la neige
- l’entretien des clôtures sur la totalité du linéaire du chantier (quelle que soit l'entreprise présente sur le site) et le remplacement du matériel accidenté ou endommagé
- une astreinte de nuit, les week-ends et jours fériés
- les déplacements et mises en place successives pour adapter le dispositif de protection aux phasages généraux et ponctuels,
- la dépose et l’évacuation en fin de chantier des éléments
Ce prix s’applique à la longueur d’éléments mis en place sans tenir compte des espaces entre éléments</v>
      </c>
      <c r="H25" s="47"/>
      <c r="I25" s="47"/>
    </row>
    <row r="26" spans="1:9" ht="38.25">
      <c r="A26" s="64" t="str">
        <f t="shared" si="0"/>
        <v>A 12 a</v>
      </c>
      <c r="B26" s="154" t="s">
        <v>151</v>
      </c>
      <c r="C26" s="57">
        <v>12</v>
      </c>
      <c r="D26" s="155" t="s">
        <v>2</v>
      </c>
      <c r="E26" s="9" t="s">
        <v>202</v>
      </c>
      <c r="F26" s="9" t="s">
        <v>202</v>
      </c>
      <c r="G26" s="65" t="str">
        <f>F26</f>
        <v>Barrière métallique longueur 1,5m hauteur 1m conforme à la norme NF P 98-470 assurant la protection et la canalisation des cheminements à l'intérieur de la zone de chantier</v>
      </c>
      <c r="H26" s="156" t="s">
        <v>203</v>
      </c>
      <c r="I26" s="156" t="s">
        <v>156</v>
      </c>
    </row>
    <row r="27" spans="1:9" ht="25.5">
      <c r="A27" s="64" t="str">
        <f t="shared" si="0"/>
        <v>A 12 b</v>
      </c>
      <c r="B27" s="154" t="s">
        <v>151</v>
      </c>
      <c r="C27" s="57">
        <v>12</v>
      </c>
      <c r="D27" s="155" t="s">
        <v>3</v>
      </c>
      <c r="E27" s="164" t="s">
        <v>204</v>
      </c>
      <c r="F27" s="164" t="s">
        <v>204</v>
      </c>
      <c r="G27" s="65" t="str">
        <f>F27</f>
        <v>de hauteur 2,00 m pour clôtures de zones de cantonnement de stockage des matériaux ou de séparation entre zone de chantier et de  circulation</v>
      </c>
      <c r="H27" s="156" t="s">
        <v>199</v>
      </c>
      <c r="I27" s="156" t="s">
        <v>44</v>
      </c>
    </row>
    <row r="28" spans="1:9" ht="127.5">
      <c r="A28" s="64" t="str">
        <f t="shared" si="0"/>
        <v>A 13</v>
      </c>
      <c r="B28" s="126" t="s">
        <v>151</v>
      </c>
      <c r="C28" s="54">
        <v>13</v>
      </c>
      <c r="D28" s="155"/>
      <c r="E28" s="51" t="s">
        <v>205</v>
      </c>
      <c r="F28" s="9" t="s">
        <v>206</v>
      </c>
      <c r="G28" s="65" t="str">
        <f>E28&amp;CHAR(10)&amp;F28</f>
        <v xml:space="preserve">INTERVENTIONS TRAVAUX URGENTS 
Ce prix rémunère l'intervention d'1 chef d'équipe et 2 ouvriers avec véhicule équipé pour les interventions d'urgence et avec matériel de signalisation et de mise en sécurité.
Après avoir été informée par le maître d’ouvrage ou le maître d’œuvre d’une intervention de nature urgente, l’entreprise dispose de :
- 2 heures maximum entre 8:00 et 17:00 les jours ouvrés,
- 4 heures maximum entre 17:00 et 8:00 du lundi au vendredi, samedi dimanche et jours fériés,
pour mobiliser ses moyens et intervenir. </v>
      </c>
      <c r="H28" s="157"/>
      <c r="I28" s="157"/>
    </row>
    <row r="29" spans="1:9" ht="38.25">
      <c r="A29" s="64" t="str">
        <f t="shared" si="0"/>
        <v>A 13 a</v>
      </c>
      <c r="B29" s="154" t="s">
        <v>151</v>
      </c>
      <c r="C29" s="57">
        <v>13</v>
      </c>
      <c r="D29" s="155" t="s">
        <v>2</v>
      </c>
      <c r="E29" s="52" t="s">
        <v>207</v>
      </c>
      <c r="F29" s="52" t="str">
        <f>E29</f>
        <v>Intervention d'urgence entre 8:00h et 17:00 les jours ouvrés</v>
      </c>
      <c r="G29" s="65" t="str">
        <f>F29</f>
        <v>Intervention d'urgence entre 8:00h et 17:00 les jours ouvrés</v>
      </c>
      <c r="H29" s="156" t="s">
        <v>208</v>
      </c>
      <c r="I29" s="156" t="s">
        <v>209</v>
      </c>
    </row>
    <row r="30" spans="1:9" ht="38.25">
      <c r="A30" s="64" t="str">
        <f t="shared" si="0"/>
        <v>A 13 b</v>
      </c>
      <c r="B30" s="154" t="s">
        <v>151</v>
      </c>
      <c r="C30" s="57">
        <v>13</v>
      </c>
      <c r="D30" s="155" t="s">
        <v>3</v>
      </c>
      <c r="E30" s="52" t="s">
        <v>210</v>
      </c>
      <c r="F30" s="52" t="str">
        <f>E30</f>
        <v>Intervention d'urgence entre 17:00 et 8:00 du lundi au vendredi, samedi dimanche et jours fériés</v>
      </c>
      <c r="G30" s="65" t="str">
        <f>F30</f>
        <v>Intervention d'urgence entre 17:00 et 8:00 du lundi au vendredi, samedi dimanche et jours fériés</v>
      </c>
      <c r="H30" s="156" t="s">
        <v>208</v>
      </c>
      <c r="I30" s="156" t="s">
        <v>209</v>
      </c>
    </row>
    <row r="31" spans="1:9" ht="38.25">
      <c r="A31" s="64" t="str">
        <f t="shared" si="0"/>
        <v>A 14</v>
      </c>
      <c r="B31" s="126" t="s">
        <v>151</v>
      </c>
      <c r="C31" s="54">
        <v>14</v>
      </c>
      <c r="D31" s="155"/>
      <c r="E31" s="130" t="s">
        <v>211</v>
      </c>
      <c r="F31" s="130"/>
      <c r="G31" s="65" t="str">
        <f>E31&amp;CHAR(10)&amp;F31</f>
        <v xml:space="preserve">FOURNITURE D'ABSORBANT DE SOL CONFORME A LA LEGISLATION (TERRE DE DIATOMEE)
</v>
      </c>
      <c r="H31" s="156" t="s">
        <v>212</v>
      </c>
      <c r="I31" s="47" t="s">
        <v>213</v>
      </c>
    </row>
    <row r="32" spans="1:9" ht="153">
      <c r="A32" s="64" t="str">
        <f t="shared" si="0"/>
        <v>A 15</v>
      </c>
      <c r="B32" s="126" t="s">
        <v>151</v>
      </c>
      <c r="C32" s="54">
        <v>15</v>
      </c>
      <c r="D32" s="155"/>
      <c r="E32" s="51" t="s">
        <v>214</v>
      </c>
      <c r="F32" s="9" t="s">
        <v>215</v>
      </c>
      <c r="G32" s="65" t="str">
        <f>E32&amp;CHAR(10)&amp;F32</f>
        <v>CONSTAT PREALABLE DES EXTERIEURS PAR HUISSIER 
Ce prix rémunère et comprend un état des lieux détaillé, avant travaux, des extérieurs et intérieurs des immeubles et de leurs dépendances (quelles que soient leurs profondeurs) situés dans l'emprise ou à proximité du chantier.
Ce prix comprend :
- toutes les formalités de constats (rendez-vous…) établis par Huissier de Justice.
- les relevés de l’état des clôtures, portails, façades extérieures des immeubles mitoyens au domaine public et de ses dépendances (indépendamment de leur nombre)
- la remise d'un rapport complet (descriptif + photos).
Ce prix s'applique au forfait dans les limites d’emprises du chantier après réception du rapport (en deux exemplaires).</v>
      </c>
      <c r="H32" s="156" t="s">
        <v>203</v>
      </c>
      <c r="I32" s="157" t="s">
        <v>156</v>
      </c>
    </row>
    <row r="33" spans="1:9" ht="51">
      <c r="A33" s="64" t="str">
        <f t="shared" si="0"/>
        <v>A 16</v>
      </c>
      <c r="B33" s="154" t="s">
        <v>151</v>
      </c>
      <c r="C33" s="57">
        <v>16</v>
      </c>
      <c r="D33" s="155"/>
      <c r="E33" s="51" t="s">
        <v>216</v>
      </c>
      <c r="F33" s="130" t="str">
        <f>E33</f>
        <v xml:space="preserve">ETUDE DE BRANCHEMENT 
</v>
      </c>
      <c r="G33" s="65" t="str">
        <f>E33&amp;CHAR(10)&amp;F33</f>
        <v xml:space="preserve">ETUDE DE BRANCHEMENT 
ETUDE DE BRANCHEMENT 
</v>
      </c>
      <c r="H33" s="47"/>
      <c r="I33" s="47"/>
    </row>
    <row r="34" spans="1:9" ht="63.75">
      <c r="A34" s="64" t="str">
        <f t="shared" si="0"/>
        <v>A 16 a</v>
      </c>
      <c r="B34" s="154" t="s">
        <v>151</v>
      </c>
      <c r="C34" s="57">
        <v>16</v>
      </c>
      <c r="D34" s="155" t="s">
        <v>2</v>
      </c>
      <c r="E34" s="9" t="s">
        <v>217</v>
      </c>
      <c r="F34" s="9" t="s">
        <v>217</v>
      </c>
      <c r="G34" s="65" t="str">
        <f>+F34</f>
        <v>Etude d'un branchement aérien entraînant un changement de conducteur, une modification du tracé, la pose d'un éventuel cheminement sur façade, y compris l'obtention de l'accord écrit du propriétaire sans rémunération particulière, à charge de l'entreprise d'archiver ces dernières le temps qu' il lui semblera nécessaire.</v>
      </c>
      <c r="H34" s="156" t="s">
        <v>188</v>
      </c>
      <c r="I34" s="156" t="s">
        <v>38</v>
      </c>
    </row>
    <row r="35" spans="1:9" ht="63.75">
      <c r="A35" s="64" t="str">
        <f t="shared" si="0"/>
        <v>A 16 b</v>
      </c>
      <c r="B35" s="154" t="s">
        <v>151</v>
      </c>
      <c r="C35" s="57">
        <v>16</v>
      </c>
      <c r="D35" s="155" t="s">
        <v>3</v>
      </c>
      <c r="E35" s="9" t="s">
        <v>218</v>
      </c>
      <c r="F35" s="9" t="s">
        <v>218</v>
      </c>
      <c r="G35" s="65" t="str">
        <f>+F35</f>
        <v>Etude par habitation, d'un branchement électrique indépendant en souterrain entre le réseau et l'habitation avec fourniture du cahier de photos, y compris l'obtention de l'accord écrit du propriétaire sans rémunération particulière, à charge de l'entreprise d'archiver ces dernières le temps qu'il lui semblera nécessaire. Le tout dans les conditions définies au CCTP.</v>
      </c>
      <c r="H35" s="156" t="s">
        <v>188</v>
      </c>
      <c r="I35" s="156" t="s">
        <v>38</v>
      </c>
    </row>
    <row r="36" spans="1:9">
      <c r="A36" s="64" t="str">
        <f t="shared" si="0"/>
        <v>A 17</v>
      </c>
      <c r="B36" s="154" t="s">
        <v>151</v>
      </c>
      <c r="C36" s="57">
        <v>17</v>
      </c>
      <c r="D36" s="155"/>
      <c r="E36" s="130" t="s">
        <v>219</v>
      </c>
      <c r="F36" s="130"/>
      <c r="G36" s="165"/>
      <c r="H36" s="47"/>
      <c r="I36" s="47"/>
    </row>
    <row r="37" spans="1:9" ht="38.25">
      <c r="A37" s="64" t="str">
        <f t="shared" si="0"/>
        <v>A 17 a</v>
      </c>
      <c r="B37" s="154" t="s">
        <v>151</v>
      </c>
      <c r="C37" s="57">
        <v>17</v>
      </c>
      <c r="D37" s="155" t="s">
        <v>2</v>
      </c>
      <c r="E37" s="166" t="s">
        <v>220</v>
      </c>
      <c r="F37" s="166" t="str">
        <f>+E37</f>
        <v xml:space="preserve">Etude d'un tracé de ligne aérien pour réseau HTA ou BT et analyse des conséquences sur les réseaux EP ou FT entrainées par ces modifications selon les clauses du C.C.T.P.  </v>
      </c>
      <c r="G37" s="167" t="str">
        <f>+F37</f>
        <v xml:space="preserve">Etude d'un tracé de ligne aérien pour réseau HTA ou BT et analyse des conséquences sur les réseaux EP ou FT entrainées par ces modifications selon les clauses du C.C.T.P.  </v>
      </c>
      <c r="H37" s="156" t="s">
        <v>221</v>
      </c>
      <c r="I37" s="168" t="s">
        <v>222</v>
      </c>
    </row>
    <row r="38" spans="1:9" ht="51">
      <c r="A38" s="64" t="str">
        <f t="shared" si="0"/>
        <v>A 17 b</v>
      </c>
      <c r="B38" s="154" t="s">
        <v>151</v>
      </c>
      <c r="C38" s="57">
        <v>17</v>
      </c>
      <c r="D38" s="155" t="s">
        <v>3</v>
      </c>
      <c r="E38" s="9" t="s">
        <v>223</v>
      </c>
      <c r="F38" s="166" t="str">
        <f t="shared" ref="F38:G39" si="3">+E38</f>
        <v>Etude d'un tracé de ligne souterraine pour réseau HTA, BT ou téléphonique en tranchée indépendante (par longueur déroulée) et analyse des conséquences sur les réseaux EP ou FT entrainées par ces modifications selon les clauses du C.C.T.P.</v>
      </c>
      <c r="G38" s="167" t="str">
        <f t="shared" si="3"/>
        <v>Etude d'un tracé de ligne souterraine pour réseau HTA, BT ou téléphonique en tranchée indépendante (par longueur déroulée) et analyse des conséquences sur les réseaux EP ou FT entrainées par ces modifications selon les clauses du C.C.T.P.</v>
      </c>
      <c r="H38" s="156" t="s">
        <v>221</v>
      </c>
      <c r="I38" s="156" t="s">
        <v>222</v>
      </c>
    </row>
    <row r="39" spans="1:9" ht="38.25">
      <c r="A39" s="64" t="str">
        <f t="shared" si="0"/>
        <v>A 17 c</v>
      </c>
      <c r="B39" s="154" t="s">
        <v>151</v>
      </c>
      <c r="C39" s="57">
        <v>17</v>
      </c>
      <c r="D39" s="155" t="s">
        <v>4</v>
      </c>
      <c r="E39" s="9" t="s">
        <v>224</v>
      </c>
      <c r="F39" s="166" t="str">
        <f t="shared" si="3"/>
        <v xml:space="preserve">Etude d'un tracé de ligne souterraine pour réseau téléphonique en tranchée commune avec le réseau électrique (par longueur déroulée) selon les clauses du C.C.T.P. </v>
      </c>
      <c r="G39" s="167" t="str">
        <f t="shared" si="3"/>
        <v xml:space="preserve">Etude d'un tracé de ligne souterraine pour réseau téléphonique en tranchée commune avec le réseau électrique (par longueur déroulée) selon les clauses du C.C.T.P. </v>
      </c>
      <c r="H39" s="156" t="s">
        <v>221</v>
      </c>
      <c r="I39" s="156" t="s">
        <v>222</v>
      </c>
    </row>
    <row r="40" spans="1:9">
      <c r="A40" s="64" t="str">
        <f t="shared" si="0"/>
        <v>A 18</v>
      </c>
      <c r="B40" s="154" t="s">
        <v>151</v>
      </c>
      <c r="C40" s="57">
        <v>18</v>
      </c>
      <c r="D40" s="155"/>
      <c r="E40" s="130" t="s">
        <v>225</v>
      </c>
      <c r="F40" s="130"/>
      <c r="G40" s="165"/>
      <c r="H40" s="47"/>
      <c r="I40" s="47"/>
    </row>
    <row r="41" spans="1:9" ht="38.25">
      <c r="A41" s="64" t="str">
        <f t="shared" si="0"/>
        <v>A 18 a</v>
      </c>
      <c r="B41" s="154" t="s">
        <v>151</v>
      </c>
      <c r="C41" s="57">
        <v>18</v>
      </c>
      <c r="D41" s="155" t="s">
        <v>2</v>
      </c>
      <c r="E41" s="9" t="s">
        <v>226</v>
      </c>
      <c r="F41" s="9" t="str">
        <f>E41</f>
        <v>Relevé complet du tracé de tous les réseaux existants aériens, HTA, BT, FT,EP etc... avec n° et date de fabrication des supports, et de tous les réseaux existants souterrains toutes sujétions comprises.</v>
      </c>
      <c r="G41" s="65" t="str">
        <f>F41</f>
        <v>Relevé complet du tracé de tous les réseaux existants aériens, HTA, BT, FT,EP etc... avec n° et date de fabrication des supports, et de tous les réseaux existants souterrains toutes sujétions comprises.</v>
      </c>
      <c r="H41" s="157" t="s">
        <v>155</v>
      </c>
      <c r="I41" s="156" t="s">
        <v>156</v>
      </c>
    </row>
    <row r="42" spans="1:9" ht="38.25">
      <c r="A42" s="64" t="str">
        <f t="shared" si="0"/>
        <v>A 18 b</v>
      </c>
      <c r="B42" s="154" t="s">
        <v>151</v>
      </c>
      <c r="C42" s="57">
        <v>18</v>
      </c>
      <c r="D42" s="155" t="s">
        <v>3</v>
      </c>
      <c r="E42" s="9" t="s">
        <v>227</v>
      </c>
      <c r="F42" s="9" t="str">
        <f>E42</f>
        <v>Relevé et étude par habitation, d'un branchement téléphonique indépendant en souterrain entre le réseau et l'habitation avec fourniture du cahier de photos dans les conditions définies au C.C.T.P.</v>
      </c>
      <c r="G42" s="65" t="str">
        <f>F42</f>
        <v>Relevé et étude par habitation, d'un branchement téléphonique indépendant en souterrain entre le réseau et l'habitation avec fourniture du cahier de photos dans les conditions définies au C.C.T.P.</v>
      </c>
      <c r="H42" s="157" t="s">
        <v>155</v>
      </c>
      <c r="I42" s="156" t="s">
        <v>156</v>
      </c>
    </row>
    <row r="43" spans="1:9" ht="191.25">
      <c r="A43" s="64" t="str">
        <f t="shared" si="0"/>
        <v>A 19</v>
      </c>
      <c r="B43" s="154" t="s">
        <v>151</v>
      </c>
      <c r="C43" s="57">
        <v>19</v>
      </c>
      <c r="D43" s="155"/>
      <c r="E43" s="130" t="s">
        <v>228</v>
      </c>
      <c r="F43" s="9" t="s">
        <v>229</v>
      </c>
      <c r="G43" s="65" t="str">
        <f t="shared" ref="G43:G49" si="4">E43&amp;CHAR(10)&amp;F43</f>
        <v>PLAN D'ASSURANCE QUALITE ET PRISE EN COMPTE DE LA CHARTE CHANTIER VERT 
Ce prix rémunère les frais dus à la fourniture et au fonctionnement du Plan d'Assurance Qualité et de la charte Chantier Vert.
Ce prix comprend :
- le nombre et le type d'essais par nature d'ouvrage
- les vérifications courantes de conformité par lesquelles l'entrepreneur s'assure que les caractéristiques des constituants sont conformes
- les modalités de réalisation
- des réglages et étalonnages
- du contrôle du respect des consignes et du bon fonctionnement des matériels de fabrication et mise en œuvre des matériaux,
- les moyens de fabrication, de transport et de mise en œuvre des matériaux
- les modalités du contrôle de fabrication (vérification et stockage des constituants, fonctionnement des moyens de fabrication, transport et manutention)</v>
      </c>
      <c r="H43" s="156" t="s">
        <v>155</v>
      </c>
      <c r="I43" s="47" t="s">
        <v>156</v>
      </c>
    </row>
    <row r="44" spans="1:9" ht="191.25">
      <c r="A44" s="64" t="str">
        <f t="shared" si="0"/>
        <v>A 20</v>
      </c>
      <c r="B44" s="154" t="s">
        <v>151</v>
      </c>
      <c r="C44" s="57">
        <v>20</v>
      </c>
      <c r="D44" s="155"/>
      <c r="E44" s="51" t="s">
        <v>230</v>
      </c>
      <c r="F44" s="9" t="s">
        <v>231</v>
      </c>
      <c r="G44" s="65" t="str">
        <f t="shared" si="4"/>
        <v>IMPLANTATION GENERALE 
Ce prix rémunère le dépouillement et l'exploitation des documents et plans fournis.
Ce prix comprend :
- l'implantation altimétrique et planimétrique des éléments suivants à partir des axes principaux et repères de nivellement existants
- les limites cadastrales du terrain
- les emprises des terrassements en masse après décapage de la terre végétale,
- les axes des collecteurs existants et à créer
- l'implantation de la voirie, bordures, bordurettes et caniveaux,
- l'implantation des ouvrages
Cette prestation devra être assurée par un géomètre D.P.L.G. laissé au choix de l'Entrepreneur.
Ce prix se règle forfaitairement à l'ensemble des prestations dues par l'Entrepreneur au titre de son marché.</v>
      </c>
      <c r="H44" s="156" t="s">
        <v>155</v>
      </c>
      <c r="I44" s="157" t="s">
        <v>156</v>
      </c>
    </row>
    <row r="45" spans="1:9" ht="140.25">
      <c r="A45" s="64" t="str">
        <f t="shared" si="0"/>
        <v>A 21</v>
      </c>
      <c r="B45" s="126" t="s">
        <v>151</v>
      </c>
      <c r="C45" s="54">
        <v>21</v>
      </c>
      <c r="D45" s="155"/>
      <c r="E45" s="130" t="s">
        <v>232</v>
      </c>
      <c r="F45" s="9" t="s">
        <v>233</v>
      </c>
      <c r="G45" s="65" t="str">
        <f t="shared" si="4"/>
        <v>PANNEAU  D'INFORMATION 
Ce prix rémunère la fourniture à pied d’œuvre et la pose d’un panneau d’information du public équipé d’un film réflectorisé.
Ce prix comprend :
- la fourniture du support peint et le lestage
- la fourniture la mise en peinture et la décoration du panneau fixée par le MOE, textes et logos
- la mise en place
- l’entretien pendant toute la durée du chantier
- la dépose en fin d’opération
- la remise en état des lieux à la fin des travaux</v>
      </c>
      <c r="H45" s="156" t="s">
        <v>188</v>
      </c>
      <c r="I45" s="47" t="s">
        <v>38</v>
      </c>
    </row>
    <row r="46" spans="1:9" ht="127.5">
      <c r="A46" s="64" t="str">
        <f t="shared" si="0"/>
        <v>A 22</v>
      </c>
      <c r="B46" s="154" t="s">
        <v>151</v>
      </c>
      <c r="C46" s="57">
        <v>22</v>
      </c>
      <c r="D46" s="155"/>
      <c r="E46" s="130" t="s">
        <v>234</v>
      </c>
      <c r="F46" s="9" t="s">
        <v>235</v>
      </c>
      <c r="G46" s="65" t="str">
        <f t="shared" si="4"/>
        <v>LOCAL DU MAITRE D'ŒUVRE
Ce prix rémunère pour la durée des travaux, l'amenée, l'installation, l'équipement, la mise à disposition, l'entretien et le repli du local du Maître d'Œuvre définis dans l'article du XXXXX
Ce prix comprend :
- les frais d'amenée, de branchement, d'abonnement et de consommations des réseaux divers
Ce prix se règle en deux fractions:
-  70 % à la réalisation de l'installation,
-  30 % après le repli du matériel et remise en état des lieux.</v>
      </c>
      <c r="H46" s="47"/>
      <c r="I46" s="47"/>
    </row>
    <row r="47" spans="1:9" ht="191.25">
      <c r="A47" s="64" t="str">
        <f t="shared" si="0"/>
        <v>A 23</v>
      </c>
      <c r="B47" s="126" t="s">
        <v>151</v>
      </c>
      <c r="C47" s="54">
        <v>23</v>
      </c>
      <c r="D47" s="155"/>
      <c r="E47" s="51" t="s">
        <v>236</v>
      </c>
      <c r="F47" s="9" t="s">
        <v>237</v>
      </c>
      <c r="G47" s="65" t="str">
        <f t="shared" si="4"/>
        <v>DOSSIER DES OUVRAGES EXECUTES
Ce prix rémunère les frais d’établissement et la fourniture des plans de récolement des ouvrages réalisés.
Il comprend tous les frais nécessités par l’établissement des documents et leur livraison.
- un fichier DWG compatible AUTO CAD 2006 sur CD ROM, le relevé des éléments sera en coordonnées LAMBERT aussi bien en plan qu’en altimétrie des fils d’eau des canalisations, des branchements ou des raccordements, les longueurs et pentes devront apparaître sur les documents,
- les références techniques, nomenclature des teintes etc.…
- les documents techniques des appareils et matériels mis en place, notice de fonctionnement, bons de garantie etc.…
- deux (2) tirages, sur papier, pliés au format 21 x 29,7.
Le montant de ce prix sera réglé quand tous les documents (plans, fiches, contre-plaques, disquettes) auront été remis au Maître d’Œuvre.</v>
      </c>
      <c r="H47" s="156" t="s">
        <v>155</v>
      </c>
      <c r="I47" s="157"/>
    </row>
    <row r="48" spans="1:9" ht="114.75">
      <c r="A48" s="64" t="str">
        <f t="shared" si="0"/>
        <v>A 24</v>
      </c>
      <c r="B48" s="126" t="s">
        <v>151</v>
      </c>
      <c r="C48" s="54">
        <v>24</v>
      </c>
      <c r="D48" s="155"/>
      <c r="E48" s="51" t="s">
        <v>238</v>
      </c>
      <c r="F48" s="9" t="s">
        <v>239</v>
      </c>
      <c r="G48" s="65" t="str">
        <f t="shared" si="4"/>
        <v>PLUS VALUE POUR TRAVAUX EFFECTUES DE NUIT, LES WEEK-END ET JOURS FERIES
Ce prix rémunère en pourcentage la plus value pour travaux réalisés de nuit en semaine (entre 21h et 5h). Cette plus value est calculée en pourcentage du montant des travaux effectués de nuit. Lorsque les travaux sont effectués de jour en week-end ou un jour férié, le pourcentage pris en compte pour le calcul de la plus value reste le même. Lorsque les travaux se font dans les nuits du samedi au dimanche, du dimanche au lundi et du jour férié au lendemain (entre 21h et 5h), le pourcentage qui sera appliqué est le double de celui pris initialement de nuit en semaine.</v>
      </c>
      <c r="H48" s="156" t="s">
        <v>240</v>
      </c>
      <c r="I48" s="157"/>
    </row>
    <row r="49" spans="1:9" ht="89.25">
      <c r="A49" s="64" t="str">
        <f t="shared" si="0"/>
        <v>A 25</v>
      </c>
      <c r="B49" s="126" t="s">
        <v>151</v>
      </c>
      <c r="C49" s="54">
        <v>25</v>
      </c>
      <c r="D49" s="155"/>
      <c r="E49" s="51" t="s">
        <v>241</v>
      </c>
      <c r="F49" s="169" t="s">
        <v>242</v>
      </c>
      <c r="G49" s="65" t="str">
        <f t="shared" si="4"/>
        <v>TRAVAUX AEP ET DEFENSE INCENDIE EFFECTUES DE NUIT, LES WEEK-END ET JOURS FERIES
Ce prix rémunère la mise à disposition sur appel du Maître d'ouvrage, de moyens humains et matériels et de matériaux pour des interventions de nuit, les week-end et jours fériés.
L'obligation de service impose la mise à disposition de moyens 24h/24h y compris lors des périodes de congés de l'entreprise.</v>
      </c>
      <c r="H49" s="157"/>
      <c r="I49" s="157"/>
    </row>
    <row r="50" spans="1:9" ht="38.25">
      <c r="A50" s="64" t="str">
        <f t="shared" si="0"/>
        <v>A 25 a</v>
      </c>
      <c r="B50" s="154" t="s">
        <v>151</v>
      </c>
      <c r="C50" s="57">
        <v>25</v>
      </c>
      <c r="D50" s="155" t="s">
        <v>2</v>
      </c>
      <c r="E50" s="52" t="s">
        <v>243</v>
      </c>
      <c r="F50" s="52" t="str">
        <f t="shared" ref="F50:G52" si="5">E50</f>
        <v>Travaux le Samedi</v>
      </c>
      <c r="G50" s="64" t="str">
        <f t="shared" si="5"/>
        <v>Travaux le Samedi</v>
      </c>
      <c r="H50" s="162" t="s">
        <v>244</v>
      </c>
      <c r="I50" s="162"/>
    </row>
    <row r="51" spans="1:9" ht="38.25">
      <c r="A51" s="64" t="str">
        <f t="shared" si="0"/>
        <v>A 25 b</v>
      </c>
      <c r="B51" s="154" t="s">
        <v>151</v>
      </c>
      <c r="C51" s="57">
        <v>25</v>
      </c>
      <c r="D51" s="155" t="s">
        <v>3</v>
      </c>
      <c r="E51" s="52" t="s">
        <v>245</v>
      </c>
      <c r="F51" s="52" t="str">
        <f t="shared" si="5"/>
        <v>Travaux de nuit entre 21:00 et 5:00</v>
      </c>
      <c r="G51" s="64" t="str">
        <f t="shared" si="5"/>
        <v>Travaux de nuit entre 21:00 et 5:00</v>
      </c>
      <c r="H51" s="162" t="s">
        <v>244</v>
      </c>
      <c r="I51" s="162"/>
    </row>
    <row r="52" spans="1:9" ht="38.25">
      <c r="A52" s="64" t="str">
        <f t="shared" si="0"/>
        <v>A 25 c</v>
      </c>
      <c r="B52" s="154" t="s">
        <v>151</v>
      </c>
      <c r="C52" s="57">
        <v>25</v>
      </c>
      <c r="D52" s="155" t="s">
        <v>4</v>
      </c>
      <c r="E52" s="52" t="s">
        <v>246</v>
      </c>
      <c r="F52" s="52" t="str">
        <f t="shared" si="5"/>
        <v>Travaux le dimanche et jours fériés</v>
      </c>
      <c r="G52" s="64" t="str">
        <f t="shared" si="5"/>
        <v>Travaux le dimanche et jours fériés</v>
      </c>
      <c r="H52" s="162" t="s">
        <v>244</v>
      </c>
      <c r="I52" s="162"/>
    </row>
    <row r="53" spans="1:9" ht="127.5">
      <c r="A53" s="64" t="str">
        <f t="shared" si="0"/>
        <v>A 26</v>
      </c>
      <c r="B53" s="154" t="s">
        <v>151</v>
      </c>
      <c r="C53" s="57">
        <v>26</v>
      </c>
      <c r="D53" s="155"/>
      <c r="E53" s="51" t="s">
        <v>247</v>
      </c>
      <c r="F53" s="169" t="s">
        <v>248</v>
      </c>
      <c r="G53" s="65" t="str">
        <f>E53&amp;CHAR(10)&amp;F53</f>
        <v>INTERVENTION D'URGENCE SUR CASSES ET FUITES SUR RESEAU AEP ET DEFENSE INCENDIE
Ce prix rémunère la mise à disposition sur appel du Maître d'ouvrage, de moyens humains et matériels et de matériaux pour des interventions d'urgence pour réparations de casses, fuites.
L'obligation de service impose la mise à disposition de moyens 24h/24h y compris lors des périodes de congés de l'entreprise.
Après avoir été informé par le Maître d’ouvrage d’une intervention de nature urgente, l’entreprise dispose de 2 heures maximum pour mobiliser ses moyens et intervenir.</v>
      </c>
      <c r="H53" s="157"/>
      <c r="I53" s="157"/>
    </row>
    <row r="54" spans="1:9" ht="38.25">
      <c r="A54" s="64" t="str">
        <f t="shared" si="0"/>
        <v>A 26 a</v>
      </c>
      <c r="B54" s="154" t="s">
        <v>151</v>
      </c>
      <c r="C54" s="57">
        <v>26</v>
      </c>
      <c r="D54" s="155" t="s">
        <v>2</v>
      </c>
      <c r="E54" s="52" t="s">
        <v>207</v>
      </c>
      <c r="F54" s="52" t="str">
        <f>E54</f>
        <v>Intervention d'urgence entre 8:00h et 17:00 les jours ouvrés</v>
      </c>
      <c r="G54" s="64" t="str">
        <f>F54</f>
        <v>Intervention d'urgence entre 8:00h et 17:00 les jours ouvrés</v>
      </c>
      <c r="H54" s="162" t="s">
        <v>244</v>
      </c>
      <c r="I54" s="162"/>
    </row>
    <row r="55" spans="1:9" ht="38.25">
      <c r="A55" s="64" t="str">
        <f t="shared" si="0"/>
        <v>A 26 b</v>
      </c>
      <c r="B55" s="154" t="s">
        <v>151</v>
      </c>
      <c r="C55" s="57">
        <v>26</v>
      </c>
      <c r="D55" s="155" t="s">
        <v>3</v>
      </c>
      <c r="E55" s="52" t="s">
        <v>210</v>
      </c>
      <c r="F55" s="52" t="str">
        <f>E55</f>
        <v>Intervention d'urgence entre 17:00 et 8:00 du lundi au vendredi, samedi dimanche et jours fériés</v>
      </c>
      <c r="G55" s="64" t="str">
        <f>F55</f>
        <v>Intervention d'urgence entre 17:00 et 8:00 du lundi au vendredi, samedi dimanche et jours fériés</v>
      </c>
      <c r="H55" s="162" t="s">
        <v>244</v>
      </c>
      <c r="I55" s="162"/>
    </row>
    <row r="56" spans="1:9" ht="114.75">
      <c r="A56" s="64" t="str">
        <f t="shared" si="0"/>
        <v>A 27</v>
      </c>
      <c r="B56" s="170" t="s">
        <v>151</v>
      </c>
      <c r="C56" s="57">
        <v>27</v>
      </c>
      <c r="D56" s="171"/>
      <c r="E56" s="130" t="s">
        <v>249</v>
      </c>
      <c r="F56" s="52" t="s">
        <v>250</v>
      </c>
      <c r="G56" s="64" t="str">
        <f>F56</f>
        <v xml:space="preserve">Ce prix rémunère, au forfait, l’établissement d’un dossier d’exploitation en liaison avec les différents gestionnaires concernés et notamment le Maître d’Ouvrage, le maître d’œuvre, les collectivités, le département ou  encore les services de l’Etat, pour les déviations, les phasages et les procédures spécifiques nécessaires à la bonne exécution du chantier y compris l’élaboration des plans de phasage.
Ce prix comprend également la fourniture et la mise en place d’une déviation et le basculement des différentes phases.
</v>
      </c>
      <c r="H56" s="156" t="s">
        <v>172</v>
      </c>
      <c r="I56" s="156" t="s">
        <v>38</v>
      </c>
    </row>
    <row r="57" spans="1:9">
      <c r="A57" s="64" t="str">
        <f t="shared" si="0"/>
        <v xml:space="preserve"> </v>
      </c>
      <c r="B57" s="154"/>
      <c r="C57" s="57"/>
      <c r="D57" s="155"/>
      <c r="E57" s="51"/>
      <c r="F57" s="51"/>
      <c r="G57" s="172"/>
      <c r="H57" s="157"/>
      <c r="I57" s="157"/>
    </row>
    <row r="58" spans="1:9">
      <c r="A58" s="64" t="str">
        <f t="shared" si="0"/>
        <v xml:space="preserve"> </v>
      </c>
      <c r="B58" s="154"/>
      <c r="C58" s="57"/>
      <c r="D58" s="155"/>
      <c r="E58" s="9"/>
      <c r="F58" s="9"/>
      <c r="G58" s="65"/>
      <c r="H58" s="156"/>
      <c r="I58" s="156"/>
    </row>
    <row r="59" spans="1:9">
      <c r="A59" s="64" t="str">
        <f t="shared" si="0"/>
        <v xml:space="preserve"> </v>
      </c>
      <c r="B59" s="154"/>
      <c r="C59" s="57"/>
      <c r="D59" s="155"/>
      <c r="E59" s="52"/>
      <c r="F59" s="52"/>
      <c r="G59" s="64"/>
      <c r="H59" s="162"/>
      <c r="I59" s="162"/>
    </row>
    <row r="60" spans="1:9">
      <c r="A60" s="64" t="str">
        <f t="shared" si="0"/>
        <v xml:space="preserve"> </v>
      </c>
      <c r="B60" s="154"/>
      <c r="C60" s="57"/>
      <c r="D60" s="155"/>
      <c r="E60" s="173"/>
      <c r="F60" s="173"/>
      <c r="G60" s="174"/>
      <c r="H60" s="175"/>
      <c r="I60" s="175"/>
    </row>
    <row r="61" spans="1:9">
      <c r="A61" s="64" t="str">
        <f t="shared" si="0"/>
        <v xml:space="preserve"> </v>
      </c>
      <c r="B61" s="154"/>
      <c r="C61" s="57"/>
      <c r="D61" s="155"/>
      <c r="E61" s="173"/>
      <c r="F61" s="173"/>
      <c r="G61" s="174"/>
      <c r="H61" s="175"/>
      <c r="I61" s="175"/>
    </row>
    <row r="62" spans="1:9">
      <c r="A62" s="64" t="str">
        <f t="shared" si="0"/>
        <v xml:space="preserve"> </v>
      </c>
      <c r="B62" s="154"/>
      <c r="C62" s="57"/>
      <c r="D62" s="155"/>
      <c r="E62" s="173"/>
      <c r="F62" s="173"/>
      <c r="G62" s="174"/>
      <c r="H62" s="175"/>
      <c r="I62" s="175"/>
    </row>
    <row r="63" spans="1:9">
      <c r="A63" s="64" t="str">
        <f t="shared" si="0"/>
        <v xml:space="preserve"> </v>
      </c>
      <c r="B63" s="154"/>
      <c r="C63" s="57"/>
      <c r="D63" s="155"/>
      <c r="E63" s="52"/>
      <c r="F63" s="52"/>
      <c r="G63" s="64"/>
      <c r="H63" s="162"/>
      <c r="I63" s="162"/>
    </row>
    <row r="64" spans="1:9">
      <c r="A64" s="64" t="str">
        <f t="shared" si="0"/>
        <v xml:space="preserve"> </v>
      </c>
      <c r="B64" s="154"/>
      <c r="C64" s="57"/>
      <c r="D64" s="155"/>
      <c r="E64" s="52"/>
      <c r="F64" s="52"/>
      <c r="G64" s="64"/>
      <c r="H64" s="162"/>
      <c r="I64" s="162"/>
    </row>
    <row r="65" spans="1:9">
      <c r="A65" s="64"/>
      <c r="B65" s="154"/>
      <c r="C65" s="57"/>
      <c r="D65" s="155"/>
      <c r="E65" s="52"/>
      <c r="F65" s="52"/>
      <c r="G65" s="64"/>
      <c r="H65" s="162"/>
      <c r="I65" s="16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69"/>
  <sheetViews>
    <sheetView workbookViewId="0">
      <selection activeCell="D2" sqref="D2"/>
    </sheetView>
  </sheetViews>
  <sheetFormatPr baseColWidth="10" defaultRowHeight="12.75"/>
  <cols>
    <col min="1" max="1" width="11.42578125" style="66"/>
    <col min="2" max="2" width="3.7109375" style="61" customWidth="1"/>
    <col min="3" max="3" width="3.7109375" style="59" customWidth="1"/>
    <col min="4" max="4" width="3.7109375" style="60" customWidth="1"/>
    <col min="5" max="5" width="65.7109375" style="7" customWidth="1"/>
    <col min="6" max="6" width="65.7109375" style="6" customWidth="1"/>
    <col min="7" max="7" width="65.7109375" style="66" customWidth="1"/>
    <col min="8" max="9" width="11.42578125" style="63"/>
    <col min="10" max="16384" width="11.42578125" style="7"/>
  </cols>
  <sheetData>
    <row r="1" spans="1:9" s="8" customFormat="1" ht="25.5">
      <c r="A1" s="128"/>
      <c r="B1" s="125" t="s">
        <v>8</v>
      </c>
      <c r="C1" s="126"/>
      <c r="D1" s="127"/>
      <c r="E1" s="128" t="s">
        <v>37</v>
      </c>
      <c r="F1" s="128" t="s">
        <v>48</v>
      </c>
      <c r="G1" s="58" t="s">
        <v>49</v>
      </c>
      <c r="H1" s="128" t="s">
        <v>63</v>
      </c>
      <c r="I1" s="128" t="s">
        <v>64</v>
      </c>
    </row>
    <row r="2" spans="1:9" s="8" customFormat="1">
      <c r="A2" s="67" t="str">
        <f>B2</f>
        <v>N</v>
      </c>
      <c r="B2" s="48" t="s">
        <v>67</v>
      </c>
      <c r="C2" s="45"/>
      <c r="D2" s="46"/>
      <c r="E2" s="47" t="s">
        <v>119</v>
      </c>
      <c r="F2" s="47"/>
      <c r="G2" s="129" t="str">
        <f>E2</f>
        <v>N - MOBILIER</v>
      </c>
      <c r="H2" s="47"/>
      <c r="I2" s="47"/>
    </row>
    <row r="3" spans="1:9" s="8" customFormat="1" ht="204">
      <c r="A3" s="64" t="str">
        <f t="shared" ref="A3:A69" si="0">IF(D3="",B3&amp;" "&amp;C3,B3&amp;" "&amp;C3&amp;" "&amp;D3)</f>
        <v>N 1</v>
      </c>
      <c r="B3" s="56" t="s">
        <v>67</v>
      </c>
      <c r="C3" s="57">
        <v>1</v>
      </c>
      <c r="D3" s="55"/>
      <c r="E3" s="51" t="s">
        <v>21</v>
      </c>
      <c r="F3" s="52" t="s">
        <v>68</v>
      </c>
      <c r="G3" s="65" t="str">
        <f>E3&amp;CHAR(10)&amp;F3</f>
        <v>CLOTURE CHATAIGNIER ALTERNEE HAUTEUR 1,2M TYPE LA FLOTILLE
Ce prix rémunère au mètre la pose de clôture châtaignier conformément aux prescriptions du C.C.T.P et des pièces graphiques.
Ce prix comprend :
La fourniture, le chargement, le transport et le déchargement des éléments constituant la clôture,
La pose des poteaux en parfait alignement et le scellement au sol par un socle béton grossier (250 kg),
les terrassements correspondants y compris remblais et évacuation des excédents aux décharges,
La fixation ou l’assemblage des panneaux de clôture aux poteaux,
L’évacuation en décharge des déchets, y compris droits de décharge, empêchant notamment la bonne mise en place de la clôture,
Le nettoyage général des zones de travaux et l’évacuation des matériaux ou produits de mise en œuvre,
Y compris toutes sujétions de mise en œuvre, liées à la topographie du terrain</v>
      </c>
      <c r="H3" s="50" t="s">
        <v>14</v>
      </c>
      <c r="I3" s="58" t="s">
        <v>44</v>
      </c>
    </row>
    <row r="4" spans="1:9" s="8" customFormat="1" ht="191.25">
      <c r="A4" s="64" t="str">
        <f t="shared" si="0"/>
        <v>N 2</v>
      </c>
      <c r="B4" s="56" t="s">
        <v>67</v>
      </c>
      <c r="C4" s="57">
        <v>2</v>
      </c>
      <c r="D4" s="55"/>
      <c r="E4" s="51" t="s">
        <v>22</v>
      </c>
      <c r="F4" s="52" t="s">
        <v>69</v>
      </c>
      <c r="G4" s="65" t="str">
        <f>E4&amp;CHAR(10)&amp;F4</f>
        <v>PORTILLON CHATAIGNIER ALTERNEE HAUTEUR 1,2M TYPE LA FLOTILLE
Ce prix rémunère à l’unité la pose de portillons en clôture châtaignier.
Ce prix comprend :
La fourniture, le chargement, le transport et le déchargement des éléments constituant les portillons,
La pose des poteaux scellés au sol par un socle béton grossier (250 kg) ou sur platines, parfaitement aligné en hauteur avec la clôture,
La fixation ou l’assemblage des vantaux aux poteaux,
les terrassements correspondants y compris remblais et évacuation des excédents aux décharges,
L’évacuation en décharge des déchets, y compris droits de décharge, empêchant notamment la bonne mise en place des portillons,
Le nettoyage général des zones de travaux et l’évacuation des matériaux ou produits de mise en œuvre.
Y compris toutes sujétions de mise en œuvre, liées à la topographie du terrain.</v>
      </c>
      <c r="H4" s="50" t="s">
        <v>1</v>
      </c>
      <c r="I4" s="58" t="s">
        <v>38</v>
      </c>
    </row>
    <row r="5" spans="1:9" s="8" customFormat="1" ht="191.25">
      <c r="A5" s="64" t="str">
        <f t="shared" si="0"/>
        <v>N 3</v>
      </c>
      <c r="B5" s="56" t="s">
        <v>67</v>
      </c>
      <c r="C5" s="57">
        <v>3</v>
      </c>
      <c r="D5" s="55"/>
      <c r="E5" s="51" t="s">
        <v>23</v>
      </c>
      <c r="F5" s="52" t="s">
        <v>70</v>
      </c>
      <c r="G5" s="65" t="str">
        <f>E5&amp;CHAR(10)&amp;F5</f>
        <v>PORTAIL CHATAIGNIER ALTERNEE HAUTEUR 1,2M TYPE LA FLOTILLE
Ce prix rémunère à l’unité la pose de portail en clôture châtaignier.
Ce prix comprend :
La fourniture, le chargement, le transport et le déchargement des éléments constituant le portail,
La pose des poteaux scellés au sol par un socle béton grossier (250 kg) ou sur platines, parfaitement aligné en hauteur avec la clôture,
La fixation ou l’assemblage des vantaux aux poteaux,
les terrassements correspondants y compris remblais et évacuation des excédents aux décharges,
L’évacuation en décharge des déchets, y compris droits de décharge, empêchant notamment la bonne mise en place du portail,
Le nettoyage général des zones de travaux et l’évacuation des matériaux ou produits de mise en œuvre.
Y compris toutes sujétions de mise en œuvre, liées à la topographie du terrain.</v>
      </c>
      <c r="H5" s="50" t="s">
        <v>1</v>
      </c>
      <c r="I5" s="58" t="s">
        <v>38</v>
      </c>
    </row>
    <row r="6" spans="1:9" s="8" customFormat="1" ht="204">
      <c r="A6" s="64" t="str">
        <f t="shared" si="0"/>
        <v>N 4</v>
      </c>
      <c r="B6" s="56" t="s">
        <v>67</v>
      </c>
      <c r="C6" s="57">
        <v>4</v>
      </c>
      <c r="D6" s="55"/>
      <c r="E6" s="51" t="s">
        <v>25</v>
      </c>
      <c r="F6" s="52" t="s">
        <v>71</v>
      </c>
      <c r="G6" s="65" t="str">
        <f>E6&amp;CHAR(10)&amp;F6</f>
        <v>CLOTURE NOISETIER TRESSE HAUTEUR 1,15M TYPE LOIRE 1
Ce prix rémunère au mètre la pose de clôture noisetier conformément aux prescriptions du C.C.T.P et des pièces graphiques.
Ce prix comprend :
La fourniture, le chargement, le transport et le déchargement des éléments constituant la clôture,
La pose des poteaux en parfait alignement et le scellement au sol par un socle béton grossier (250 kg),
les terrassements correspondants y compris remblais et évacuation des excédents aux décharges,
La fixation ou l’assemblage des panneaux de clôture aux poteaux,
L’évacuation en décharge des déchets, y compris droits de décharge, empêchant notamment la bonne mise en place de la clôture,
Le nettoyage général des zones de travaux et l’évacuation des matériaux ou produits de mise en œuvre,
Y compris toutes sujétions de mise en œuvre, liées à la topographie du terrain</v>
      </c>
      <c r="H6" s="50" t="s">
        <v>14</v>
      </c>
      <c r="I6" s="58" t="s">
        <v>44</v>
      </c>
    </row>
    <row r="7" spans="1:9" s="8" customFormat="1" ht="153">
      <c r="A7" s="64" t="str">
        <f t="shared" si="0"/>
        <v>N 5</v>
      </c>
      <c r="B7" s="56" t="s">
        <v>67</v>
      </c>
      <c r="C7" s="57">
        <v>5</v>
      </c>
      <c r="D7" s="55"/>
      <c r="E7" s="51" t="s">
        <v>33</v>
      </c>
      <c r="F7" s="52" t="s">
        <v>72</v>
      </c>
      <c r="G7" s="65" t="str">
        <f>E7&amp;CHAR(10)&amp;F7</f>
        <v>BANCS
Ce prix rémunère à l’unité, la fourniture et pose de mobilier urbain tel que décris dans le CCTP.
Ce prix comprend :
le terrassement complémentaire,
la confection des massifs de scellement en béton dosé à 350kg/m3 de ciment CP 45, y compris façon de réservation, tiges et platine de fixation éventuelles ou carottage, ou ferraillage,
le remblaiement périphérique, y compris le compactage et l'évacuation des matériaux excédentaires aux décharges,
La fourniture, le chargement, le transport et le déchargement la mise en place et la fixation du mobilier.</v>
      </c>
      <c r="H7" s="50"/>
      <c r="I7" s="58"/>
    </row>
    <row r="8" spans="1:9">
      <c r="A8" s="64" t="str">
        <f t="shared" si="0"/>
        <v>N 5 a</v>
      </c>
      <c r="B8" s="56" t="s">
        <v>67</v>
      </c>
      <c r="C8" s="57">
        <v>5</v>
      </c>
      <c r="D8" s="55" t="s">
        <v>2</v>
      </c>
      <c r="E8" s="9" t="s">
        <v>132</v>
      </c>
      <c r="F8" s="9" t="str">
        <f>E8</f>
        <v>Banc "DROIT" conforme aux pièces graphiques et CCTP</v>
      </c>
      <c r="G8" s="65" t="str">
        <f>F8</f>
        <v>Banc "DROIT" conforme aux pièces graphiques et CCTP</v>
      </c>
      <c r="H8" s="50" t="s">
        <v>1</v>
      </c>
      <c r="I8" s="50" t="s">
        <v>38</v>
      </c>
    </row>
    <row r="9" spans="1:9">
      <c r="A9" s="64" t="str">
        <f t="shared" si="0"/>
        <v>N 5 b</v>
      </c>
      <c r="B9" s="56" t="s">
        <v>67</v>
      </c>
      <c r="C9" s="57">
        <v>5</v>
      </c>
      <c r="D9" s="55" t="s">
        <v>3</v>
      </c>
      <c r="E9" s="9" t="s">
        <v>34</v>
      </c>
      <c r="F9" s="9" t="str">
        <f t="shared" ref="F9:F10" si="1">E9</f>
        <v>Banc "ANGLE DROIT" conformement aux pièces graphiques et CCTP</v>
      </c>
      <c r="G9" s="65" t="str">
        <f t="shared" ref="G9:G10" si="2">F9</f>
        <v>Banc "ANGLE DROIT" conformement aux pièces graphiques et CCTP</v>
      </c>
      <c r="H9" s="50" t="s">
        <v>1</v>
      </c>
      <c r="I9" s="50" t="s">
        <v>38</v>
      </c>
    </row>
    <row r="10" spans="1:9">
      <c r="A10" s="64" t="str">
        <f t="shared" si="0"/>
        <v>N 5 c</v>
      </c>
      <c r="B10" s="56" t="s">
        <v>67</v>
      </c>
      <c r="C10" s="57">
        <v>5</v>
      </c>
      <c r="D10" s="55" t="s">
        <v>4</v>
      </c>
      <c r="E10" s="9" t="s">
        <v>35</v>
      </c>
      <c r="F10" s="9" t="str">
        <f t="shared" si="1"/>
        <v>Banc "ANGLE" conformement aux pièces graphiques et CCTP</v>
      </c>
      <c r="G10" s="65" t="str">
        <f t="shared" si="2"/>
        <v>Banc "ANGLE" conformement aux pièces graphiques et CCTP</v>
      </c>
      <c r="H10" s="50" t="s">
        <v>1</v>
      </c>
      <c r="I10" s="50" t="s">
        <v>38</v>
      </c>
    </row>
    <row r="11" spans="1:9" s="8" customFormat="1" ht="153">
      <c r="A11" s="64" t="str">
        <f t="shared" si="0"/>
        <v>N 6</v>
      </c>
      <c r="B11" s="56" t="s">
        <v>67</v>
      </c>
      <c r="C11" s="57">
        <v>6</v>
      </c>
      <c r="D11" s="55"/>
      <c r="E11" s="51" t="s">
        <v>24</v>
      </c>
      <c r="F11" s="52" t="s">
        <v>72</v>
      </c>
      <c r="G11" s="65" t="str">
        <f>E11&amp;CHAR(10)&amp;F11</f>
        <v>TABOURET TYPE ECOBAT
Ce prix rémunère à l’unité, la fourniture et pose de mobilier urbain tel que décris dans le CCTP.
Ce prix comprend :
le terrassement complémentaire,
la confection des massifs de scellement en béton dosé à 350kg/m3 de ciment CP 45, y compris façon de réservation, tiges et platine de fixation éventuelles ou carottage, ou ferraillage,
le remblaiement périphérique, y compris le compactage et l'évacuation des matériaux excédentaires aux décharges,
La fourniture, le chargement, le transport et le déchargement la mise en place et la fixation du mobilier.</v>
      </c>
      <c r="H11" s="50" t="s">
        <v>1</v>
      </c>
      <c r="I11" s="58" t="s">
        <v>38</v>
      </c>
    </row>
    <row r="12" spans="1:9" s="8" customFormat="1" ht="191.25">
      <c r="A12" s="64" t="str">
        <f t="shared" si="0"/>
        <v>N 7</v>
      </c>
      <c r="B12" s="56" t="s">
        <v>67</v>
      </c>
      <c r="C12" s="54">
        <v>7</v>
      </c>
      <c r="D12" s="55"/>
      <c r="E12" s="51" t="s">
        <v>144</v>
      </c>
      <c r="F12" s="52" t="s">
        <v>73</v>
      </c>
      <c r="G12" s="65" t="str">
        <f>E12&amp;CHAR(10)&amp;F12</f>
        <v>POTELET
Ce prix rémunère à l’unité, la fourniture et pose de mobilier urbain tel que décris dans le CCTP.
Ce prix comprend :
- la découpe du revêtement de surface et de la couche de fondation à la carotteuse,
- le terrassement complémentaire,
- la confection des massifs de scellement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H12" s="58"/>
      <c r="I12" s="58"/>
    </row>
    <row r="13" spans="1:9" s="8" customFormat="1">
      <c r="A13" s="64" t="str">
        <f t="shared" si="0"/>
        <v>N 7 a</v>
      </c>
      <c r="B13" s="56" t="s">
        <v>67</v>
      </c>
      <c r="C13" s="57">
        <v>7</v>
      </c>
      <c r="D13" s="55" t="s">
        <v>2</v>
      </c>
      <c r="E13" s="52" t="s">
        <v>74</v>
      </c>
      <c r="F13" s="52" t="str">
        <f>E13</f>
        <v>SERI potelet à boule Ø114 à sceller 800mm hors sol</v>
      </c>
      <c r="G13" s="65" t="str">
        <f t="shared" ref="G13:G28" si="3">F13</f>
        <v>SERI potelet à boule Ø114 à sceller 800mm hors sol</v>
      </c>
      <c r="H13" s="50" t="s">
        <v>1</v>
      </c>
      <c r="I13" s="58" t="s">
        <v>38</v>
      </c>
    </row>
    <row r="14" spans="1:9" s="8" customFormat="1">
      <c r="A14" s="64" t="str">
        <f t="shared" si="0"/>
        <v>N 7 b</v>
      </c>
      <c r="B14" s="56" t="s">
        <v>67</v>
      </c>
      <c r="C14" s="57">
        <v>7</v>
      </c>
      <c r="D14" s="55" t="s">
        <v>3</v>
      </c>
      <c r="E14" s="52" t="s">
        <v>75</v>
      </c>
      <c r="F14" s="52" t="str">
        <f t="shared" ref="F14:F28" si="4">E14</f>
        <v>SERI potelet à boule Ø114 à sceller 1200mm hors sol</v>
      </c>
      <c r="G14" s="65" t="str">
        <f t="shared" si="3"/>
        <v>SERI potelet à boule Ø114 à sceller 1200mm hors sol</v>
      </c>
      <c r="H14" s="50" t="s">
        <v>1</v>
      </c>
      <c r="I14" s="58" t="s">
        <v>38</v>
      </c>
    </row>
    <row r="15" spans="1:9" s="8" customFormat="1">
      <c r="A15" s="64" t="str">
        <f t="shared" si="0"/>
        <v>N 7 c</v>
      </c>
      <c r="B15" s="56" t="s">
        <v>67</v>
      </c>
      <c r="C15" s="57">
        <v>7</v>
      </c>
      <c r="D15" s="55" t="s">
        <v>4</v>
      </c>
      <c r="E15" s="9" t="s">
        <v>76</v>
      </c>
      <c r="F15" s="52" t="str">
        <f t="shared" si="4"/>
        <v>SERI potelet à boule Ø114 amovible 800mm hors sol y compris boitier de sol</v>
      </c>
      <c r="G15" s="65" t="str">
        <f t="shared" si="3"/>
        <v>SERI potelet à boule Ø114 amovible 800mm hors sol y compris boitier de sol</v>
      </c>
      <c r="H15" s="50" t="s">
        <v>1</v>
      </c>
      <c r="I15" s="58" t="s">
        <v>38</v>
      </c>
    </row>
    <row r="16" spans="1:9" s="8" customFormat="1">
      <c r="A16" s="64" t="str">
        <f t="shared" si="0"/>
        <v>N 7 d</v>
      </c>
      <c r="B16" s="56" t="s">
        <v>67</v>
      </c>
      <c r="C16" s="57">
        <v>7</v>
      </c>
      <c r="D16" s="55" t="s">
        <v>5</v>
      </c>
      <c r="E16" s="9" t="s">
        <v>77</v>
      </c>
      <c r="F16" s="52" t="str">
        <f t="shared" si="4"/>
        <v>SERI potelet à boule Ø114 amovible 1200mm hors sol y compris boitier de sol</v>
      </c>
      <c r="G16" s="65" t="str">
        <f t="shared" si="3"/>
        <v>SERI potelet à boule Ø114 amovible 1200mm hors sol y compris boitier de sol</v>
      </c>
      <c r="H16" s="50" t="s">
        <v>1</v>
      </c>
      <c r="I16" s="58" t="s">
        <v>38</v>
      </c>
    </row>
    <row r="17" spans="1:9" s="8" customFormat="1">
      <c r="A17" s="64" t="str">
        <f t="shared" si="0"/>
        <v>N 7 e</v>
      </c>
      <c r="B17" s="56" t="s">
        <v>67</v>
      </c>
      <c r="C17" s="57">
        <v>7</v>
      </c>
      <c r="D17" s="55" t="s">
        <v>6</v>
      </c>
      <c r="E17" s="9" t="s">
        <v>78</v>
      </c>
      <c r="F17" s="52" t="str">
        <f t="shared" si="4"/>
        <v>SERI potelet à boule Ø76 à sceller 1000mm hors sol</v>
      </c>
      <c r="G17" s="65" t="str">
        <f t="shared" si="3"/>
        <v>SERI potelet à boule Ø76 à sceller 1000mm hors sol</v>
      </c>
      <c r="H17" s="50" t="s">
        <v>1</v>
      </c>
      <c r="I17" s="58" t="s">
        <v>38</v>
      </c>
    </row>
    <row r="18" spans="1:9" s="8" customFormat="1">
      <c r="A18" s="64" t="str">
        <f t="shared" si="0"/>
        <v>N 7 f</v>
      </c>
      <c r="B18" s="56" t="s">
        <v>67</v>
      </c>
      <c r="C18" s="57">
        <v>7</v>
      </c>
      <c r="D18" s="55" t="s">
        <v>7</v>
      </c>
      <c r="E18" s="9" t="s">
        <v>79</v>
      </c>
      <c r="F18" s="52" t="str">
        <f t="shared" si="4"/>
        <v>SERI potelet à boule Ø76 à sceller 1200mm hors sol</v>
      </c>
      <c r="G18" s="65" t="str">
        <f t="shared" si="3"/>
        <v>SERI potelet à boule Ø76 à sceller 1200mm hors sol</v>
      </c>
      <c r="H18" s="50" t="s">
        <v>1</v>
      </c>
      <c r="I18" s="58" t="s">
        <v>38</v>
      </c>
    </row>
    <row r="19" spans="1:9" s="8" customFormat="1">
      <c r="A19" s="64" t="str">
        <f t="shared" si="0"/>
        <v>N 7 g</v>
      </c>
      <c r="B19" s="56" t="s">
        <v>67</v>
      </c>
      <c r="C19" s="57">
        <v>7</v>
      </c>
      <c r="D19" s="55" t="s">
        <v>26</v>
      </c>
      <c r="E19" s="9" t="s">
        <v>80</v>
      </c>
      <c r="F19" s="52" t="str">
        <f t="shared" si="4"/>
        <v>SERI potelet à boule Ø76 amovible 1000mm hors sol y compris boitier de sol</v>
      </c>
      <c r="G19" s="65" t="str">
        <f t="shared" si="3"/>
        <v>SERI potelet à boule Ø76 amovible 1000mm hors sol y compris boitier de sol</v>
      </c>
      <c r="H19" s="50" t="s">
        <v>1</v>
      </c>
      <c r="I19" s="58" t="s">
        <v>38</v>
      </c>
    </row>
    <row r="20" spans="1:9" s="8" customFormat="1">
      <c r="A20" s="64" t="str">
        <f t="shared" si="0"/>
        <v>N 7 h</v>
      </c>
      <c r="B20" s="56" t="s">
        <v>67</v>
      </c>
      <c r="C20" s="57">
        <v>7</v>
      </c>
      <c r="D20" s="55" t="s">
        <v>18</v>
      </c>
      <c r="E20" s="9" t="s">
        <v>83</v>
      </c>
      <c r="F20" s="52" t="str">
        <f t="shared" si="4"/>
        <v>SERI potelet à boule Ø76 amovible 1200mm hors sol y compris boitier de sol</v>
      </c>
      <c r="G20" s="65" t="str">
        <f t="shared" si="3"/>
        <v>SERI potelet à boule Ø76 amovible 1200mm hors sol y compris boitier de sol</v>
      </c>
      <c r="H20" s="50" t="s">
        <v>1</v>
      </c>
      <c r="I20" s="58" t="s">
        <v>38</v>
      </c>
    </row>
    <row r="21" spans="1:9" s="8" customFormat="1">
      <c r="A21" s="64" t="str">
        <f t="shared" si="0"/>
        <v>N 7 i</v>
      </c>
      <c r="B21" s="56" t="s">
        <v>67</v>
      </c>
      <c r="C21" s="57">
        <v>7</v>
      </c>
      <c r="D21" s="55" t="s">
        <v>19</v>
      </c>
      <c r="E21" s="9" t="s">
        <v>82</v>
      </c>
      <c r="F21" s="52" t="str">
        <f t="shared" si="4"/>
        <v>SERI potelet LIBER à sceller 1000mm hors sol</v>
      </c>
      <c r="G21" s="65" t="str">
        <f t="shared" si="3"/>
        <v>SERI potelet LIBER à sceller 1000mm hors sol</v>
      </c>
      <c r="H21" s="50" t="s">
        <v>1</v>
      </c>
      <c r="I21" s="58" t="s">
        <v>38</v>
      </c>
    </row>
    <row r="22" spans="1:9" s="8" customFormat="1">
      <c r="A22" s="64" t="str">
        <f t="shared" si="0"/>
        <v>N 7 j</v>
      </c>
      <c r="B22" s="56" t="s">
        <v>67</v>
      </c>
      <c r="C22" s="57">
        <v>7</v>
      </c>
      <c r="D22" s="55" t="s">
        <v>20</v>
      </c>
      <c r="E22" s="9" t="s">
        <v>81</v>
      </c>
      <c r="F22" s="52" t="str">
        <f t="shared" si="4"/>
        <v>SERI potelet LIBER amovible 1000mm hors sol y compris boitier de sol</v>
      </c>
      <c r="G22" s="65" t="str">
        <f t="shared" si="3"/>
        <v>SERI potelet LIBER amovible 1000mm hors sol y compris boitier de sol</v>
      </c>
      <c r="H22" s="50" t="s">
        <v>1</v>
      </c>
      <c r="I22" s="58" t="s">
        <v>38</v>
      </c>
    </row>
    <row r="23" spans="1:9" s="8" customFormat="1">
      <c r="A23" s="64" t="str">
        <f t="shared" si="0"/>
        <v>N 7 k</v>
      </c>
      <c r="B23" s="56" t="s">
        <v>67</v>
      </c>
      <c r="C23" s="57">
        <v>7</v>
      </c>
      <c r="D23" s="55" t="s">
        <v>27</v>
      </c>
      <c r="E23" s="9" t="s">
        <v>84</v>
      </c>
      <c r="F23" s="52" t="str">
        <f t="shared" si="4"/>
        <v>SERI potelet NEPTUNE à sceller 1000mm hors sol</v>
      </c>
      <c r="G23" s="65" t="str">
        <f t="shared" si="3"/>
        <v>SERI potelet NEPTUNE à sceller 1000mm hors sol</v>
      </c>
      <c r="H23" s="50" t="s">
        <v>1</v>
      </c>
      <c r="I23" s="58" t="s">
        <v>38</v>
      </c>
    </row>
    <row r="24" spans="1:9" s="8" customFormat="1">
      <c r="A24" s="64" t="str">
        <f t="shared" si="0"/>
        <v>N 7 l</v>
      </c>
      <c r="B24" s="56" t="s">
        <v>67</v>
      </c>
      <c r="C24" s="57">
        <v>7</v>
      </c>
      <c r="D24" s="55" t="s">
        <v>28</v>
      </c>
      <c r="E24" s="9" t="s">
        <v>85</v>
      </c>
      <c r="F24" s="52" t="str">
        <f t="shared" si="4"/>
        <v>URBACO potelet DEMOISELLE à sceller 900mm hors sol</v>
      </c>
      <c r="G24" s="65" t="str">
        <f t="shared" si="3"/>
        <v>URBACO potelet DEMOISELLE à sceller 900mm hors sol</v>
      </c>
      <c r="H24" s="50" t="s">
        <v>1</v>
      </c>
      <c r="I24" s="58" t="s">
        <v>38</v>
      </c>
    </row>
    <row r="25" spans="1:9" s="8" customFormat="1">
      <c r="A25" s="64" t="str">
        <f t="shared" si="0"/>
        <v>N 7 m</v>
      </c>
      <c r="B25" s="56" t="s">
        <v>67</v>
      </c>
      <c r="C25" s="57">
        <v>7</v>
      </c>
      <c r="D25" s="55" t="s">
        <v>29</v>
      </c>
      <c r="E25" s="9" t="s">
        <v>86</v>
      </c>
      <c r="F25" s="52" t="str">
        <f t="shared" si="4"/>
        <v>SERI potelet NEPTUNE amovible 1000mm hors sol y compris boitier de sol</v>
      </c>
      <c r="G25" s="65" t="str">
        <f t="shared" si="3"/>
        <v>SERI potelet NEPTUNE amovible 1000mm hors sol y compris boitier de sol</v>
      </c>
      <c r="H25" s="50" t="s">
        <v>1</v>
      </c>
      <c r="I25" s="58" t="s">
        <v>38</v>
      </c>
    </row>
    <row r="26" spans="1:9" s="8" customFormat="1" ht="38.25">
      <c r="A26" s="64" t="str">
        <f t="shared" si="0"/>
        <v>N 7 n</v>
      </c>
      <c r="B26" s="56" t="s">
        <v>67</v>
      </c>
      <c r="C26" s="57">
        <v>7</v>
      </c>
      <c r="D26" s="55" t="s">
        <v>30</v>
      </c>
      <c r="E26" s="9" t="s">
        <v>87</v>
      </c>
      <c r="F26" s="52" t="str">
        <f t="shared" si="4"/>
        <v>bois de pin traité classe IV, section 14cmx14cm longueur 1m, bords verticaux et horizontaux chanfreinés y compris  protection de la partie enterrée au moyen d’une imprégnation protectrice imperméabilisante et antihumidité</v>
      </c>
      <c r="G26" s="65" t="str">
        <f t="shared" si="3"/>
        <v>bois de pin traité classe IV, section 14cmx14cm longueur 1m, bords verticaux et horizontaux chanfreinés y compris  protection de la partie enterrée au moyen d’une imprégnation protectrice imperméabilisante et antihumidité</v>
      </c>
      <c r="H26" s="50" t="s">
        <v>1</v>
      </c>
      <c r="I26" s="58" t="s">
        <v>38</v>
      </c>
    </row>
    <row r="27" spans="1:9" s="8" customFormat="1" ht="38.25">
      <c r="A27" s="64" t="str">
        <f t="shared" si="0"/>
        <v>N 7 o</v>
      </c>
      <c r="B27" s="56" t="s">
        <v>67</v>
      </c>
      <c r="C27" s="57">
        <v>7</v>
      </c>
      <c r="D27" s="55" t="s">
        <v>31</v>
      </c>
      <c r="E27" s="9" t="s">
        <v>88</v>
      </c>
      <c r="F27" s="52" t="str">
        <f t="shared" si="4"/>
        <v>bois de pin traité classe IV, section 12cmx20cm longueur 1m, bords verticaux et horizontaux chanfreinés y compris  protection de la partie enterrée au moyen d’une imprégnation protectrice imperméabilisante et antihumidité</v>
      </c>
      <c r="G27" s="65" t="str">
        <f t="shared" si="3"/>
        <v>bois de pin traité classe IV, section 12cmx20cm longueur 1m, bords verticaux et horizontaux chanfreinés y compris  protection de la partie enterrée au moyen d’une imprégnation protectrice imperméabilisante et antihumidité</v>
      </c>
      <c r="H27" s="50" t="s">
        <v>1</v>
      </c>
      <c r="I27" s="58" t="s">
        <v>38</v>
      </c>
    </row>
    <row r="28" spans="1:9" s="8" customFormat="1" ht="38.25">
      <c r="A28" s="64" t="str">
        <f t="shared" si="0"/>
        <v>N 7 p</v>
      </c>
      <c r="B28" s="56" t="s">
        <v>67</v>
      </c>
      <c r="C28" s="57">
        <v>7</v>
      </c>
      <c r="D28" s="55" t="s">
        <v>32</v>
      </c>
      <c r="E28" s="9" t="s">
        <v>89</v>
      </c>
      <c r="F28" s="52" t="str">
        <f t="shared" si="4"/>
        <v>bois de pin chêne classe III, section 12cmx20cm longueur 1m, bords verticaux et horizontaux chanfreinés y compris  protection de la partie enterrée au moyen d’une imprégnation protectrice imperméabilisante et antihumidité</v>
      </c>
      <c r="G28" s="65" t="str">
        <f t="shared" si="3"/>
        <v>bois de pin chêne classe III, section 12cmx20cm longueur 1m, bords verticaux et horizontaux chanfreinés y compris  protection de la partie enterrée au moyen d’une imprégnation protectrice imperméabilisante et antihumidité</v>
      </c>
      <c r="H28" s="50" t="s">
        <v>1</v>
      </c>
      <c r="I28" s="58" t="s">
        <v>38</v>
      </c>
    </row>
    <row r="29" spans="1:9" s="8" customFormat="1" ht="127.5">
      <c r="A29" s="64" t="str">
        <f t="shared" si="0"/>
        <v>N 8</v>
      </c>
      <c r="B29" s="53" t="s">
        <v>67</v>
      </c>
      <c r="C29" s="54">
        <v>8</v>
      </c>
      <c r="D29" s="62"/>
      <c r="E29" s="130" t="s">
        <v>143</v>
      </c>
      <c r="F29" s="9" t="s">
        <v>136</v>
      </c>
      <c r="G29" s="65" t="str">
        <f t="shared" ref="G29" si="5">E29&amp;CHAR(10)&amp;F29</f>
        <v>CLOU DE CHAUSSEE 
Ce prix rémunère à l’unité la fourniture et la pose de clous de chaussée en inox, acier peint ou bronze.
Ce prix comprend :
- la fourniture des clous
- les dispositifs de fixation nécessaires, y compris percement d’éléments en  pierre naturelle neuve
- le remplacement éventuel des éléments en pierre naturelle abimés par le percement
- toutes sujétions inhérentes à ce prix.</v>
      </c>
      <c r="H29" s="50"/>
      <c r="I29" s="58"/>
    </row>
    <row r="30" spans="1:9" s="8" customFormat="1">
      <c r="A30" s="64" t="str">
        <f t="shared" si="0"/>
        <v>N 8 a</v>
      </c>
      <c r="B30" s="56" t="s">
        <v>67</v>
      </c>
      <c r="C30" s="54">
        <v>8</v>
      </c>
      <c r="D30" s="55" t="s">
        <v>2</v>
      </c>
      <c r="E30" s="49" t="s">
        <v>138</v>
      </c>
      <c r="F30" s="52" t="str">
        <f>E30</f>
        <v>Clous carrés inox brossé 120*120, Fusion de chez UNIVERS &amp; CITE</v>
      </c>
      <c r="G30" s="64" t="str">
        <f>F30</f>
        <v>Clous carrés inox brossé 120*120, Fusion de chez UNIVERS &amp; CITE</v>
      </c>
      <c r="H30" s="50" t="s">
        <v>1</v>
      </c>
      <c r="I30" s="58" t="s">
        <v>38</v>
      </c>
    </row>
    <row r="31" spans="1:9" s="8" customFormat="1">
      <c r="A31" s="64" t="str">
        <f t="shared" si="0"/>
        <v>N 8 b</v>
      </c>
      <c r="B31" s="56" t="s">
        <v>67</v>
      </c>
      <c r="C31" s="54">
        <v>8</v>
      </c>
      <c r="D31" s="55" t="s">
        <v>3</v>
      </c>
      <c r="E31" s="49" t="s">
        <v>137</v>
      </c>
      <c r="F31" s="52" t="str">
        <f>E31</f>
        <v>Clous carrés inox brossé 80*80, Fusion de chez UNIVERS &amp; CITE</v>
      </c>
      <c r="G31" s="64" t="str">
        <f>F31</f>
        <v>Clous carrés inox brossé 80*80, Fusion de chez UNIVERS &amp; CITE</v>
      </c>
      <c r="H31" s="50" t="s">
        <v>1</v>
      </c>
      <c r="I31" s="58" t="s">
        <v>38</v>
      </c>
    </row>
    <row r="32" spans="1:9" s="8" customFormat="1" ht="204">
      <c r="A32" s="64" t="str">
        <f t="shared" si="0"/>
        <v>N 9</v>
      </c>
      <c r="B32" s="56" t="s">
        <v>67</v>
      </c>
      <c r="C32" s="54">
        <v>9</v>
      </c>
      <c r="D32" s="55"/>
      <c r="E32" s="51" t="s">
        <v>141</v>
      </c>
      <c r="F32" s="52" t="s">
        <v>90</v>
      </c>
      <c r="G32" s="65" t="str">
        <f>E32&amp;CHAR(10)&amp;F32</f>
        <v>CORBEILLE
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H32" s="50" t="s">
        <v>1</v>
      </c>
      <c r="I32" s="58" t="s">
        <v>38</v>
      </c>
    </row>
    <row r="33" spans="1:9" s="8" customFormat="1" ht="165.75">
      <c r="A33" s="64" t="str">
        <f t="shared" si="0"/>
        <v>N 10</v>
      </c>
      <c r="B33" s="56" t="s">
        <v>67</v>
      </c>
      <c r="C33" s="57">
        <v>10</v>
      </c>
      <c r="D33" s="55"/>
      <c r="E33" s="51" t="s">
        <v>142</v>
      </c>
      <c r="F33" s="52" t="s">
        <v>91</v>
      </c>
      <c r="G33" s="65" t="str">
        <f>E33&amp;CHAR(10)&amp;F33</f>
        <v>BORNE
Ce prix rémunère à l’unité, la fourniture et pose de mobilier urbain tel que décris dans le CCTP.
Ce prix comprend :
- le terrassement complémentaire,
- la confection des massifs de scellement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H33" s="50"/>
      <c r="I33" s="58"/>
    </row>
    <row r="34" spans="1:9">
      <c r="A34" s="64" t="str">
        <f t="shared" si="0"/>
        <v>N 10 a</v>
      </c>
      <c r="B34" s="56" t="s">
        <v>67</v>
      </c>
      <c r="C34" s="57">
        <v>10</v>
      </c>
      <c r="D34" s="55" t="s">
        <v>2</v>
      </c>
      <c r="E34" s="9" t="s">
        <v>92</v>
      </c>
      <c r="F34" s="9" t="str">
        <f>E34</f>
        <v>GIRPAV borne GBNA</v>
      </c>
      <c r="G34" s="65" t="str">
        <f t="shared" ref="G34:G41" si="6">F34</f>
        <v>GIRPAV borne GBNA</v>
      </c>
      <c r="H34" s="50" t="s">
        <v>1</v>
      </c>
      <c r="I34" s="50" t="s">
        <v>38</v>
      </c>
    </row>
    <row r="35" spans="1:9">
      <c r="A35" s="64" t="str">
        <f t="shared" si="0"/>
        <v>N 10 b</v>
      </c>
      <c r="B35" s="56" t="s">
        <v>67</v>
      </c>
      <c r="C35" s="57">
        <v>10</v>
      </c>
      <c r="D35" s="55" t="s">
        <v>3</v>
      </c>
      <c r="E35" s="9" t="s">
        <v>93</v>
      </c>
      <c r="F35" s="9" t="str">
        <f t="shared" ref="F35:F41" si="7">E35</f>
        <v>GIRPAV borne GBVA</v>
      </c>
      <c r="G35" s="65" t="str">
        <f t="shared" si="6"/>
        <v>GIRPAV borne GBVA</v>
      </c>
      <c r="H35" s="50" t="s">
        <v>1</v>
      </c>
      <c r="I35" s="50" t="s">
        <v>38</v>
      </c>
    </row>
    <row r="36" spans="1:9">
      <c r="A36" s="64" t="str">
        <f t="shared" si="0"/>
        <v>N 10 c</v>
      </c>
      <c r="B36" s="56" t="s">
        <v>67</v>
      </c>
      <c r="C36" s="57">
        <v>10</v>
      </c>
      <c r="D36" s="55" t="s">
        <v>4</v>
      </c>
      <c r="E36" s="9" t="s">
        <v>94</v>
      </c>
      <c r="F36" s="9" t="str">
        <f t="shared" si="7"/>
        <v>GIRPAV borne GBAG</v>
      </c>
      <c r="G36" s="65" t="str">
        <f t="shared" si="6"/>
        <v>GIRPAV borne GBAG</v>
      </c>
      <c r="H36" s="50" t="s">
        <v>1</v>
      </c>
      <c r="I36" s="50" t="s">
        <v>38</v>
      </c>
    </row>
    <row r="37" spans="1:9">
      <c r="A37" s="64" t="str">
        <f t="shared" si="0"/>
        <v>N 10 d</v>
      </c>
      <c r="B37" s="56" t="s">
        <v>67</v>
      </c>
      <c r="C37" s="57">
        <v>10</v>
      </c>
      <c r="D37" s="55" t="s">
        <v>5</v>
      </c>
      <c r="E37" s="9" t="s">
        <v>95</v>
      </c>
      <c r="F37" s="9" t="str">
        <f t="shared" si="7"/>
        <v>GIRPAV borne GBCH</v>
      </c>
      <c r="G37" s="65" t="str">
        <f t="shared" si="6"/>
        <v>GIRPAV borne GBCH</v>
      </c>
      <c r="H37" s="50" t="s">
        <v>1</v>
      </c>
      <c r="I37" s="50" t="s">
        <v>38</v>
      </c>
    </row>
    <row r="38" spans="1:9">
      <c r="A38" s="64" t="str">
        <f t="shared" si="0"/>
        <v>N 10 e</v>
      </c>
      <c r="B38" s="56" t="s">
        <v>67</v>
      </c>
      <c r="C38" s="57">
        <v>10</v>
      </c>
      <c r="D38" s="55" t="s">
        <v>6</v>
      </c>
      <c r="E38" s="9" t="s">
        <v>96</v>
      </c>
      <c r="F38" s="9" t="str">
        <f t="shared" si="7"/>
        <v>LEBEAU borne rustique</v>
      </c>
      <c r="G38" s="65" t="str">
        <f t="shared" si="6"/>
        <v>LEBEAU borne rustique</v>
      </c>
      <c r="H38" s="50" t="s">
        <v>1</v>
      </c>
      <c r="I38" s="50" t="s">
        <v>38</v>
      </c>
    </row>
    <row r="39" spans="1:9">
      <c r="A39" s="64" t="str">
        <f t="shared" si="0"/>
        <v>N 10 f</v>
      </c>
      <c r="B39" s="56" t="s">
        <v>67</v>
      </c>
      <c r="C39" s="57">
        <v>10</v>
      </c>
      <c r="D39" s="55" t="s">
        <v>7</v>
      </c>
      <c r="E39" s="9" t="s">
        <v>97</v>
      </c>
      <c r="F39" s="9" t="str">
        <f t="shared" si="7"/>
        <v>JONCHERE REPLIK borne tronc conique 1</v>
      </c>
      <c r="G39" s="65" t="str">
        <f t="shared" si="6"/>
        <v>JONCHERE REPLIK borne tronc conique 1</v>
      </c>
      <c r="H39" s="50" t="s">
        <v>1</v>
      </c>
      <c r="I39" s="50" t="s">
        <v>38</v>
      </c>
    </row>
    <row r="40" spans="1:9">
      <c r="A40" s="64" t="str">
        <f t="shared" si="0"/>
        <v>N 10 g</v>
      </c>
      <c r="B40" s="56" t="s">
        <v>67</v>
      </c>
      <c r="C40" s="57">
        <v>10</v>
      </c>
      <c r="D40" s="55" t="s">
        <v>26</v>
      </c>
      <c r="E40" s="9" t="s">
        <v>98</v>
      </c>
      <c r="F40" s="9" t="str">
        <f t="shared" si="7"/>
        <v>JONCHERE REPLIK borne tronc conique 2</v>
      </c>
      <c r="G40" s="65" t="str">
        <f t="shared" si="6"/>
        <v>JONCHERE REPLIK borne tronc conique 2</v>
      </c>
      <c r="H40" s="50" t="s">
        <v>1</v>
      </c>
      <c r="I40" s="50" t="s">
        <v>38</v>
      </c>
    </row>
    <row r="41" spans="1:9">
      <c r="A41" s="64" t="str">
        <f t="shared" si="0"/>
        <v>N 10 h</v>
      </c>
      <c r="B41" s="56" t="s">
        <v>67</v>
      </c>
      <c r="C41" s="57">
        <v>10</v>
      </c>
      <c r="D41" s="55" t="s">
        <v>18</v>
      </c>
      <c r="E41" s="9" t="s">
        <v>95</v>
      </c>
      <c r="F41" s="9" t="str">
        <f t="shared" si="7"/>
        <v>GIRPAV borne GBCH</v>
      </c>
      <c r="G41" s="65" t="str">
        <f t="shared" si="6"/>
        <v>GIRPAV borne GBCH</v>
      </c>
      <c r="H41" s="50" t="s">
        <v>1</v>
      </c>
      <c r="I41" s="50" t="s">
        <v>38</v>
      </c>
    </row>
    <row r="42" spans="1:9" ht="204">
      <c r="A42" s="64" t="str">
        <f t="shared" si="0"/>
        <v>N 11</v>
      </c>
      <c r="B42" s="53" t="s">
        <v>67</v>
      </c>
      <c r="C42" s="54">
        <v>11</v>
      </c>
      <c r="D42" s="62"/>
      <c r="E42" s="51" t="s">
        <v>146</v>
      </c>
      <c r="F42" s="52" t="s">
        <v>90</v>
      </c>
      <c r="G42" s="65" t="str">
        <f>E42&amp;CHAR(10)&amp;F42</f>
        <v>BORNE ESCAMOTABLE
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H42" s="50" t="s">
        <v>1</v>
      </c>
      <c r="I42" s="50" t="s">
        <v>38</v>
      </c>
    </row>
    <row r="43" spans="1:9" s="8" customFormat="1" ht="204">
      <c r="A43" s="64" t="str">
        <f t="shared" si="0"/>
        <v>N 12</v>
      </c>
      <c r="B43" s="53" t="s">
        <v>67</v>
      </c>
      <c r="C43" s="54">
        <v>12</v>
      </c>
      <c r="D43" s="62"/>
      <c r="E43" s="51" t="s">
        <v>145</v>
      </c>
      <c r="F43" s="52" t="s">
        <v>90</v>
      </c>
      <c r="G43" s="65" t="str">
        <f>E43&amp;CHAR(10)&amp;F43</f>
        <v>BARRIERE DE VILLE
Ce prix rémunère à l’unité, la fourniture et pose de mobilier urbain tel que décris dans le CCTP.
Ce prix comprend :
- la découpe du revêtement de surface et de la couche de fondation à la carotteuse,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 le cas échéant le complètement au niveau fini avec un mortier de la teinte du revêtement de surface 
- La fourniture, le chargement, le transport et le déchargement la mise en place et la fixation du mobilier.</v>
      </c>
      <c r="H43" s="58"/>
      <c r="I43" s="58"/>
    </row>
    <row r="44" spans="1:9">
      <c r="A44" s="64" t="str">
        <f t="shared" si="0"/>
        <v>N 12 a</v>
      </c>
      <c r="B44" s="56" t="s">
        <v>67</v>
      </c>
      <c r="C44" s="54">
        <v>12</v>
      </c>
      <c r="D44" s="55" t="s">
        <v>2</v>
      </c>
      <c r="E44" s="9" t="s">
        <v>99</v>
      </c>
      <c r="F44" s="9" t="str">
        <f>E44</f>
        <v>SERI type "Croix St André" 1630mm</v>
      </c>
      <c r="G44" s="65" t="str">
        <f>F44</f>
        <v>SERI type "Croix St André" 1630mm</v>
      </c>
      <c r="H44" s="50" t="s">
        <v>1</v>
      </c>
      <c r="I44" s="50" t="s">
        <v>38</v>
      </c>
    </row>
    <row r="45" spans="1:9">
      <c r="A45" s="64" t="str">
        <f t="shared" si="0"/>
        <v>N 12 b</v>
      </c>
      <c r="B45" s="56" t="s">
        <v>67</v>
      </c>
      <c r="C45" s="54">
        <v>12</v>
      </c>
      <c r="D45" s="55" t="str">
        <f>CHAR(CODE(D44)+1)</f>
        <v>b</v>
      </c>
      <c r="E45" s="9" t="s">
        <v>100</v>
      </c>
      <c r="F45" s="9" t="str">
        <f t="shared" ref="F45:F58" si="8">E45</f>
        <v>SERI type "Croix St André" 830mm</v>
      </c>
      <c r="G45" s="65" t="str">
        <f t="shared" ref="G45:G58" si="9">F45</f>
        <v>SERI type "Croix St André" 830mm</v>
      </c>
      <c r="H45" s="50" t="s">
        <v>1</v>
      </c>
      <c r="I45" s="50" t="s">
        <v>38</v>
      </c>
    </row>
    <row r="46" spans="1:9">
      <c r="A46" s="64" t="str">
        <f t="shared" si="0"/>
        <v>N 12 c</v>
      </c>
      <c r="B46" s="56" t="s">
        <v>67</v>
      </c>
      <c r="C46" s="54">
        <v>12</v>
      </c>
      <c r="D46" s="55" t="str">
        <f t="shared" ref="D46:D58" si="10">CHAR(CODE(D45)+1)</f>
        <v>c</v>
      </c>
      <c r="E46" s="9" t="s">
        <v>101</v>
      </c>
      <c r="F46" s="9" t="str">
        <f t="shared" si="8"/>
        <v>SERI type "double croix de St André" 1940mm</v>
      </c>
      <c r="G46" s="65" t="str">
        <f t="shared" si="9"/>
        <v>SERI type "double croix de St André" 1940mm</v>
      </c>
      <c r="H46" s="50" t="s">
        <v>1</v>
      </c>
      <c r="I46" s="50" t="s">
        <v>38</v>
      </c>
    </row>
    <row r="47" spans="1:9">
      <c r="A47" s="64" t="str">
        <f t="shared" si="0"/>
        <v>N 12 d</v>
      </c>
      <c r="B47" s="56" t="s">
        <v>67</v>
      </c>
      <c r="C47" s="54">
        <v>12</v>
      </c>
      <c r="D47" s="55" t="str">
        <f t="shared" si="10"/>
        <v>d</v>
      </c>
      <c r="E47" s="9" t="s">
        <v>102</v>
      </c>
      <c r="F47" s="9" t="str">
        <f t="shared" si="8"/>
        <v>SERI type "losange" 1550mm</v>
      </c>
      <c r="G47" s="65" t="str">
        <f t="shared" si="9"/>
        <v>SERI type "losange" 1550mm</v>
      </c>
      <c r="H47" s="50" t="s">
        <v>1</v>
      </c>
      <c r="I47" s="50" t="s">
        <v>38</v>
      </c>
    </row>
    <row r="48" spans="1:9">
      <c r="A48" s="64" t="str">
        <f t="shared" si="0"/>
        <v>N 12 e</v>
      </c>
      <c r="B48" s="56" t="s">
        <v>67</v>
      </c>
      <c r="C48" s="54">
        <v>12</v>
      </c>
      <c r="D48" s="55" t="str">
        <f t="shared" si="10"/>
        <v>e</v>
      </c>
      <c r="E48" s="9" t="s">
        <v>103</v>
      </c>
      <c r="F48" s="9" t="str">
        <f t="shared" si="8"/>
        <v>SERI type "losange" 1000mm</v>
      </c>
      <c r="G48" s="65" t="str">
        <f t="shared" si="9"/>
        <v>SERI type "losange" 1000mm</v>
      </c>
      <c r="H48" s="50" t="s">
        <v>1</v>
      </c>
      <c r="I48" s="50" t="s">
        <v>38</v>
      </c>
    </row>
    <row r="49" spans="1:9">
      <c r="A49" s="64" t="str">
        <f t="shared" si="0"/>
        <v>N 12 f</v>
      </c>
      <c r="B49" s="56" t="s">
        <v>67</v>
      </c>
      <c r="C49" s="54">
        <v>12</v>
      </c>
      <c r="D49" s="55" t="str">
        <f t="shared" si="10"/>
        <v>f</v>
      </c>
      <c r="E49" s="9" t="s">
        <v>104</v>
      </c>
      <c r="F49" s="9" t="str">
        <f t="shared" si="8"/>
        <v>Plus value au prix H3a des barrières pour grillage</v>
      </c>
      <c r="G49" s="65" t="str">
        <f t="shared" si="9"/>
        <v>Plus value au prix H3a des barrières pour grillage</v>
      </c>
      <c r="H49" s="50" t="s">
        <v>1</v>
      </c>
      <c r="I49" s="50" t="s">
        <v>38</v>
      </c>
    </row>
    <row r="50" spans="1:9">
      <c r="A50" s="64" t="str">
        <f t="shared" si="0"/>
        <v>N 12 g</v>
      </c>
      <c r="B50" s="56" t="s">
        <v>67</v>
      </c>
      <c r="C50" s="54">
        <v>12</v>
      </c>
      <c r="D50" s="55" t="str">
        <f t="shared" si="10"/>
        <v>g</v>
      </c>
      <c r="E50" s="9" t="s">
        <v>105</v>
      </c>
      <c r="F50" s="9" t="str">
        <f t="shared" si="8"/>
        <v>Plus value au prix H3b des barrières pour grillage</v>
      </c>
      <c r="G50" s="65" t="str">
        <f t="shared" si="9"/>
        <v>Plus value au prix H3b des barrières pour grillage</v>
      </c>
      <c r="H50" s="50" t="s">
        <v>1</v>
      </c>
      <c r="I50" s="50" t="s">
        <v>38</v>
      </c>
    </row>
    <row r="51" spans="1:9">
      <c r="A51" s="64" t="str">
        <f t="shared" si="0"/>
        <v>N 12 h</v>
      </c>
      <c r="B51" s="56" t="s">
        <v>67</v>
      </c>
      <c r="C51" s="54">
        <v>12</v>
      </c>
      <c r="D51" s="55" t="str">
        <f t="shared" si="10"/>
        <v>h</v>
      </c>
      <c r="E51" s="9" t="s">
        <v>106</v>
      </c>
      <c r="F51" s="9" t="str">
        <f t="shared" si="8"/>
        <v>Plus value au prix H3c des barrières pour grillage</v>
      </c>
      <c r="G51" s="65" t="str">
        <f t="shared" si="9"/>
        <v>Plus value au prix H3c des barrières pour grillage</v>
      </c>
      <c r="H51" s="50" t="s">
        <v>1</v>
      </c>
      <c r="I51" s="50" t="s">
        <v>38</v>
      </c>
    </row>
    <row r="52" spans="1:9">
      <c r="A52" s="64" t="str">
        <f t="shared" si="0"/>
        <v>N 12 i</v>
      </c>
      <c r="B52" s="56" t="s">
        <v>67</v>
      </c>
      <c r="C52" s="54">
        <v>12</v>
      </c>
      <c r="D52" s="55" t="str">
        <f t="shared" si="10"/>
        <v>i</v>
      </c>
      <c r="E52" s="9" t="s">
        <v>107</v>
      </c>
      <c r="F52" s="9" t="str">
        <f t="shared" si="8"/>
        <v>Plus value au prix H3d des barrières pour grillage</v>
      </c>
      <c r="G52" s="65" t="str">
        <f t="shared" si="9"/>
        <v>Plus value au prix H3d des barrières pour grillage</v>
      </c>
      <c r="H52" s="50" t="s">
        <v>1</v>
      </c>
      <c r="I52" s="50" t="s">
        <v>38</v>
      </c>
    </row>
    <row r="53" spans="1:9">
      <c r="A53" s="64" t="str">
        <f t="shared" si="0"/>
        <v>N 12 j</v>
      </c>
      <c r="B53" s="56" t="s">
        <v>67</v>
      </c>
      <c r="C53" s="54">
        <v>12</v>
      </c>
      <c r="D53" s="55" t="str">
        <f t="shared" si="10"/>
        <v>j</v>
      </c>
      <c r="E53" s="9" t="s">
        <v>108</v>
      </c>
      <c r="F53" s="9" t="str">
        <f t="shared" si="8"/>
        <v>Plus value au prix H3e des barrières pour grillage</v>
      </c>
      <c r="G53" s="65" t="str">
        <f t="shared" si="9"/>
        <v>Plus value au prix H3e des barrières pour grillage</v>
      </c>
      <c r="H53" s="50" t="s">
        <v>1</v>
      </c>
      <c r="I53" s="50" t="s">
        <v>38</v>
      </c>
    </row>
    <row r="54" spans="1:9">
      <c r="A54" s="64" t="str">
        <f t="shared" si="0"/>
        <v>N 12 k</v>
      </c>
      <c r="B54" s="56" t="s">
        <v>67</v>
      </c>
      <c r="C54" s="54">
        <v>12</v>
      </c>
      <c r="D54" s="55" t="str">
        <f t="shared" si="10"/>
        <v>k</v>
      </c>
      <c r="E54" s="9" t="s">
        <v>109</v>
      </c>
      <c r="F54" s="9" t="str">
        <f t="shared" si="8"/>
        <v>Plus value au prix H3a des barrières pour main courante</v>
      </c>
      <c r="G54" s="65" t="str">
        <f t="shared" si="9"/>
        <v>Plus value au prix H3a des barrières pour main courante</v>
      </c>
      <c r="H54" s="50" t="s">
        <v>1</v>
      </c>
      <c r="I54" s="50" t="s">
        <v>38</v>
      </c>
    </row>
    <row r="55" spans="1:9">
      <c r="A55" s="64" t="str">
        <f t="shared" si="0"/>
        <v>N 12 l</v>
      </c>
      <c r="B55" s="56" t="s">
        <v>67</v>
      </c>
      <c r="C55" s="54">
        <v>12</v>
      </c>
      <c r="D55" s="55" t="str">
        <f t="shared" si="10"/>
        <v>l</v>
      </c>
      <c r="E55" s="9" t="s">
        <v>110</v>
      </c>
      <c r="F55" s="9" t="str">
        <f t="shared" si="8"/>
        <v>Plus value au prix H3b des barrières pour main courante</v>
      </c>
      <c r="G55" s="65" t="str">
        <f t="shared" si="9"/>
        <v>Plus value au prix H3b des barrières pour main courante</v>
      </c>
      <c r="H55" s="50" t="s">
        <v>1</v>
      </c>
      <c r="I55" s="50" t="s">
        <v>38</v>
      </c>
    </row>
    <row r="56" spans="1:9">
      <c r="A56" s="64" t="str">
        <f t="shared" si="0"/>
        <v>N 12 m</v>
      </c>
      <c r="B56" s="56" t="s">
        <v>67</v>
      </c>
      <c r="C56" s="54">
        <v>12</v>
      </c>
      <c r="D56" s="55" t="str">
        <f t="shared" si="10"/>
        <v>m</v>
      </c>
      <c r="E56" s="9" t="s">
        <v>111</v>
      </c>
      <c r="F56" s="9" t="str">
        <f t="shared" si="8"/>
        <v>Plus value au prix H3c des barrières pour main courante</v>
      </c>
      <c r="G56" s="65" t="str">
        <f t="shared" si="9"/>
        <v>Plus value au prix H3c des barrières pour main courante</v>
      </c>
      <c r="H56" s="50" t="s">
        <v>1</v>
      </c>
      <c r="I56" s="50" t="s">
        <v>38</v>
      </c>
    </row>
    <row r="57" spans="1:9">
      <c r="A57" s="64" t="str">
        <f t="shared" si="0"/>
        <v>N 12 n</v>
      </c>
      <c r="B57" s="56" t="s">
        <v>67</v>
      </c>
      <c r="C57" s="54">
        <v>12</v>
      </c>
      <c r="D57" s="55" t="str">
        <f t="shared" si="10"/>
        <v>n</v>
      </c>
      <c r="E57" s="9" t="s">
        <v>112</v>
      </c>
      <c r="F57" s="9" t="str">
        <f t="shared" si="8"/>
        <v>Plus value au prix H3d des barrières pour main courante</v>
      </c>
      <c r="G57" s="65" t="str">
        <f t="shared" si="9"/>
        <v>Plus value au prix H3d des barrières pour main courante</v>
      </c>
      <c r="H57" s="50" t="s">
        <v>1</v>
      </c>
      <c r="I57" s="50" t="s">
        <v>38</v>
      </c>
    </row>
    <row r="58" spans="1:9">
      <c r="A58" s="64" t="str">
        <f t="shared" si="0"/>
        <v>N 12 o</v>
      </c>
      <c r="B58" s="56" t="s">
        <v>67</v>
      </c>
      <c r="C58" s="54">
        <v>12</v>
      </c>
      <c r="D58" s="55" t="str">
        <f t="shared" si="10"/>
        <v>o</v>
      </c>
      <c r="E58" s="9" t="s">
        <v>113</v>
      </c>
      <c r="F58" s="9" t="str">
        <f t="shared" si="8"/>
        <v>Plus value au prix H3e des barrières pour main courante</v>
      </c>
      <c r="G58" s="65" t="str">
        <f t="shared" si="9"/>
        <v>Plus value au prix H3e des barrières pour main courante</v>
      </c>
      <c r="H58" s="50" t="s">
        <v>1</v>
      </c>
      <c r="I58" s="50" t="s">
        <v>38</v>
      </c>
    </row>
    <row r="59" spans="1:9" ht="153">
      <c r="A59" s="64" t="str">
        <f t="shared" si="0"/>
        <v>N 13</v>
      </c>
      <c r="B59" s="53" t="s">
        <v>67</v>
      </c>
      <c r="C59" s="54">
        <v>13</v>
      </c>
      <c r="D59" s="62"/>
      <c r="E59" s="51" t="s">
        <v>149</v>
      </c>
      <c r="F59" s="9" t="s">
        <v>147</v>
      </c>
      <c r="G59" s="65" t="str">
        <f t="shared" ref="G59" si="11">E59&amp;CHAR(10)&amp;F59</f>
        <v>LISSE BOIS 
Ce prix rémunère la fourniture et pose de lisses bois tel que décris dans le CCTP et les pièces graphiques.
Ce prix comprend :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La fourniture, le chargement, le transport et le déchargement la mise en place et la fixation des lisses en bois.</v>
      </c>
      <c r="H59" s="50" t="s">
        <v>14</v>
      </c>
      <c r="I59" s="50" t="s">
        <v>44</v>
      </c>
    </row>
    <row r="60" spans="1:9" s="8" customFormat="1" ht="153">
      <c r="A60" s="64" t="str">
        <f t="shared" si="0"/>
        <v>N 14</v>
      </c>
      <c r="B60" s="56" t="s">
        <v>67</v>
      </c>
      <c r="C60" s="54">
        <v>14</v>
      </c>
      <c r="D60" s="55"/>
      <c r="E60" s="51" t="s">
        <v>114</v>
      </c>
      <c r="F60" s="52" t="s">
        <v>115</v>
      </c>
      <c r="G60" s="65" t="str">
        <f>E60&amp;CHAR(10)&amp;F60</f>
        <v>POSE DE MOBILIERS FOURNIS
Ce prix rémunère à l’unité, la fourniture et pose de mobilier urbain fournis par la collectivité.
Ce prix comprend :
- le terrassement complémentaire,
- la confection des massifs de scellement en béton dosé à 350kg/m3 de ciment CP 45, y compris façon de réservation, tiges et platine de fixation éventuelles ou carottage, ou ferraillage,
- le remblaiement périphérique, y compris le compactage et l'évacuation des matériaux excédentaires aux décharges,
Le chargement depuis le dépôt de la collectivité, le transport et le déchargement à pied d'œuvre la mise en place et la fixation du mobilier.</v>
      </c>
      <c r="H60" s="50"/>
      <c r="I60" s="50"/>
    </row>
    <row r="61" spans="1:9" s="8" customFormat="1">
      <c r="A61" s="64" t="str">
        <f t="shared" si="0"/>
        <v>N 14 a</v>
      </c>
      <c r="B61" s="56" t="s">
        <v>67</v>
      </c>
      <c r="C61" s="57">
        <v>14</v>
      </c>
      <c r="D61" s="55" t="s">
        <v>2</v>
      </c>
      <c r="E61" s="9" t="s">
        <v>123</v>
      </c>
      <c r="F61" s="52" t="str">
        <f>E61</f>
        <v>mobilier scellé avec 1 point de scellement diametre ou arête &lt;  à 150mm</v>
      </c>
      <c r="G61" s="64" t="str">
        <f>F61</f>
        <v>mobilier scellé avec 1 point de scellement diametre ou arête &lt;  à 150mm</v>
      </c>
      <c r="H61" s="50" t="s">
        <v>0</v>
      </c>
      <c r="I61" s="50" t="s">
        <v>38</v>
      </c>
    </row>
    <row r="62" spans="1:9" s="8" customFormat="1">
      <c r="A62" s="64" t="str">
        <f t="shared" si="0"/>
        <v>N 14 b</v>
      </c>
      <c r="B62" s="56" t="s">
        <v>67</v>
      </c>
      <c r="C62" s="57">
        <v>14</v>
      </c>
      <c r="D62" s="55" t="str">
        <f>CHAR(CODE(D61)+1)</f>
        <v>b</v>
      </c>
      <c r="E62" s="9" t="s">
        <v>124</v>
      </c>
      <c r="F62" s="52" t="str">
        <f t="shared" ref="F62:F68" si="12">E62</f>
        <v>mobilier scellé avec 2 points de scellement diametre ou arête &lt; à 150mm</v>
      </c>
      <c r="G62" s="64" t="str">
        <f t="shared" ref="G62:G68" si="13">F62</f>
        <v>mobilier scellé avec 2 points de scellement diametre ou arête &lt; à 150mm</v>
      </c>
      <c r="H62" s="50" t="s">
        <v>0</v>
      </c>
      <c r="I62" s="50" t="s">
        <v>38</v>
      </c>
    </row>
    <row r="63" spans="1:9" s="8" customFormat="1">
      <c r="A63" s="64" t="str">
        <f t="shared" si="0"/>
        <v>N 14 c</v>
      </c>
      <c r="B63" s="56" t="s">
        <v>67</v>
      </c>
      <c r="C63" s="57">
        <v>14</v>
      </c>
      <c r="D63" s="55" t="str">
        <f t="shared" ref="D63:D68" si="14">CHAR(CODE(D62)+1)</f>
        <v>c</v>
      </c>
      <c r="E63" s="9" t="s">
        <v>125</v>
      </c>
      <c r="F63" s="52" t="str">
        <f t="shared" si="12"/>
        <v>plus value au prix N 12 b par point de scellement supplémentaire</v>
      </c>
      <c r="G63" s="64" t="str">
        <f t="shared" si="13"/>
        <v>plus value au prix N 12 b par point de scellement supplémentaire</v>
      </c>
      <c r="H63" s="50" t="s">
        <v>0</v>
      </c>
      <c r="I63" s="50" t="s">
        <v>38</v>
      </c>
    </row>
    <row r="64" spans="1:9" s="8" customFormat="1">
      <c r="A64" s="64" t="str">
        <f t="shared" si="0"/>
        <v>N 14 d</v>
      </c>
      <c r="B64" s="56" t="s">
        <v>67</v>
      </c>
      <c r="C64" s="57">
        <v>14</v>
      </c>
      <c r="D64" s="55" t="str">
        <f t="shared" si="14"/>
        <v>d</v>
      </c>
      <c r="E64" s="9" t="s">
        <v>126</v>
      </c>
      <c r="F64" s="52" t="str">
        <f t="shared" si="12"/>
        <v>mobilier scellé avec 1 point de scellement diametre ou arête &gt; à 150mm</v>
      </c>
      <c r="G64" s="64" t="str">
        <f t="shared" si="13"/>
        <v>mobilier scellé avec 1 point de scellement diametre ou arête &gt; à 150mm</v>
      </c>
      <c r="H64" s="50" t="s">
        <v>0</v>
      </c>
      <c r="I64" s="50" t="s">
        <v>38</v>
      </c>
    </row>
    <row r="65" spans="1:9" s="8" customFormat="1">
      <c r="A65" s="64" t="str">
        <f t="shared" si="0"/>
        <v>N 14 e</v>
      </c>
      <c r="B65" s="56" t="s">
        <v>67</v>
      </c>
      <c r="C65" s="57">
        <v>14</v>
      </c>
      <c r="D65" s="55" t="str">
        <f t="shared" si="14"/>
        <v>e</v>
      </c>
      <c r="E65" s="9" t="s">
        <v>127</v>
      </c>
      <c r="F65" s="52" t="str">
        <f t="shared" si="12"/>
        <v>mobilier scellé avec 2 points de scellement diametre ou arête &gt; à 150mm</v>
      </c>
      <c r="G65" s="64" t="str">
        <f t="shared" si="13"/>
        <v>mobilier scellé avec 2 points de scellement diametre ou arête &gt; à 150mm</v>
      </c>
      <c r="H65" s="50" t="s">
        <v>0</v>
      </c>
      <c r="I65" s="50" t="s">
        <v>38</v>
      </c>
    </row>
    <row r="66" spans="1:9" s="8" customFormat="1">
      <c r="A66" s="64" t="str">
        <f t="shared" si="0"/>
        <v>N 14 f</v>
      </c>
      <c r="B66" s="56" t="s">
        <v>67</v>
      </c>
      <c r="C66" s="57">
        <v>14</v>
      </c>
      <c r="D66" s="55" t="str">
        <f t="shared" si="14"/>
        <v>f</v>
      </c>
      <c r="E66" s="9" t="s">
        <v>128</v>
      </c>
      <c r="F66" s="52" t="str">
        <f t="shared" si="12"/>
        <v>plus value au prix N 12 e par point de scellement supplémentaire</v>
      </c>
      <c r="G66" s="64" t="str">
        <f t="shared" si="13"/>
        <v>plus value au prix N 12 e par point de scellement supplémentaire</v>
      </c>
      <c r="H66" s="50" t="s">
        <v>0</v>
      </c>
      <c r="I66" s="50" t="s">
        <v>38</v>
      </c>
    </row>
    <row r="67" spans="1:9" s="8" customFormat="1">
      <c r="A67" s="64" t="str">
        <f t="shared" si="0"/>
        <v>N 14 g</v>
      </c>
      <c r="B67" s="56" t="s">
        <v>67</v>
      </c>
      <c r="C67" s="57">
        <v>14</v>
      </c>
      <c r="D67" s="55" t="str">
        <f t="shared" si="14"/>
        <v>g</v>
      </c>
      <c r="E67" s="9" t="s">
        <v>129</v>
      </c>
      <c r="F67" s="52" t="str">
        <f t="shared" si="12"/>
        <v>mobilier fixé (par platine…) avec 4 points de fixation maximum</v>
      </c>
      <c r="G67" s="64" t="str">
        <f t="shared" si="13"/>
        <v>mobilier fixé (par platine…) avec 4 points de fixation maximum</v>
      </c>
      <c r="H67" s="50" t="s">
        <v>0</v>
      </c>
      <c r="I67" s="50" t="s">
        <v>38</v>
      </c>
    </row>
    <row r="68" spans="1:9" s="8" customFormat="1">
      <c r="A68" s="64" t="str">
        <f t="shared" si="0"/>
        <v>N 14 h</v>
      </c>
      <c r="B68" s="56" t="s">
        <v>67</v>
      </c>
      <c r="C68" s="57">
        <v>14</v>
      </c>
      <c r="D68" s="55" t="str">
        <f t="shared" si="14"/>
        <v>h</v>
      </c>
      <c r="E68" s="52" t="s">
        <v>130</v>
      </c>
      <c r="F68" s="52" t="str">
        <f t="shared" si="12"/>
        <v>mobilier ancré (par tiges filetées…) avec 4 points d'ancrages maximum</v>
      </c>
      <c r="G68" s="64" t="str">
        <f t="shared" si="13"/>
        <v>mobilier ancré (par tiges filetées…) avec 4 points d'ancrages maximum</v>
      </c>
      <c r="H68" s="50" t="s">
        <v>0</v>
      </c>
      <c r="I68" s="50" t="s">
        <v>38</v>
      </c>
    </row>
    <row r="69" spans="1:9" ht="25.5">
      <c r="A69" s="64" t="str">
        <f t="shared" si="0"/>
        <v>N 15</v>
      </c>
      <c r="B69" s="56" t="s">
        <v>67</v>
      </c>
      <c r="C69" s="54">
        <v>15</v>
      </c>
      <c r="D69" s="55"/>
      <c r="F69" s="7"/>
      <c r="G69" s="65" t="str">
        <f t="shared" ref="G69" si="15">E69&amp;CHAR(10)&amp;F69</f>
        <v xml:space="preserve">
</v>
      </c>
      <c r="H69" s="50" t="s">
        <v>1</v>
      </c>
      <c r="I69" s="50" t="s">
        <v>38</v>
      </c>
    </row>
  </sheetData>
  <pageMargins left="0.39370078740157483" right="0.39370078740157483" top="0.74803149606299213" bottom="0.74803149606299213" header="0.31496062992125984" footer="0.31496062992125984"/>
  <pageSetup paperSize="9" orientation="portrait" r:id="rId1"/>
  <headerFooter>
    <oddHeader xml:space="preserve">&amp;CCORMEILLES EN VEXIN - AMENAGEMENT DU CLOS PICHERY - ABORDS DE L'EGLISEBORDEREAU DES PRIX UNITAIRES </oddHeader>
    <oddFooter>&amp;CSERIE I - MOBILIER</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11</vt:i4>
      </vt:variant>
    </vt:vector>
  </HeadingPairs>
  <TitlesOfParts>
    <vt:vector size="17" baseType="lpstr">
      <vt:lpstr>DPGF</vt:lpstr>
      <vt:lpstr>DQE</vt:lpstr>
      <vt:lpstr>BPU</vt:lpstr>
      <vt:lpstr>modèle mise en page</vt:lpstr>
      <vt:lpstr>A PRIX GENERAUX</vt:lpstr>
      <vt:lpstr>N MOBILIER</vt:lpstr>
      <vt:lpstr>A_PRIX_GENERAUX</vt:lpstr>
      <vt:lpstr>BPU!Impression_des_titres</vt:lpstr>
      <vt:lpstr>L_feuilles</vt:lpstr>
      <vt:lpstr>N_MOBILIER</vt:lpstr>
      <vt:lpstr>BPU!Print_Area</vt:lpstr>
      <vt:lpstr>DPGF!Print_Area</vt:lpstr>
      <vt:lpstr>DQE!Print_Area</vt:lpstr>
      <vt:lpstr>BPU!Print_Titles</vt:lpstr>
      <vt:lpstr>DQE!Print_Titles</vt:lpstr>
      <vt:lpstr>BPU!Zone_d_impression</vt:lpstr>
      <vt:lpstr>DPGF!Zone_d_impression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ancien compte</dc:creator>
  <cp:lastModifiedBy>Chris_W10</cp:lastModifiedBy>
  <cp:lastPrinted>2020-11-29T11:45:26Z</cp:lastPrinted>
  <dcterms:created xsi:type="dcterms:W3CDTF">2011-04-29T12:55:10Z</dcterms:created>
  <dcterms:modified xsi:type="dcterms:W3CDTF">2021-02-08T17:36:39Z</dcterms:modified>
</cp:coreProperties>
</file>