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24226"/>
  <mc:AlternateContent xmlns:mc="http://schemas.openxmlformats.org/markup-compatibility/2006">
    <mc:Choice Requires="x15">
      <x15ac:absPath xmlns:x15ac="http://schemas.microsoft.com/office/spreadsheetml/2010/11/ac" url="T:\TEMP\"/>
    </mc:Choice>
  </mc:AlternateContent>
  <xr:revisionPtr revIDLastSave="0" documentId="8_{41F1D0EB-E522-4DBF-AD0B-DEC12CA084F7}" xr6:coauthVersionLast="46" xr6:coauthVersionMax="46" xr10:uidLastSave="{00000000-0000-0000-0000-000000000000}"/>
  <bookViews>
    <workbookView xWindow="-120" yWindow="-120" windowWidth="29040" windowHeight="15990" xr2:uid="{41CB0577-5B8C-4FCE-BF04-0FAF6AD6F5B5}"/>
  </bookViews>
  <sheets>
    <sheet name="DPGF" sheetId="23" r:id="rId1"/>
    <sheet name="DQE" sheetId="25" r:id="rId2"/>
    <sheet name="BPU" sheetId="24" r:id="rId3"/>
    <sheet name="modèle mise en page" sheetId="7" r:id="rId4"/>
    <sheet name="N MOBILIER" sheetId="15" r:id="rId5"/>
  </sheets>
  <definedNames>
    <definedName name="_xlnm._FilterDatabase" localSheetId="4" hidden="1">'N MOBILIER'!$B$1:$H$69</definedName>
    <definedName name="_xlnm.Print_Titles" localSheetId="2">BPU!$3:$3</definedName>
    <definedName name="L_feuilles">T_feuilles[Liste feuilles]</definedName>
    <definedName name="N_MOBILIER">'N MOBILIER'!$A$2:$I$3000</definedName>
    <definedName name="Print_Area" localSheetId="2">BPU!$B$3:$D$43</definedName>
    <definedName name="Print_Area" localSheetId="0">DPGF!$B$1:$G$4</definedName>
    <definedName name="Print_Area" localSheetId="1">DQE!$B$3:$G$36</definedName>
    <definedName name="Print_Titles" localSheetId="2">BPU!$3:$3</definedName>
    <definedName name="Print_Titles" localSheetId="1">DQE!$3:$3</definedName>
    <definedName name="_xlnm.Print_Area" localSheetId="2">BPU!$B$3:$D$87</definedName>
    <definedName name="_xlnm.Print_Area" localSheetId="0">DPGF!$B$1:$G$4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4" i="25" l="1"/>
  <c r="A5" i="25"/>
  <c r="A6" i="25"/>
  <c r="A7" i="25"/>
  <c r="A8" i="25"/>
  <c r="A9" i="25"/>
  <c r="A10" i="25"/>
  <c r="A11" i="25"/>
  <c r="A12" i="25"/>
  <c r="A13" i="25"/>
  <c r="A14" i="25"/>
  <c r="A15" i="25"/>
  <c r="A16" i="25"/>
  <c r="A17" i="25"/>
  <c r="A18" i="25"/>
  <c r="A19" i="25"/>
  <c r="A20" i="25"/>
  <c r="A21" i="25"/>
  <c r="A22" i="25"/>
  <c r="A23" i="25"/>
  <c r="A24" i="25"/>
  <c r="A25" i="25"/>
  <c r="A26" i="25"/>
  <c r="A27" i="25"/>
  <c r="A28" i="25"/>
  <c r="A4" i="24"/>
  <c r="A5" i="24"/>
  <c r="A7" i="24"/>
  <c r="A8" i="24"/>
  <c r="A9" i="24"/>
  <c r="A10" i="24"/>
  <c r="A11" i="24"/>
  <c r="A12" i="24"/>
  <c r="A13" i="24"/>
  <c r="A14" i="24"/>
  <c r="A15" i="24"/>
  <c r="A16" i="24"/>
  <c r="A17" i="24"/>
  <c r="A18" i="24"/>
  <c r="A19" i="24"/>
  <c r="A20" i="24"/>
  <c r="A21" i="24"/>
  <c r="A22" i="24"/>
  <c r="A23" i="24"/>
  <c r="A24" i="24"/>
  <c r="A25" i="24"/>
  <c r="A26" i="24"/>
  <c r="A27" i="24"/>
  <c r="A28" i="24"/>
  <c r="A29" i="24"/>
  <c r="A30" i="24"/>
  <c r="A32" i="24"/>
  <c r="A33" i="24"/>
  <c r="A34" i="24"/>
  <c r="A35" i="24"/>
  <c r="A36" i="24"/>
  <c r="A37" i="24"/>
  <c r="A38" i="24"/>
  <c r="A39" i="24"/>
  <c r="A40" i="24"/>
  <c r="A41" i="24"/>
  <c r="A42" i="24"/>
  <c r="A43" i="24"/>
  <c r="A44" i="24"/>
  <c r="A45" i="24"/>
  <c r="A46" i="24"/>
  <c r="A47" i="24"/>
  <c r="A48" i="24"/>
  <c r="A49" i="24"/>
  <c r="A50" i="24"/>
  <c r="A51" i="24"/>
  <c r="A52" i="24"/>
  <c r="A53" i="24"/>
  <c r="A54" i="24"/>
  <c r="A55" i="24"/>
  <c r="A56" i="24"/>
  <c r="A57" i="24"/>
  <c r="A58" i="24"/>
  <c r="A60" i="24"/>
  <c r="A61" i="24"/>
  <c r="A62" i="24"/>
  <c r="A63" i="24"/>
  <c r="A64" i="24"/>
  <c r="A65" i="24"/>
  <c r="A66" i="24"/>
  <c r="A67" i="24"/>
  <c r="A68" i="24"/>
  <c r="A69" i="24"/>
  <c r="A70" i="24"/>
  <c r="A71" i="24"/>
  <c r="A72" i="24"/>
  <c r="A73" i="24"/>
  <c r="A74" i="24"/>
  <c r="A75" i="24"/>
  <c r="A76" i="24"/>
  <c r="A77" i="24"/>
  <c r="A78" i="24"/>
  <c r="A79" i="24"/>
  <c r="A80" i="24"/>
  <c r="A81" i="24"/>
  <c r="A82" i="24"/>
  <c r="A83" i="24"/>
  <c r="A84" i="24"/>
  <c r="A85" i="24"/>
  <c r="A86" i="24"/>
  <c r="A87" i="24"/>
  <c r="A88" i="24"/>
  <c r="A89" i="24"/>
  <c r="A90" i="24"/>
  <c r="A91" i="24"/>
  <c r="A92" i="24"/>
  <c r="A93" i="24"/>
  <c r="A94" i="24"/>
  <c r="A95" i="24"/>
  <c r="A96" i="24"/>
  <c r="A97" i="24"/>
  <c r="A98" i="24"/>
  <c r="A99" i="24"/>
  <c r="A100" i="24"/>
  <c r="A101" i="24"/>
  <c r="A102" i="24"/>
  <c r="A103" i="24"/>
  <c r="D5" i="23"/>
  <c r="D6" i="23"/>
  <c r="D7" i="23"/>
  <c r="D8" i="23"/>
  <c r="D9" i="23"/>
  <c r="D10" i="23"/>
  <c r="D11" i="23"/>
  <c r="D12" i="23"/>
  <c r="F44" i="15" l="1"/>
  <c r="A44" i="15"/>
  <c r="B91" i="24"/>
  <c r="B92" i="24"/>
  <c r="B93" i="24"/>
  <c r="B94" i="24"/>
  <c r="B95" i="24"/>
  <c r="B96" i="24"/>
  <c r="B97" i="24"/>
  <c r="B98" i="24"/>
  <c r="B99" i="24"/>
  <c r="B100" i="24"/>
  <c r="B101" i="24"/>
  <c r="B102" i="24"/>
  <c r="B103" i="24"/>
  <c r="B104" i="24"/>
  <c r="B105" i="24"/>
  <c r="B106" i="24"/>
  <c r="B107" i="24"/>
  <c r="B108" i="24"/>
  <c r="B109" i="24"/>
  <c r="B110" i="24"/>
  <c r="B111" i="24"/>
  <c r="B112" i="24"/>
  <c r="A107" i="24"/>
  <c r="A108" i="24"/>
  <c r="A109" i="24"/>
  <c r="A110" i="24"/>
  <c r="A111" i="24"/>
  <c r="A112" i="24"/>
  <c r="A113" i="24"/>
  <c r="A114" i="24"/>
  <c r="A115" i="24"/>
  <c r="A116" i="24"/>
  <c r="A117" i="24"/>
  <c r="A118" i="24"/>
  <c r="A104" i="24"/>
  <c r="A105" i="24"/>
  <c r="A106" i="24"/>
  <c r="B68" i="24"/>
  <c r="B69" i="24"/>
  <c r="B70" i="24"/>
  <c r="B71" i="24"/>
  <c r="B72" i="24"/>
  <c r="B73" i="24"/>
  <c r="B74" i="24"/>
  <c r="B75" i="24"/>
  <c r="B76" i="24"/>
  <c r="B77" i="24"/>
  <c r="B78" i="24"/>
  <c r="B79" i="24"/>
  <c r="B80" i="24"/>
  <c r="B81" i="24"/>
  <c r="B82" i="24"/>
  <c r="B83" i="24"/>
  <c r="B84" i="24"/>
  <c r="B85" i="24"/>
  <c r="B86" i="24"/>
  <c r="B87" i="24"/>
  <c r="B88" i="24"/>
  <c r="B89" i="24"/>
  <c r="B90" i="24"/>
  <c r="G44" i="15"/>
  <c r="A4" i="15"/>
  <c r="A5" i="15"/>
  <c r="A6" i="15"/>
  <c r="A7" i="15"/>
  <c r="A8" i="15"/>
  <c r="A9" i="15"/>
  <c r="A10" i="15"/>
  <c r="A11" i="15"/>
  <c r="A12" i="15"/>
  <c r="A13" i="15"/>
  <c r="A14" i="15"/>
  <c r="A15" i="15"/>
  <c r="A16" i="15"/>
  <c r="A17" i="15"/>
  <c r="A18" i="15"/>
  <c r="A19" i="15"/>
  <c r="A20" i="15"/>
  <c r="A21" i="15"/>
  <c r="A22" i="15"/>
  <c r="A23" i="15"/>
  <c r="A24" i="15"/>
  <c r="A25" i="15"/>
  <c r="A26" i="15"/>
  <c r="A27" i="15"/>
  <c r="A28" i="15"/>
  <c r="A29" i="15"/>
  <c r="A30" i="15"/>
  <c r="A31" i="15"/>
  <c r="A32" i="15"/>
  <c r="A33" i="15"/>
  <c r="A34" i="15"/>
  <c r="A35" i="15"/>
  <c r="A36" i="15"/>
  <c r="A37" i="15"/>
  <c r="A38" i="15"/>
  <c r="A39" i="15"/>
  <c r="A40" i="15"/>
  <c r="A41" i="15"/>
  <c r="A42" i="15"/>
  <c r="A43" i="15"/>
  <c r="A59" i="15"/>
  <c r="A60" i="15"/>
  <c r="A61" i="15"/>
  <c r="A69" i="15"/>
  <c r="G59" i="15"/>
  <c r="F14" i="15"/>
  <c r="F15" i="15"/>
  <c r="F16" i="15"/>
  <c r="F17" i="15"/>
  <c r="F18" i="15"/>
  <c r="F19" i="15"/>
  <c r="F20" i="15"/>
  <c r="F21" i="15"/>
  <c r="F22" i="15"/>
  <c r="F23" i="15"/>
  <c r="F24" i="15"/>
  <c r="F25" i="15"/>
  <c r="F26" i="15"/>
  <c r="F27" i="15"/>
  <c r="F28" i="15"/>
  <c r="F13" i="15"/>
  <c r="G42" i="15"/>
  <c r="F35" i="15"/>
  <c r="F36" i="15"/>
  <c r="F37" i="15"/>
  <c r="F38" i="15"/>
  <c r="F39" i="15"/>
  <c r="F40" i="15"/>
  <c r="F41" i="15"/>
  <c r="F34" i="15"/>
  <c r="F45" i="15"/>
  <c r="F46" i="15"/>
  <c r="F47" i="15"/>
  <c r="F48" i="15"/>
  <c r="F49" i="15"/>
  <c r="F50" i="15"/>
  <c r="F51" i="15"/>
  <c r="F52" i="15"/>
  <c r="F53" i="15"/>
  <c r="F54" i="15"/>
  <c r="F55" i="15"/>
  <c r="F56" i="15"/>
  <c r="F57" i="15"/>
  <c r="F58" i="15"/>
  <c r="G29" i="15"/>
  <c r="F31" i="15"/>
  <c r="G31" i="15" s="1"/>
  <c r="F30" i="15"/>
  <c r="G30" i="15" s="1"/>
  <c r="G69" i="15"/>
  <c r="F9" i="15"/>
  <c r="F10" i="15"/>
  <c r="F8" i="15"/>
  <c r="C5" i="23"/>
  <c r="C6" i="23"/>
  <c r="C7" i="23"/>
  <c r="C8" i="23"/>
  <c r="C9" i="23"/>
  <c r="C10" i="23"/>
  <c r="C11" i="23"/>
  <c r="C12" i="23"/>
  <c r="C93" i="24"/>
  <c r="C94" i="24"/>
  <c r="C97" i="24"/>
  <c r="C101" i="24"/>
  <c r="C102" i="24"/>
  <c r="C95" i="24"/>
  <c r="C91" i="24"/>
  <c r="C96" i="24"/>
  <c r="C100" i="24"/>
  <c r="C103" i="24"/>
  <c r="C88" i="24"/>
  <c r="C98" i="24"/>
  <c r="C92" i="24"/>
  <c r="C90" i="24"/>
  <c r="C99" i="24"/>
  <c r="C89" i="24"/>
  <c r="B46" i="24" l="1"/>
  <c r="B47" i="24"/>
  <c r="B48" i="24"/>
  <c r="B49" i="24"/>
  <c r="B50" i="24"/>
  <c r="B51" i="24"/>
  <c r="B52" i="24"/>
  <c r="B53" i="24"/>
  <c r="B54" i="24"/>
  <c r="B55" i="24"/>
  <c r="B35" i="24"/>
  <c r="B36" i="24"/>
  <c r="B37" i="24"/>
  <c r="B38" i="24"/>
  <c r="B39" i="24"/>
  <c r="B40" i="24"/>
  <c r="B41" i="24"/>
  <c r="B42" i="24"/>
  <c r="B43" i="24"/>
  <c r="B44" i="24"/>
  <c r="B45" i="24"/>
  <c r="B24" i="24"/>
  <c r="B25" i="24"/>
  <c r="B26" i="24"/>
  <c r="B27" i="24"/>
  <c r="B28" i="24"/>
  <c r="B29" i="24"/>
  <c r="B30" i="24"/>
  <c r="B8" i="24"/>
  <c r="B9" i="24"/>
  <c r="B10" i="24"/>
  <c r="B11" i="24"/>
  <c r="B12" i="24"/>
  <c r="B13" i="24"/>
  <c r="B14" i="24"/>
  <c r="B15" i="24"/>
  <c r="B16" i="24"/>
  <c r="B17" i="24"/>
  <c r="B18" i="24"/>
  <c r="B19" i="24"/>
  <c r="B20" i="24"/>
  <c r="B21" i="24"/>
  <c r="B22" i="24"/>
  <c r="B23" i="24"/>
  <c r="D62" i="15"/>
  <c r="D45" i="15"/>
  <c r="A45" i="15" s="1"/>
  <c r="F62" i="15"/>
  <c r="G62" i="15" s="1"/>
  <c r="F63" i="15"/>
  <c r="G63" i="15" s="1"/>
  <c r="F64" i="15"/>
  <c r="G64" i="15" s="1"/>
  <c r="F65" i="15"/>
  <c r="G65" i="15" s="1"/>
  <c r="F66" i="15"/>
  <c r="G66" i="15" s="1"/>
  <c r="F67" i="15"/>
  <c r="G67" i="15" s="1"/>
  <c r="F68" i="15"/>
  <c r="G68" i="15" s="1"/>
  <c r="F61" i="15"/>
  <c r="G61" i="15" s="1"/>
  <c r="C45" i="24"/>
  <c r="C25" i="24"/>
  <c r="C11" i="24"/>
  <c r="C21" i="24"/>
  <c r="C14" i="24"/>
  <c r="C10" i="24"/>
  <c r="C16" i="24"/>
  <c r="C46" i="24"/>
  <c r="C23" i="24"/>
  <c r="C17" i="24"/>
  <c r="C24" i="24"/>
  <c r="C29" i="24"/>
  <c r="C18" i="24"/>
  <c r="C30" i="24"/>
  <c r="C19" i="24"/>
  <c r="C12" i="24"/>
  <c r="C27" i="24"/>
  <c r="C9" i="24"/>
  <c r="C28" i="24"/>
  <c r="C22" i="24"/>
  <c r="C15" i="24"/>
  <c r="C20" i="24"/>
  <c r="C13" i="24"/>
  <c r="C26" i="24"/>
  <c r="C48" i="24"/>
  <c r="D63" i="15" l="1"/>
  <c r="A63" i="15" s="1"/>
  <c r="A62" i="15"/>
  <c r="D46" i="15"/>
  <c r="A46" i="15" s="1"/>
  <c r="D64" i="15" l="1"/>
  <c r="A64" i="15" s="1"/>
  <c r="D47" i="15"/>
  <c r="A47" i="15" s="1"/>
  <c r="D65" i="15" l="1"/>
  <c r="A65" i="15" s="1"/>
  <c r="D48" i="15"/>
  <c r="A48" i="15" s="1"/>
  <c r="D66" i="15" l="1"/>
  <c r="A66" i="15" s="1"/>
  <c r="D49" i="15"/>
  <c r="A49" i="15" s="1"/>
  <c r="D67" i="15" l="1"/>
  <c r="A67" i="15" s="1"/>
  <c r="D50" i="15"/>
  <c r="A50" i="15" s="1"/>
  <c r="B56" i="24"/>
  <c r="B57" i="24"/>
  <c r="B58" i="24"/>
  <c r="B60" i="24"/>
  <c r="B61" i="24"/>
  <c r="B62" i="24"/>
  <c r="B63" i="24"/>
  <c r="B64" i="24"/>
  <c r="B65" i="24"/>
  <c r="B66" i="24"/>
  <c r="B67" i="24"/>
  <c r="B5" i="24"/>
  <c r="B7" i="24"/>
  <c r="B32" i="24"/>
  <c r="B33" i="24"/>
  <c r="B34" i="24"/>
  <c r="C81" i="24"/>
  <c r="C74" i="24"/>
  <c r="C82" i="24"/>
  <c r="C80" i="24"/>
  <c r="C75" i="24"/>
  <c r="C55" i="24"/>
  <c r="C70" i="24"/>
  <c r="C85" i="24"/>
  <c r="C86" i="24"/>
  <c r="C44" i="24"/>
  <c r="C71" i="24"/>
  <c r="C72" i="24"/>
  <c r="C36" i="24"/>
  <c r="C69" i="24"/>
  <c r="C87" i="24"/>
  <c r="C84" i="24"/>
  <c r="C83" i="24"/>
  <c r="C79" i="24"/>
  <c r="C8" i="24"/>
  <c r="C78" i="24"/>
  <c r="C32" i="24"/>
  <c r="C73" i="24"/>
  <c r="C35" i="24"/>
  <c r="C77" i="24"/>
  <c r="C56" i="24"/>
  <c r="C63" i="24"/>
  <c r="C57" i="24"/>
  <c r="C58" i="24"/>
  <c r="C62" i="24"/>
  <c r="C7" i="24"/>
  <c r="C60" i="24"/>
  <c r="C5" i="24"/>
  <c r="D68" i="15" l="1"/>
  <c r="A68" i="15" s="1"/>
  <c r="D51" i="15"/>
  <c r="A51" i="15" s="1"/>
  <c r="D52" i="15" l="1"/>
  <c r="A52" i="15" s="1"/>
  <c r="D53" i="15" l="1"/>
  <c r="A53" i="15" s="1"/>
  <c r="D54" i="15" l="1"/>
  <c r="A54" i="15" s="1"/>
  <c r="D55" i="15" l="1"/>
  <c r="A55" i="15" s="1"/>
  <c r="D56" i="15" l="1"/>
  <c r="A56" i="15" s="1"/>
  <c r="D57" i="15" l="1"/>
  <c r="D58" i="15" l="1"/>
  <c r="A58" i="15" s="1"/>
  <c r="A57" i="15"/>
  <c r="G2" i="15" l="1"/>
  <c r="A2" i="15"/>
  <c r="C104" i="24"/>
  <c r="B23" i="25" l="1"/>
  <c r="G23" i="25"/>
  <c r="B24" i="25"/>
  <c r="G24" i="25"/>
  <c r="B25" i="25"/>
  <c r="G25" i="25"/>
  <c r="G5" i="25" l="1"/>
  <c r="B6" i="25"/>
  <c r="G6" i="25"/>
  <c r="G7" i="25"/>
  <c r="B9" i="25"/>
  <c r="G9" i="25"/>
  <c r="B10" i="25"/>
  <c r="G10" i="25"/>
  <c r="B11" i="25"/>
  <c r="G11" i="25"/>
  <c r="B13" i="25"/>
  <c r="G13" i="25"/>
  <c r="B15" i="25"/>
  <c r="G15" i="25"/>
  <c r="B16" i="25"/>
  <c r="G16" i="25"/>
  <c r="B17" i="25"/>
  <c r="G17" i="25"/>
  <c r="B18" i="25"/>
  <c r="G18" i="25"/>
  <c r="B19" i="25"/>
  <c r="G19" i="25"/>
  <c r="B20" i="25"/>
  <c r="G20" i="25"/>
  <c r="B21" i="25"/>
  <c r="G21" i="25"/>
  <c r="B22" i="25"/>
  <c r="G22" i="25"/>
  <c r="B27" i="25"/>
  <c r="G27" i="25"/>
  <c r="G30" i="25" l="1"/>
  <c r="B4" i="25" l="1"/>
  <c r="G41" i="15" l="1"/>
  <c r="G40" i="15"/>
  <c r="G39" i="15"/>
  <c r="G38" i="15"/>
  <c r="G37" i="15"/>
  <c r="G36" i="15"/>
  <c r="G35" i="15"/>
  <c r="G34" i="15"/>
  <c r="G58" i="15"/>
  <c r="G57" i="15"/>
  <c r="G56" i="15"/>
  <c r="G55" i="15"/>
  <c r="G54" i="15"/>
  <c r="G53" i="15"/>
  <c r="G52" i="15"/>
  <c r="G51" i="15"/>
  <c r="G50" i="15"/>
  <c r="G49" i="15"/>
  <c r="G48" i="15"/>
  <c r="G47" i="15"/>
  <c r="G46" i="15"/>
  <c r="G45" i="15"/>
  <c r="G28" i="15"/>
  <c r="G27" i="15"/>
  <c r="G26" i="15"/>
  <c r="G25" i="15"/>
  <c r="G24" i="15"/>
  <c r="G23" i="15"/>
  <c r="G22" i="15"/>
  <c r="G21" i="15"/>
  <c r="G20" i="15"/>
  <c r="G19" i="15"/>
  <c r="G18" i="15"/>
  <c r="G17" i="15"/>
  <c r="G16" i="15"/>
  <c r="G15" i="15"/>
  <c r="G14" i="15"/>
  <c r="G13" i="15"/>
  <c r="G60" i="15"/>
  <c r="G43" i="15"/>
  <c r="G33" i="15"/>
  <c r="G32" i="15"/>
  <c r="G12" i="15"/>
  <c r="G11" i="15"/>
  <c r="G6" i="15"/>
  <c r="G5" i="15"/>
  <c r="G4" i="15"/>
  <c r="G3" i="15"/>
  <c r="G9" i="15"/>
  <c r="G10" i="15"/>
  <c r="G8" i="15"/>
  <c r="G7" i="15"/>
  <c r="A3" i="15" l="1"/>
  <c r="C106" i="24"/>
  <c r="C107" i="24"/>
  <c r="C105" i="24"/>
  <c r="C110" i="24"/>
  <c r="C112" i="24"/>
  <c r="C108" i="24"/>
  <c r="C111" i="24"/>
  <c r="C109" i="24"/>
  <c r="D18" i="25"/>
  <c r="C23" i="25"/>
  <c r="D16" i="25"/>
  <c r="D22" i="25"/>
  <c r="C22" i="25"/>
  <c r="C18" i="25"/>
  <c r="C16" i="25"/>
  <c r="D15" i="25"/>
  <c r="D24" i="25"/>
  <c r="C24" i="25"/>
  <c r="C67" i="24"/>
  <c r="C27" i="25"/>
  <c r="D23" i="25"/>
  <c r="C61" i="24"/>
  <c r="C19" i="25"/>
  <c r="C25" i="25"/>
  <c r="D17" i="25"/>
  <c r="D27" i="25"/>
  <c r="C66" i="24"/>
  <c r="D21" i="25"/>
  <c r="D19" i="25"/>
  <c r="C20" i="25"/>
  <c r="C65" i="24"/>
  <c r="C17" i="25"/>
  <c r="C64" i="24"/>
  <c r="D25" i="25"/>
  <c r="D20" i="25"/>
  <c r="C15" i="25"/>
  <c r="C21" i="25"/>
  <c r="D29" i="25" l="1"/>
  <c r="G4" i="25"/>
  <c r="G29" i="25"/>
  <c r="G32" i="25" l="1"/>
  <c r="G34" i="25" s="1"/>
  <c r="B4" i="24" l="1"/>
  <c r="C29" i="25" l="1"/>
  <c r="D11" i="25"/>
  <c r="C37" i="24"/>
  <c r="D13" i="25"/>
  <c r="C13" i="25"/>
  <c r="C34" i="24"/>
  <c r="C42" i="24"/>
  <c r="C33" i="24"/>
  <c r="D9" i="25"/>
  <c r="C9" i="25"/>
  <c r="D10" i="25"/>
  <c r="C40" i="24"/>
  <c r="C39" i="24"/>
  <c r="C11" i="25"/>
  <c r="C10" i="25"/>
  <c r="C43" i="24"/>
  <c r="C41" i="24"/>
  <c r="C38" i="24"/>
  <c r="B2" i="24" l="1"/>
  <c r="B1" i="24"/>
  <c r="C4" i="25"/>
  <c r="C6" i="25"/>
  <c r="C4" i="24"/>
  <c r="D5" i="25"/>
  <c r="D4" i="25"/>
  <c r="C7" i="25"/>
  <c r="D6" i="25"/>
  <c r="C5" i="25"/>
  <c r="D7" i="25"/>
</calcChain>
</file>

<file path=xl/sharedStrings.xml><?xml version="1.0" encoding="utf-8"?>
<sst xmlns="http://schemas.openxmlformats.org/spreadsheetml/2006/main" count="378" uniqueCount="151">
  <si>
    <t>L’UNITÉ :</t>
  </si>
  <si>
    <t>L’UNITE :</t>
  </si>
  <si>
    <t>a</t>
  </si>
  <si>
    <t>b</t>
  </si>
  <si>
    <t>c</t>
  </si>
  <si>
    <t>d</t>
  </si>
  <si>
    <t>e</t>
  </si>
  <si>
    <t>f</t>
  </si>
  <si>
    <t>N° DES PRIX</t>
  </si>
  <si>
    <t>DESIGNATION DES OUVRAGES ET PRIX H.T. EN TOUTES LETTRES</t>
  </si>
  <si>
    <t>PRIX H.T. EN CHIFFRES</t>
  </si>
  <si>
    <t>Ce prix comprend</t>
  </si>
  <si>
    <t>Ce prix s'applique</t>
  </si>
  <si>
    <t>UNITE</t>
  </si>
  <si>
    <t>LE METRE :</t>
  </si>
  <si>
    <t>intitulé du PRIX</t>
  </si>
  <si>
    <r>
      <t xml:space="preserve">Ce prix rémunère </t>
    </r>
    <r>
      <rPr>
        <sz val="10"/>
        <color indexed="10"/>
        <rFont val="Arial"/>
        <family val="2"/>
      </rPr>
      <t>(attention supprimer l'unité du prix dans le texte ex forfaitairement ….)</t>
    </r>
  </si>
  <si>
    <r>
      <t xml:space="preserve">Ce prix se règle </t>
    </r>
    <r>
      <rPr>
        <sz val="10"/>
        <color indexed="10"/>
        <rFont val="Arial"/>
        <family val="2"/>
      </rPr>
      <t>(dans le cas de fractionnement en %)</t>
    </r>
  </si>
  <si>
    <t>h</t>
  </si>
  <si>
    <t>i</t>
  </si>
  <si>
    <t>j</t>
  </si>
  <si>
    <t>CLOTURE CHATAIGNIER ALTERNEE HAUTEUR 1,2M TYPE LA FLOTILLE</t>
  </si>
  <si>
    <t>PORTILLON CHATAIGNIER ALTERNEE HAUTEUR 1,2M TYPE LA FLOTILLE</t>
  </si>
  <si>
    <t>PORTAIL CHATAIGNIER ALTERNEE HAUTEUR 1,2M TYPE LA FLOTILLE</t>
  </si>
  <si>
    <t>TABOURET TYPE ECOBAT</t>
  </si>
  <si>
    <t>CLOTURE NOISETIER TRESSE HAUTEUR 1,15M TYPE LOIRE 1</t>
  </si>
  <si>
    <t>g</t>
  </si>
  <si>
    <t>k</t>
  </si>
  <si>
    <t>l</t>
  </si>
  <si>
    <t>m</t>
  </si>
  <si>
    <t>n</t>
  </si>
  <si>
    <t>o</t>
  </si>
  <si>
    <t>p</t>
  </si>
  <si>
    <t>BANCS</t>
  </si>
  <si>
    <t>Banc "ANGLE DROIT" conformement aux pièces graphiques et CCTP</t>
  </si>
  <si>
    <t>Banc "ANGLE" conformement aux pièces graphiques et CCTP</t>
  </si>
  <si>
    <t xml:space="preserve">N° </t>
  </si>
  <si>
    <t>Désignation des ouvrages</t>
  </si>
  <si>
    <t>U</t>
  </si>
  <si>
    <t>Q</t>
  </si>
  <si>
    <t>TOTAL H.T</t>
  </si>
  <si>
    <t>TOTAL T.T.C</t>
  </si>
  <si>
    <t>Liste feuilles</t>
  </si>
  <si>
    <t>Choix bordereau</t>
  </si>
  <si>
    <t>M</t>
  </si>
  <si>
    <t>Désignation des ouvrages et prix H.T. en toutes lettres</t>
  </si>
  <si>
    <t>N° des prix</t>
  </si>
  <si>
    <t>prix H.T. en chiffres</t>
  </si>
  <si>
    <t>Description des ouvrages</t>
  </si>
  <si>
    <t>Désignation et description des ouvrages</t>
  </si>
  <si>
    <t>A_PRIX_GENERAUX</t>
  </si>
  <si>
    <t>B_TRAVAUX_PREPARATOIRES</t>
  </si>
  <si>
    <t>C_TERRASSEMENTS</t>
  </si>
  <si>
    <t>D_ASSAINISSEMENT</t>
  </si>
  <si>
    <t>E_AEP</t>
  </si>
  <si>
    <t>F_GC_RESEAUX</t>
  </si>
  <si>
    <t>G_ELECTRICITE</t>
  </si>
  <si>
    <t>I_VIDEO</t>
  </si>
  <si>
    <t>J_MACONNERIE</t>
  </si>
  <si>
    <t>L_SIGNALISATION</t>
  </si>
  <si>
    <t>M_JEUX</t>
  </si>
  <si>
    <t>N_MOBILIER</t>
  </si>
  <si>
    <t>O_SERRURERIE</t>
  </si>
  <si>
    <t>Unité
en texte</t>
  </si>
  <si>
    <t>Unité</t>
  </si>
  <si>
    <t>H_ECLAIRAGE_SLT</t>
  </si>
  <si>
    <t>K_SOLS_ET_VOIRIE</t>
  </si>
  <si>
    <t>N</t>
  </si>
  <si>
    <t>Ce prix rémunère au mètre la pose de clôture châtaignier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t>
  </si>
  <si>
    <t>Ce prix rémunère à l’unité la pose de portillons en clôture châtaignier.
Ce prix comprend :
La fourniture, le chargement, le transport et le déchargement des éléments constituant les portillons,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des portillons,
Le nettoyage général des zones de travaux et l’évacuation des matériaux ou produits de mise en œuvre.
Y compris toutes sujétions de mise en œuvre, liées à la topographie du terrain.</t>
  </si>
  <si>
    <t>Ce prix rémunère à l’unité la pose de portail en clôture châtaignier.
Ce prix comprend :
La fourniture, le chargement, le transport et le déchargement des éléments constituant le portail,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du portail,
Le nettoyage général des zones de travaux et l’évacuation des matériaux ou produits de mise en œuvre.
Y compris toutes sujétions de mise en œuvre, liées à la topographie du terrain.</t>
  </si>
  <si>
    <t>Ce prix rémunère au mètre la pose de clôture noisetier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t>
  </si>
  <si>
    <t>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t>
  </si>
  <si>
    <t>Ce prix rémunère à l’unité, la fourniture et pose de mobilier urbain tel que décris dans le CCTP.
Ce prix comprend :
- la découpe du revêtement de surface et de la couche de fondation à la carotteuse,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t>
  </si>
  <si>
    <t>SERI potelet à boule Ø114 à sceller 800mm hors sol</t>
  </si>
  <si>
    <t>SERI potelet à boule Ø114 à sceller 1200mm hors sol</t>
  </si>
  <si>
    <t>SERI potelet à boule Ø114 amovible 800mm hors sol y compris boitier de sol</t>
  </si>
  <si>
    <t>SERI potelet à boule Ø114 amovible 1200mm hors sol y compris boitier de sol</t>
  </si>
  <si>
    <t>SERI potelet à boule Ø76 à sceller 1000mm hors sol</t>
  </si>
  <si>
    <t>SERI potelet à boule Ø76 à sceller 1200mm hors sol</t>
  </si>
  <si>
    <t>SERI potelet à boule Ø76 amovible 1000mm hors sol y compris boitier de sol</t>
  </si>
  <si>
    <t>SERI potelet LIBER amovible 1000mm hors sol y compris boitier de sol</t>
  </si>
  <si>
    <t>SERI potelet LIBER à sceller 1000mm hors sol</t>
  </si>
  <si>
    <t>SERI potelet à boule Ø76 amovible 1200mm hors sol y compris boitier de sol</t>
  </si>
  <si>
    <t>SERI potelet NEPTUNE à sceller 1000mm hors sol</t>
  </si>
  <si>
    <t>URBACO potelet DEMOISELLE à sceller 900mm hors sol</t>
  </si>
  <si>
    <t>SERI potelet NEPTUNE amovible 1000mm hors sol y compris boitier de sol</t>
  </si>
  <si>
    <t>bois de pin traité classe IV, section 14cmx14cm longueur 1m, bords verticaux et horizontaux chanfreinés y compris  protection de la partie enterrée au moyen d’une imprégnation protectrice imperméabilisante et antihumidité</t>
  </si>
  <si>
    <t>bois de pin traité classe IV, section 12cmx20cm longueur 1m, bords verticaux et horizontaux chanfreinés y compris  protection de la partie enterrée au moyen d’une imprégnation protectrice imperméabilisante et antihumidité</t>
  </si>
  <si>
    <t>bois de pin chêne classe III, section 12cmx20cm longueur 1m, bords verticaux et horizontaux chanfreinés y compris  protection de la partie enterrée au moyen d’une imprégnation protectrice imperméabilisante et antihumidité</t>
  </si>
  <si>
    <t>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t>
  </si>
  <si>
    <t>Ce prix rémunère à l’unité, la fourniture et pose de mobilier urbain tel que décris dans le CCTP.
Ce prix comprend :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t>
  </si>
  <si>
    <t>GIRPAV borne GBNA</t>
  </si>
  <si>
    <t>GIRPAV borne GBVA</t>
  </si>
  <si>
    <t>GIRPAV borne GBAG</t>
  </si>
  <si>
    <t>GIRPAV borne GBCH</t>
  </si>
  <si>
    <t>LEBEAU borne rustique</t>
  </si>
  <si>
    <t>JONCHERE REPLIK borne tronc conique 1</t>
  </si>
  <si>
    <t>JONCHERE REPLIK borne tronc conique 2</t>
  </si>
  <si>
    <t>SERI type "Croix St André" 1630mm</t>
  </si>
  <si>
    <t>SERI type "Croix St André" 830mm</t>
  </si>
  <si>
    <t>SERI type "double croix de St André" 1940mm</t>
  </si>
  <si>
    <t>SERI type "losange" 1550mm</t>
  </si>
  <si>
    <t>SERI type "losange" 1000mm</t>
  </si>
  <si>
    <t>Plus value au prix H3a des barrières pour grillage</t>
  </si>
  <si>
    <t>Plus value au prix H3b des barrières pour grillage</t>
  </si>
  <si>
    <t>Plus value au prix H3c des barrières pour grillage</t>
  </si>
  <si>
    <t>Plus value au prix H3d des barrières pour grillage</t>
  </si>
  <si>
    <t>Plus value au prix H3e des barrières pour grillage</t>
  </si>
  <si>
    <t>Plus value au prix H3a des barrières pour main courante</t>
  </si>
  <si>
    <t>Plus value au prix H3b des barrières pour main courante</t>
  </si>
  <si>
    <t>Plus value au prix H3c des barrières pour main courante</t>
  </si>
  <si>
    <t>Plus value au prix H3d des barrières pour main courante</t>
  </si>
  <si>
    <t>Plus value au prix H3e des barrières pour main courante</t>
  </si>
  <si>
    <t>POSE DE MOBILIERS FOURNIS</t>
  </si>
  <si>
    <t>Ce prix rémunère à l’unité, la fourniture et pose de mobilier urbain fournis par la collectivité.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Le chargement depuis le dépôt de la collectivité, le transport et le déchargement à pied d'œuvre la mise en place et la fixation du mobilier.</t>
  </si>
  <si>
    <t>PU</t>
  </si>
  <si>
    <t>PT</t>
  </si>
  <si>
    <t>TVA 20,00 %</t>
  </si>
  <si>
    <t>N - MOBILIER</t>
  </si>
  <si>
    <t>P_ESPACES_VERTS</t>
  </si>
  <si>
    <t xml:space="preserve">CONTRÔLE DE PERMEABILITE DE COUCHE DRAINANTE
Ce prix rémunère au forfait, les contrôles de perméabilité de la couche drainante conformément aux prescriptions énoncées dans le C.C.T.P et comprend notamment :
• La réalisation des essais par un laboratoire agrée indépendant. Le laboratoire devra être agrée par le maître d'œuvre,
• Les essais devront être réalisés tous les 200 m². L'entrepreneur proposera au maître d'œuvre la position des essais sur un plan pour agrément du maître d'œuvre,
• Les essais seront transmis directement au maître d'œuvre en 3 exemplaires papiers 
• Toutes sujétions et aléas
LE FORFAIT :
</t>
  </si>
  <si>
    <t>B 2</t>
  </si>
  <si>
    <t>mobilier scellé avec 1 point de scellement diametre ou arête &lt;  à 150mm</t>
  </si>
  <si>
    <t>mobilier scellé avec 2 points de scellement diametre ou arête &lt; à 150mm</t>
  </si>
  <si>
    <t>plus value au prix N 12 b par point de scellement supplémentaire</t>
  </si>
  <si>
    <t>mobilier scellé avec 1 point de scellement diametre ou arête &gt; à 150mm</t>
  </si>
  <si>
    <t>mobilier scellé avec 2 points de scellement diametre ou arête &gt; à 150mm</t>
  </si>
  <si>
    <t>plus value au prix N 12 e par point de scellement supplémentaire</t>
  </si>
  <si>
    <t>mobilier fixé (par platine…) avec 4 points de fixation maximum</t>
  </si>
  <si>
    <t>mobilier ancré (par tiges filetées…) avec 4 points d'ancrages maximum</t>
  </si>
  <si>
    <t>A 1</t>
  </si>
  <si>
    <t>Banc "DROIT" conforme aux pièces graphiques et CCTP</t>
  </si>
  <si>
    <t>N 5</t>
  </si>
  <si>
    <t>N 9</t>
  </si>
  <si>
    <t>N 5 a</t>
  </si>
  <si>
    <t>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t>
  </si>
  <si>
    <t>Clous carrés inox brossé 80*80, Fusion de chez UNIVERS &amp; CITE</t>
  </si>
  <si>
    <t>Clous carrés inox brossé 120*120, Fusion de chez UNIVERS &amp; CITE</t>
  </si>
  <si>
    <t>N 8</t>
  </si>
  <si>
    <t>N 8 a</t>
  </si>
  <si>
    <t>CORBEILLE</t>
  </si>
  <si>
    <t>BORNE</t>
  </si>
  <si>
    <t xml:space="preserve">CLOU DE CHAUSSEE </t>
  </si>
  <si>
    <t>POTELET</t>
  </si>
  <si>
    <t>BARRIERE DE VILLE</t>
  </si>
  <si>
    <t>BORNE ESCAMOTABLE</t>
  </si>
  <si>
    <t>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t>
  </si>
  <si>
    <t>N 13</t>
  </si>
  <si>
    <t xml:space="preserve">LISSE BOIS </t>
  </si>
  <si>
    <t>N 12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</si>
</sst>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44" formatCode="_-* #,##0.00\ &quot;€&quot;_-;\-* #,##0.00\ &quot;€&quot;_-;_-* &quot;-&quot;??\ &quot;€&quot;_-;_-@_-"/>
    <numFmt numFmtId="164" formatCode="_-* #,##0.00\ _€_-;\-* #,##0.00\ _€_-;_-* &quot;-&quot;??\ _€_-;_-@_-"/>
    <numFmt numFmtId="165" formatCode="#,##0.00&quot; &quot;[$€]"/>
    <numFmt numFmtId="166" formatCode="#,##0.00\ [$€-803]"/>
    <numFmt numFmtId="167" formatCode="#,##0.00&quot;    &quot;;&quot;-&quot;#,##0.00&quot;    &quot;;&quot; -&quot;#&quot;    &quot;;@&quot; &quot;"/>
    <numFmt numFmtId="168" formatCode="#,##0.00&quot; &quot;[$€-40C];[Red]&quot;-&quot;#,##0.00&quot; &quot;[$€-40C]"/>
    <numFmt numFmtId="169" formatCode="#,##0.00&quot; &quot;[$€-40C]&quot; &quot;;&quot;-&quot;#,##0.00&quot; &quot;[$€-40C]&quot; &quot;;&quot; -&quot;#&quot; &quot;[$€-40C]&quot; &quot;;@&quot; &quot;"/>
    <numFmt numFmtId="170" formatCode="#,##0.00&quot; € &quot;;&quot;-&quot;#,##0.00&quot; € &quot;;&quot; -&quot;#&quot; € &quot;;@&quot; &quot;"/>
    <numFmt numFmtId="173" formatCode="0;;;@"/>
  </numFmts>
  <fonts count="35">
    <font>
      <sz val="11"/>
      <color theme="1"/>
      <name val="Calibri"/>
      <family val="2"/>
      <scheme val="minor"/>
    </font>
    <font>
      <sz val="10"/>
      <color indexed="8"/>
      <name val="Calibri"/>
      <family val="2"/>
    </font>
    <font>
      <b/>
      <sz val="10"/>
      <color indexed="8"/>
      <name val="Calibri"/>
      <family val="2"/>
    </font>
    <font>
      <sz val="10"/>
      <color indexed="8"/>
      <name val="Arial"/>
      <family val="2"/>
    </font>
    <font>
      <sz val="10"/>
      <color indexed="10"/>
      <name val="Arial"/>
      <family val="2"/>
    </font>
    <font>
      <sz val="11"/>
      <color indexed="8"/>
      <name val="Calibri"/>
      <family val="2"/>
    </font>
    <font>
      <sz val="8"/>
      <name val="Calibri"/>
      <family val="2"/>
    </font>
    <font>
      <sz val="10"/>
      <color rgb="FF002060"/>
      <name val="Calibri"/>
      <family val="2"/>
    </font>
    <font>
      <b/>
      <sz val="10"/>
      <color rgb="FF002060"/>
      <name val="Calibri"/>
      <family val="2"/>
    </font>
    <font>
      <b/>
      <sz val="20"/>
      <color rgb="FF000000"/>
      <name val="Arial2"/>
    </font>
    <font>
      <b/>
      <sz val="20"/>
      <color rgb="FF000000"/>
      <name val="Calibri"/>
      <family val="2"/>
    </font>
    <font>
      <sz val="10"/>
      <color rgb="FF000000"/>
      <name val="Arial2"/>
    </font>
    <font>
      <b/>
      <sz val="10"/>
      <color rgb="FF000000"/>
      <name val="Arial1"/>
    </font>
    <font>
      <b/>
      <sz val="10"/>
      <color rgb="FF000000"/>
      <name val="Arial2"/>
    </font>
    <font>
      <sz val="11"/>
      <color rgb="FF000000"/>
      <name val="Calibri"/>
      <family val="2"/>
    </font>
    <font>
      <b/>
      <sz val="11"/>
      <color rgb="FF000000"/>
      <name val="Calibri"/>
      <family val="2"/>
    </font>
    <font>
      <sz val="10"/>
      <color rgb="FF000000"/>
      <name val="Times New Roman"/>
      <family val="1"/>
    </font>
    <font>
      <b/>
      <u/>
      <sz val="11"/>
      <color rgb="FF000000"/>
      <name val="Calibri"/>
      <family val="2"/>
    </font>
    <font>
      <b/>
      <u/>
      <sz val="9"/>
      <color rgb="FF000000"/>
      <name val="Comic Sans MS"/>
      <family val="4"/>
    </font>
    <font>
      <b/>
      <sz val="9"/>
      <color rgb="FF000000"/>
      <name val="Book Antiqua"/>
      <family val="1"/>
    </font>
    <font>
      <b/>
      <sz val="10"/>
      <color rgb="FF000000"/>
      <name val="Arial"/>
      <family val="2"/>
    </font>
    <font>
      <sz val="8"/>
      <color rgb="FF000000"/>
      <name val="Arial2"/>
    </font>
    <font>
      <b/>
      <sz val="20"/>
      <color rgb="FF000000"/>
      <name val="Calibri"/>
      <family val="2"/>
      <scheme val="minor"/>
    </font>
    <font>
      <b/>
      <sz val="10"/>
      <name val="Calibri"/>
      <family val="2"/>
    </font>
    <font>
      <sz val="11"/>
      <name val="Calibri"/>
      <family val="2"/>
      <scheme val="minor"/>
    </font>
    <font>
      <sz val="10"/>
      <color rgb="FFFF0000"/>
      <name val="Arial2"/>
    </font>
    <font>
      <sz val="10"/>
      <color rgb="FFFF0000"/>
      <name val="Calibri"/>
      <family val="2"/>
    </font>
    <font>
      <b/>
      <sz val="10"/>
      <color rgb="FFFF0000"/>
      <name val="Calibri"/>
      <family val="2"/>
    </font>
    <font>
      <sz val="11"/>
      <color rgb="FFFF0000"/>
      <name val="Calibri"/>
      <family val="2"/>
      <scheme val="minor"/>
    </font>
    <font>
      <sz val="10"/>
      <name val="Arial2"/>
    </font>
    <font>
      <b/>
      <sz val="10"/>
      <name val="Arial2"/>
    </font>
    <font>
      <b/>
      <sz val="10"/>
      <name val="Arial1"/>
    </font>
    <font>
      <sz val="8"/>
      <name val="Calibri"/>
      <family val="2"/>
      <scheme val="minor"/>
    </font>
    <font>
      <b/>
      <sz val="11"/>
      <color theme="1"/>
      <name val="Calibri"/>
      <family val="2"/>
      <scheme val="minor"/>
    </font>
    <font>
      <b/>
      <sz val="20"/>
      <name val="Calibri"/>
      <family val="2"/>
    </font>
  </fonts>
  <fills count="4">
    <fill>
      <patternFill patternType="none"/>
    </fill>
    <fill>
      <patternFill patternType="gray125"/>
    </fill>
    <fill>
      <patternFill patternType="solid">
        <fgColor rgb="FFE3E3E3"/>
        <bgColor rgb="FFE3E3E3"/>
      </patternFill>
    </fill>
    <fill>
      <patternFill patternType="solid">
        <fgColor rgb="FFFFFFFF"/>
        <bgColor rgb="FFFFFFFF"/>
      </patternFill>
    </fill>
  </fills>
  <borders count="27">
    <border>
      <left/>
      <right/>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double">
        <color rgb="FF000000"/>
      </bottom>
      <diagonal/>
    </border>
    <border>
      <left style="double">
        <color rgb="FF000000"/>
      </left>
      <right style="thin">
        <color rgb="FF000000"/>
      </right>
      <top style="double">
        <color rgb="FF000000"/>
      </top>
      <bottom style="thin">
        <color rgb="FF000000"/>
      </bottom>
      <diagonal/>
    </border>
    <border>
      <left style="thin">
        <color rgb="FF000000"/>
      </left>
      <right style="thin">
        <color rgb="FF000000"/>
      </right>
      <top style="double">
        <color rgb="FF000000"/>
      </top>
      <bottom style="thin">
        <color rgb="FF000000"/>
      </bottom>
      <diagonal/>
    </border>
    <border>
      <left style="thin">
        <color rgb="FF000000"/>
      </left>
      <right style="double">
        <color rgb="FF000000"/>
      </right>
      <top style="double">
        <color rgb="FF000000"/>
      </top>
      <bottom style="thin">
        <color rgb="FF000000"/>
      </bottom>
      <diagonal/>
    </border>
    <border>
      <left style="double">
        <color rgb="FF000000"/>
      </left>
      <right style="thin">
        <color rgb="FF000000"/>
      </right>
      <top/>
      <bottom/>
      <diagonal/>
    </border>
    <border>
      <left style="thin">
        <color rgb="FF000000"/>
      </left>
      <right style="thin">
        <color rgb="FF000000"/>
      </right>
      <top/>
      <bottom/>
      <diagonal/>
    </border>
    <border>
      <left style="thin">
        <color rgb="FF000000"/>
      </left>
      <right style="double">
        <color rgb="FF000000"/>
      </right>
      <top/>
      <bottom/>
      <diagonal/>
    </border>
    <border>
      <left style="thin">
        <color rgb="FF000000"/>
      </left>
      <right style="double">
        <color rgb="FF000000"/>
      </right>
      <top style="medium">
        <color rgb="FF000000"/>
      </top>
      <bottom/>
      <diagonal/>
    </border>
    <border>
      <left style="thin">
        <color rgb="FF000000"/>
      </left>
      <right style="medium">
        <color rgb="FF000000"/>
      </right>
      <top/>
      <bottom/>
      <diagonal/>
    </border>
    <border>
      <left style="thin">
        <color rgb="FF000000"/>
      </left>
      <right style="double">
        <color rgb="FF000000"/>
      </right>
      <top/>
      <bottom style="medium">
        <color rgb="FF000000"/>
      </bottom>
      <diagonal/>
    </border>
    <border>
      <left/>
      <right style="thin">
        <color rgb="FF000000"/>
      </right>
      <top/>
      <bottom/>
      <diagonal/>
    </border>
    <border>
      <left/>
      <right style="double">
        <color rgb="FF000000"/>
      </right>
      <top/>
      <bottom/>
      <diagonal/>
    </border>
    <border>
      <left style="medium">
        <color rgb="FF000000"/>
      </left>
      <right/>
      <top/>
      <bottom style="medium">
        <color rgb="FF000000"/>
      </bottom>
      <diagonal/>
    </border>
    <border>
      <left/>
      <right/>
      <top/>
      <bottom style="medium">
        <color rgb="FF000000"/>
      </bottom>
      <diagonal/>
    </border>
    <border>
      <left/>
      <right style="thin">
        <color rgb="FF000000"/>
      </right>
      <top/>
      <bottom style="medium">
        <color rgb="FF000000"/>
      </bottom>
      <diagonal/>
    </border>
    <border>
      <left style="medium">
        <color rgb="FF000000"/>
      </left>
      <right/>
      <top/>
      <bottom/>
      <diagonal/>
    </border>
    <border>
      <left style="medium">
        <color rgb="FF000000"/>
      </left>
      <right/>
      <top style="medium">
        <color rgb="FF000000"/>
      </top>
      <bottom/>
      <diagonal/>
    </border>
    <border>
      <left/>
      <right/>
      <top style="medium">
        <color rgb="FF000000"/>
      </top>
      <bottom/>
      <diagonal/>
    </border>
    <border>
      <left/>
      <right style="thin">
        <color rgb="FF000000"/>
      </right>
      <top style="medium">
        <color rgb="FF000000"/>
      </top>
      <bottom/>
      <diagonal/>
    </border>
  </borders>
  <cellStyleXfs count="6">
    <xf numFmtId="0" fontId="0" fillId="0" borderId="0"/>
    <xf numFmtId="164" fontId="5" fillId="0" borderId="0" applyFont="0" applyFill="0" applyBorder="0" applyAlignment="0" applyProtection="0"/>
    <xf numFmtId="44" fontId="5" fillId="0" borderId="0" applyFont="0" applyFill="0" applyBorder="0" applyAlignment="0" applyProtection="0"/>
    <xf numFmtId="167" fontId="11" fillId="0" borderId="0" applyBorder="0" applyProtection="0"/>
    <xf numFmtId="169" fontId="11" fillId="0" borderId="0" applyBorder="0" applyProtection="0"/>
    <xf numFmtId="170" fontId="11" fillId="0" borderId="0" applyBorder="0" applyProtection="0"/>
  </cellStyleXfs>
  <cellXfs count="165">
    <xf numFmtId="0" fontId="0" fillId="0" borderId="0" xfId="0"/>
    <xf numFmtId="4" fontId="1" fillId="0" borderId="0" xfId="0" applyNumberFormat="1" applyFont="1" applyBorder="1" applyAlignment="1">
      <alignment vertical="center" wrapText="1"/>
    </xf>
    <xf numFmtId="4" fontId="1" fillId="0" borderId="0" xfId="0" applyNumberFormat="1" applyFont="1" applyBorder="1" applyAlignment="1">
      <alignment horizontal="center" vertical="center" wrapText="1"/>
    </xf>
    <xf numFmtId="0" fontId="3" fillId="0" borderId="0" xfId="0" applyFont="1" applyAlignment="1">
      <alignment vertical="top" wrapText="1"/>
    </xf>
    <xf numFmtId="0" fontId="1" fillId="0" borderId="0" xfId="0" applyFont="1" applyBorder="1"/>
    <xf numFmtId="4" fontId="2" fillId="0" borderId="0" xfId="0" applyNumberFormat="1" applyFont="1" applyBorder="1" applyAlignment="1">
      <alignment vertical="center" wrapText="1"/>
    </xf>
    <xf numFmtId="0" fontId="7" fillId="0" borderId="3" xfId="0" applyFont="1" applyBorder="1" applyAlignment="1">
      <alignment vertical="top" wrapText="1"/>
    </xf>
    <xf numFmtId="0" fontId="7" fillId="0" borderId="0" xfId="0" applyFont="1" applyAlignment="1">
      <alignment vertical="top" wrapText="1"/>
    </xf>
    <xf numFmtId="4" fontId="7" fillId="0" borderId="0" xfId="0" applyNumberFormat="1" applyFont="1" applyAlignment="1">
      <alignment vertical="top" wrapText="1"/>
    </xf>
    <xf numFmtId="0" fontId="7" fillId="0" borderId="7" xfId="0" applyFont="1" applyBorder="1" applyAlignment="1">
      <alignment vertical="top" wrapText="1"/>
    </xf>
    <xf numFmtId="165" fontId="11" fillId="0" borderId="0" xfId="0" applyNumberFormat="1" applyFont="1"/>
    <xf numFmtId="166" fontId="11" fillId="0" borderId="0" xfId="0" applyNumberFormat="1" applyFont="1"/>
    <xf numFmtId="0" fontId="11" fillId="0" borderId="0" xfId="0" applyFont="1"/>
    <xf numFmtId="49" fontId="13" fillId="0" borderId="12" xfId="0" applyNumberFormat="1" applyFont="1" applyFill="1" applyBorder="1" applyAlignment="1">
      <alignment horizontal="left" vertical="top"/>
    </xf>
    <xf numFmtId="0" fontId="11" fillId="0" borderId="13" xfId="0" applyFont="1" applyFill="1" applyBorder="1" applyAlignment="1">
      <alignment vertical="top" wrapText="1"/>
    </xf>
    <xf numFmtId="0" fontId="11" fillId="0" borderId="0" xfId="0" applyFont="1" applyAlignment="1">
      <alignment horizontal="center"/>
    </xf>
    <xf numFmtId="2" fontId="11" fillId="0" borderId="0" xfId="0" applyNumberFormat="1" applyFont="1" applyAlignment="1">
      <alignment horizontal="right"/>
    </xf>
    <xf numFmtId="167" fontId="11" fillId="0" borderId="0" xfId="3" applyFont="1" applyFill="1" applyAlignment="1">
      <alignment horizontal="right"/>
    </xf>
    <xf numFmtId="10" fontId="11" fillId="0" borderId="0" xfId="3" applyNumberFormat="1" applyFont="1" applyFill="1" applyAlignment="1">
      <alignment horizontal="right"/>
    </xf>
    <xf numFmtId="169" fontId="11" fillId="0" borderId="0" xfId="4" applyFont="1" applyFill="1" applyAlignment="1">
      <alignment horizontal="right"/>
    </xf>
    <xf numFmtId="0" fontId="14" fillId="0" borderId="12" xfId="0" applyFont="1" applyBorder="1" applyAlignment="1">
      <alignment horizontal="center" vertical="top"/>
    </xf>
    <xf numFmtId="0" fontId="15" fillId="0" borderId="0" xfId="0" applyFont="1" applyAlignment="1">
      <alignment horizontal="center" vertical="center"/>
    </xf>
    <xf numFmtId="165" fontId="15" fillId="0" borderId="15" xfId="1" applyNumberFormat="1" applyFont="1" applyBorder="1" applyAlignment="1">
      <alignment horizontal="center"/>
    </xf>
    <xf numFmtId="44" fontId="11" fillId="0" borderId="0" xfId="2" applyFont="1"/>
    <xf numFmtId="0" fontId="15" fillId="0" borderId="0" xfId="0" applyFont="1" applyAlignment="1">
      <alignment horizontal="center"/>
    </xf>
    <xf numFmtId="165" fontId="15" fillId="0" borderId="14" xfId="1" applyNumberFormat="1" applyFont="1" applyBorder="1" applyAlignment="1">
      <alignment horizontal="center"/>
    </xf>
    <xf numFmtId="0" fontId="16" fillId="0" borderId="0" xfId="0" applyFont="1"/>
    <xf numFmtId="0" fontId="17" fillId="0" borderId="0" xfId="0" applyFont="1" applyAlignment="1">
      <alignment horizontal="left"/>
    </xf>
    <xf numFmtId="165" fontId="14" fillId="0" borderId="17" xfId="1" applyNumberFormat="1" applyFont="1" applyBorder="1" applyAlignment="1"/>
    <xf numFmtId="0" fontId="11" fillId="0" borderId="0" xfId="0" applyFont="1" applyFill="1" applyAlignment="1">
      <alignment horizontal="left" vertical="top" wrapText="1"/>
    </xf>
    <xf numFmtId="168" fontId="20" fillId="0" borderId="0" xfId="4" applyNumberFormat="1" applyFont="1" applyFill="1" applyAlignment="1">
      <alignment horizontal="right" vertical="center"/>
    </xf>
    <xf numFmtId="0" fontId="11" fillId="0" borderId="0" xfId="0" applyFont="1" applyFill="1" applyAlignment="1">
      <alignment vertical="top"/>
    </xf>
    <xf numFmtId="0" fontId="11" fillId="0" borderId="0" xfId="0" applyFont="1" applyFill="1"/>
    <xf numFmtId="0" fontId="11" fillId="0" borderId="0" xfId="0" applyFont="1" applyAlignment="1">
      <alignment vertical="top"/>
    </xf>
    <xf numFmtId="0" fontId="13" fillId="3" borderId="0" xfId="0" applyFont="1" applyFill="1" applyAlignment="1">
      <alignment horizontal="center" vertical="top"/>
    </xf>
    <xf numFmtId="0" fontId="11" fillId="3" borderId="0" xfId="0" applyFont="1" applyFill="1"/>
    <xf numFmtId="2" fontId="11" fillId="3" borderId="0" xfId="0" applyNumberFormat="1" applyFont="1" applyFill="1" applyAlignment="1">
      <alignment horizontal="center"/>
    </xf>
    <xf numFmtId="167" fontId="21" fillId="3" borderId="0" xfId="0" applyNumberFormat="1" applyFont="1" applyFill="1"/>
    <xf numFmtId="170" fontId="11" fillId="3" borderId="0" xfId="5" applyFont="1" applyFill="1" applyAlignment="1"/>
    <xf numFmtId="2" fontId="11" fillId="3" borderId="0" xfId="0" applyNumberFormat="1" applyFont="1" applyFill="1"/>
    <xf numFmtId="0" fontId="0" fillId="0" borderId="0" xfId="0" applyAlignment="1">
      <alignment horizontal="center" vertical="top"/>
    </xf>
    <xf numFmtId="2" fontId="11" fillId="0" borderId="13" xfId="0" applyNumberFormat="1" applyFont="1" applyFill="1" applyBorder="1" applyAlignment="1">
      <alignment horizontal="center" vertical="top" wrapText="1"/>
    </xf>
    <xf numFmtId="0" fontId="11" fillId="0" borderId="13" xfId="0" applyFont="1" applyFill="1" applyBorder="1" applyAlignment="1">
      <alignment horizontal="center" vertical="top" wrapText="1"/>
    </xf>
    <xf numFmtId="2" fontId="13" fillId="0" borderId="14" xfId="0" applyNumberFormat="1" applyFont="1" applyFill="1" applyBorder="1" applyAlignment="1">
      <alignment horizontal="center" vertical="top" wrapText="1"/>
    </xf>
    <xf numFmtId="0" fontId="13" fillId="0" borderId="0" xfId="0" applyFont="1" applyAlignment="1">
      <alignment horizontal="center" vertical="center"/>
    </xf>
    <xf numFmtId="4" fontId="23" fillId="0" borderId="5" xfId="0" applyNumberFormat="1" applyFont="1" applyBorder="1" applyAlignment="1">
      <alignment horizontal="center" vertical="top" wrapText="1"/>
    </xf>
    <xf numFmtId="4" fontId="23" fillId="0" borderId="6" xfId="0" applyNumberFormat="1" applyFont="1" applyBorder="1" applyAlignment="1">
      <alignment horizontal="center" vertical="top" wrapText="1"/>
    </xf>
    <xf numFmtId="4" fontId="23" fillId="0" borderId="7" xfId="0" applyNumberFormat="1" applyFont="1" applyBorder="1" applyAlignment="1">
      <alignment horizontal="center" vertical="top" wrapText="1"/>
    </xf>
    <xf numFmtId="4" fontId="23" fillId="0" borderId="4" xfId="0" applyNumberFormat="1" applyFont="1" applyBorder="1" applyAlignment="1">
      <alignment horizontal="center" vertical="top"/>
    </xf>
    <xf numFmtId="4" fontId="7" fillId="0" borderId="7" xfId="0" applyNumberFormat="1" applyFont="1" applyBorder="1" applyAlignment="1">
      <alignment horizontal="left" vertical="top" wrapText="1"/>
    </xf>
    <xf numFmtId="0" fontId="7" fillId="0" borderId="7" xfId="0" applyFont="1" applyBorder="1" applyAlignment="1">
      <alignment horizontal="center" vertical="top" wrapText="1"/>
    </xf>
    <xf numFmtId="0" fontId="8" fillId="0" borderId="7" xfId="0" applyFont="1" applyBorder="1" applyAlignment="1">
      <alignment vertical="top" wrapText="1"/>
    </xf>
    <xf numFmtId="4" fontId="7" fillId="0" borderId="7" xfId="0" applyNumberFormat="1" applyFont="1" applyBorder="1" applyAlignment="1">
      <alignment vertical="top" wrapText="1"/>
    </xf>
    <xf numFmtId="1" fontId="8" fillId="0" borderId="4" xfId="0" applyNumberFormat="1" applyFont="1" applyBorder="1" applyAlignment="1">
      <alignment horizontal="center" vertical="top" wrapText="1"/>
    </xf>
    <xf numFmtId="1" fontId="8" fillId="0" borderId="5" xfId="0" applyNumberFormat="1" applyFont="1" applyBorder="1" applyAlignment="1">
      <alignment horizontal="center" vertical="top" wrapText="1"/>
    </xf>
    <xf numFmtId="1" fontId="7" fillId="0" borderId="6" xfId="0" applyNumberFormat="1" applyFont="1" applyBorder="1" applyAlignment="1">
      <alignment horizontal="center" vertical="top" wrapText="1"/>
    </xf>
    <xf numFmtId="1" fontId="7" fillId="0" borderId="4" xfId="0" applyNumberFormat="1" applyFont="1" applyBorder="1" applyAlignment="1">
      <alignment horizontal="center" vertical="top" wrapText="1"/>
    </xf>
    <xf numFmtId="1" fontId="7" fillId="0" borderId="5" xfId="0" applyNumberFormat="1" applyFont="1" applyBorder="1" applyAlignment="1">
      <alignment horizontal="center" vertical="top" wrapText="1"/>
    </xf>
    <xf numFmtId="4" fontId="7" fillId="0" borderId="7" xfId="0" applyNumberFormat="1" applyFont="1" applyBorder="1" applyAlignment="1">
      <alignment horizontal="center" vertical="top" wrapText="1"/>
    </xf>
    <xf numFmtId="1" fontId="7" fillId="0" borderId="0" xfId="0" applyNumberFormat="1" applyFont="1" applyBorder="1" applyAlignment="1">
      <alignment horizontal="center" vertical="top" wrapText="1"/>
    </xf>
    <xf numFmtId="1" fontId="7" fillId="0" borderId="2" xfId="0" applyNumberFormat="1" applyFont="1" applyBorder="1" applyAlignment="1">
      <alignment horizontal="center" vertical="top" wrapText="1"/>
    </xf>
    <xf numFmtId="1" fontId="7" fillId="0" borderId="1" xfId="0" applyNumberFormat="1" applyFont="1" applyBorder="1" applyAlignment="1">
      <alignment horizontal="center" vertical="top" wrapText="1"/>
    </xf>
    <xf numFmtId="1" fontId="8" fillId="0" borderId="6" xfId="0" applyNumberFormat="1" applyFont="1" applyBorder="1" applyAlignment="1">
      <alignment horizontal="center" vertical="top" wrapText="1"/>
    </xf>
    <xf numFmtId="0" fontId="7" fillId="0" borderId="0" xfId="0" applyFont="1" applyAlignment="1">
      <alignment horizontal="center" vertical="top" wrapText="1"/>
    </xf>
    <xf numFmtId="4" fontId="26" fillId="0" borderId="7" xfId="0" applyNumberFormat="1" applyFont="1" applyBorder="1" applyAlignment="1">
      <alignment vertical="top" wrapText="1"/>
    </xf>
    <xf numFmtId="0" fontId="26" fillId="0" borderId="7" xfId="0" applyFont="1" applyBorder="1" applyAlignment="1">
      <alignment vertical="top" wrapText="1"/>
    </xf>
    <xf numFmtId="0" fontId="26" fillId="0" borderId="0" xfId="0" applyFont="1" applyAlignment="1">
      <alignment vertical="top" wrapText="1"/>
    </xf>
    <xf numFmtId="4" fontId="27" fillId="0" borderId="7" xfId="0" applyNumberFormat="1" applyFont="1" applyBorder="1" applyAlignment="1">
      <alignment horizontal="center" vertical="top" wrapText="1"/>
    </xf>
    <xf numFmtId="0" fontId="0" fillId="0" borderId="0" xfId="0" applyBorder="1"/>
    <xf numFmtId="0" fontId="11" fillId="0" borderId="0" xfId="0" applyFont="1" applyBorder="1" applyAlignment="1">
      <alignment vertical="top"/>
    </xf>
    <xf numFmtId="0" fontId="12" fillId="2" borderId="7" xfId="0" applyFont="1" applyFill="1" applyBorder="1" applyAlignment="1">
      <alignment horizontal="center" vertical="center" wrapText="1"/>
    </xf>
    <xf numFmtId="0" fontId="11" fillId="0" borderId="7" xfId="0" applyFont="1" applyFill="1" applyBorder="1" applyAlignment="1">
      <alignment vertical="top" wrapText="1"/>
    </xf>
    <xf numFmtId="0" fontId="11" fillId="0" borderId="7" xfId="0" applyFont="1" applyBorder="1" applyAlignment="1">
      <alignment vertical="top"/>
    </xf>
    <xf numFmtId="0" fontId="11" fillId="0" borderId="7" xfId="0" applyFont="1" applyFill="1" applyBorder="1" applyAlignment="1">
      <alignment horizontal="center" vertical="top" wrapText="1"/>
    </xf>
    <xf numFmtId="0" fontId="0" fillId="0" borderId="0" xfId="0" applyBorder="1" applyAlignment="1">
      <alignment horizontal="center"/>
    </xf>
    <xf numFmtId="0" fontId="15" fillId="0" borderId="16" xfId="0" applyFont="1" applyFill="1" applyBorder="1" applyAlignment="1">
      <alignment horizontal="left" wrapText="1"/>
    </xf>
    <xf numFmtId="0" fontId="0" fillId="0" borderId="23" xfId="0" applyFill="1" applyBorder="1"/>
    <xf numFmtId="0" fontId="0" fillId="0" borderId="0" xfId="0" applyFill="1" applyBorder="1"/>
    <xf numFmtId="0" fontId="0" fillId="0" borderId="18" xfId="0" applyFill="1" applyBorder="1"/>
    <xf numFmtId="0" fontId="0" fillId="0" borderId="20" xfId="0" applyFill="1" applyBorder="1"/>
    <xf numFmtId="0" fontId="0" fillId="0" borderId="21" xfId="0" applyFill="1" applyBorder="1"/>
    <xf numFmtId="0" fontId="0" fillId="0" borderId="22" xfId="0" applyFill="1" applyBorder="1"/>
    <xf numFmtId="0" fontId="11" fillId="0" borderId="0" xfId="0" applyFont="1" applyBorder="1"/>
    <xf numFmtId="2" fontId="12" fillId="2" borderId="7" xfId="0" applyNumberFormat="1" applyFont="1" applyFill="1" applyBorder="1" applyAlignment="1">
      <alignment horizontal="center" vertical="center" wrapText="1"/>
    </xf>
    <xf numFmtId="168" fontId="12" fillId="2" borderId="7" xfId="3" applyNumberFormat="1" applyFont="1" applyFill="1" applyBorder="1" applyAlignment="1">
      <alignment horizontal="center" vertical="center" wrapText="1"/>
    </xf>
    <xf numFmtId="168" fontId="12" fillId="2" borderId="7" xfId="4" applyNumberFormat="1" applyFont="1" applyFill="1" applyBorder="1" applyAlignment="1">
      <alignment horizontal="center" vertical="center" wrapText="1"/>
    </xf>
    <xf numFmtId="2" fontId="11" fillId="0" borderId="7" xfId="0" applyNumberFormat="1" applyFont="1" applyFill="1" applyBorder="1" applyAlignment="1">
      <alignment horizontal="center" vertical="top" wrapText="1"/>
    </xf>
    <xf numFmtId="2" fontId="13" fillId="0" borderId="7" xfId="0" applyNumberFormat="1" applyFont="1" applyFill="1" applyBorder="1" applyAlignment="1">
      <alignment horizontal="center" vertical="top" wrapText="1"/>
    </xf>
    <xf numFmtId="0" fontId="29" fillId="0" borderId="0" xfId="0" applyFont="1"/>
    <xf numFmtId="0" fontId="24" fillId="0" borderId="0" xfId="0" applyFont="1"/>
    <xf numFmtId="0" fontId="30" fillId="0" borderId="0" xfId="0" applyFont="1" applyAlignment="1">
      <alignment horizontal="center" vertical="center"/>
    </xf>
    <xf numFmtId="0" fontId="31" fillId="2" borderId="9" xfId="0" applyFont="1" applyFill="1" applyBorder="1" applyAlignment="1">
      <alignment horizontal="center" vertical="center" wrapText="1"/>
    </xf>
    <xf numFmtId="0" fontId="31" fillId="2" borderId="10" xfId="0" applyFont="1" applyFill="1" applyBorder="1" applyAlignment="1">
      <alignment horizontal="center" vertical="center" wrapText="1"/>
    </xf>
    <xf numFmtId="0" fontId="15" fillId="0" borderId="0" xfId="0" applyFont="1" applyBorder="1" applyAlignment="1">
      <alignment horizontal="left"/>
    </xf>
    <xf numFmtId="0" fontId="14" fillId="0" borderId="0" xfId="0" applyFont="1" applyBorder="1" applyAlignment="1">
      <alignment horizontal="center"/>
    </xf>
    <xf numFmtId="4" fontId="14" fillId="0" borderId="0" xfId="0" applyNumberFormat="1" applyFont="1" applyBorder="1" applyAlignment="1">
      <alignment horizontal="right"/>
    </xf>
    <xf numFmtId="165" fontId="14" fillId="0" borderId="19" xfId="1" applyNumberFormat="1" applyFont="1" applyBorder="1" applyAlignment="1"/>
    <xf numFmtId="0" fontId="16" fillId="0" borderId="0" xfId="0" applyFont="1" applyBorder="1" applyAlignment="1">
      <alignment horizontal="center" vertical="top"/>
    </xf>
    <xf numFmtId="0" fontId="18" fillId="0" borderId="0" xfId="0" applyFont="1" applyBorder="1" applyAlignment="1">
      <alignment horizontal="left"/>
    </xf>
    <xf numFmtId="0" fontId="16" fillId="0" borderId="0" xfId="0" applyFont="1" applyBorder="1" applyAlignment="1">
      <alignment horizontal="left"/>
    </xf>
    <xf numFmtId="4" fontId="16" fillId="0" borderId="0" xfId="0" applyNumberFormat="1" applyFont="1" applyBorder="1" applyAlignment="1">
      <alignment horizontal="right"/>
    </xf>
    <xf numFmtId="0" fontId="16" fillId="0" borderId="0" xfId="1" applyNumberFormat="1" applyFont="1" applyBorder="1" applyAlignment="1">
      <alignment horizontal="left"/>
    </xf>
    <xf numFmtId="0" fontId="12" fillId="2" borderId="7" xfId="0" applyFont="1" applyFill="1" applyBorder="1" applyAlignment="1">
      <alignment horizontal="center" vertical="top" wrapText="1"/>
    </xf>
    <xf numFmtId="0" fontId="11" fillId="0" borderId="0" xfId="0" applyFont="1" applyFill="1" applyBorder="1" applyAlignment="1">
      <alignment vertical="top" wrapText="1"/>
    </xf>
    <xf numFmtId="0" fontId="9" fillId="0" borderId="0" xfId="0" applyFont="1" applyBorder="1" applyAlignment="1">
      <alignment vertical="center"/>
    </xf>
    <xf numFmtId="0" fontId="22" fillId="0" borderId="0" xfId="0" applyFont="1" applyBorder="1" applyAlignment="1">
      <alignment vertical="center"/>
    </xf>
    <xf numFmtId="0" fontId="11" fillId="0" borderId="0" xfId="0" applyFont="1" applyFill="1" applyBorder="1" applyAlignment="1">
      <alignment horizontal="center" vertical="top" wrapText="1"/>
    </xf>
    <xf numFmtId="0" fontId="9" fillId="0" borderId="0" xfId="0" applyFont="1" applyFill="1" applyBorder="1" applyAlignment="1">
      <alignment vertical="center"/>
    </xf>
    <xf numFmtId="0" fontId="22" fillId="0" borderId="0" xfId="0" applyFont="1" applyFill="1" applyBorder="1" applyAlignment="1">
      <alignment vertical="center"/>
    </xf>
    <xf numFmtId="0" fontId="0" fillId="0" borderId="0" xfId="0" applyFill="1" applyBorder="1" applyAlignment="1">
      <alignment horizontal="center"/>
    </xf>
    <xf numFmtId="0" fontId="11" fillId="0" borderId="0" xfId="0" applyFont="1" applyFill="1" applyBorder="1" applyAlignment="1">
      <alignment vertical="top"/>
    </xf>
    <xf numFmtId="0" fontId="13" fillId="0" borderId="0" xfId="0" applyFont="1" applyBorder="1" applyAlignment="1">
      <alignment vertical="top"/>
    </xf>
    <xf numFmtId="0" fontId="33" fillId="0" borderId="0" xfId="0" applyFont="1" applyBorder="1"/>
    <xf numFmtId="0" fontId="13" fillId="0" borderId="7" xfId="0" applyFont="1" applyFill="1" applyBorder="1" applyAlignment="1">
      <alignment vertical="top" wrapText="1"/>
    </xf>
    <xf numFmtId="0" fontId="13" fillId="0" borderId="7" xfId="0" applyFont="1" applyFill="1" applyBorder="1" applyAlignment="1">
      <alignment horizontal="center" vertical="top" wrapText="1"/>
    </xf>
    <xf numFmtId="0" fontId="33" fillId="0" borderId="7" xfId="0" applyFont="1" applyFill="1" applyBorder="1" applyAlignment="1">
      <alignment horizontal="center"/>
    </xf>
    <xf numFmtId="0" fontId="9" fillId="0" borderId="0" xfId="0" applyFont="1" applyBorder="1" applyAlignment="1">
      <alignment horizontal="center" vertical="center"/>
    </xf>
    <xf numFmtId="0" fontId="22" fillId="0" borderId="0" xfId="0" applyFont="1" applyBorder="1" applyAlignment="1">
      <alignment horizontal="center" vertical="center"/>
    </xf>
    <xf numFmtId="0" fontId="13" fillId="0" borderId="7" xfId="0" applyFont="1" applyBorder="1" applyAlignment="1">
      <alignment horizontal="center" vertical="top"/>
    </xf>
    <xf numFmtId="0" fontId="11" fillId="0" borderId="0" xfId="0" applyFont="1" applyBorder="1" applyAlignment="1">
      <alignment horizontal="center" vertical="top"/>
    </xf>
    <xf numFmtId="1" fontId="10" fillId="0" borderId="8" xfId="0" applyNumberFormat="1" applyFont="1" applyBorder="1" applyAlignment="1">
      <alignment horizontal="center" vertical="center" wrapText="1"/>
    </xf>
    <xf numFmtId="1" fontId="31" fillId="2" borderId="10" xfId="0" applyNumberFormat="1" applyFont="1" applyFill="1" applyBorder="1" applyAlignment="1">
      <alignment horizontal="center" vertical="center" wrapText="1"/>
    </xf>
    <xf numFmtId="4" fontId="10" fillId="0" borderId="8" xfId="0" applyNumberFormat="1" applyFont="1" applyBorder="1" applyAlignment="1">
      <alignment horizontal="center" vertical="center" wrapText="1"/>
    </xf>
    <xf numFmtId="4" fontId="31" fillId="2" borderId="10" xfId="3" applyNumberFormat="1" applyFont="1" applyFill="1" applyBorder="1" applyAlignment="1">
      <alignment horizontal="center" vertical="center" wrapText="1"/>
    </xf>
    <xf numFmtId="4" fontId="10" fillId="0" borderId="8" xfId="0" applyNumberFormat="1" applyFont="1" applyBorder="1" applyAlignment="1">
      <alignment horizontal="right" vertical="center" wrapText="1"/>
    </xf>
    <xf numFmtId="4" fontId="31" fillId="2" borderId="11" xfId="4" applyNumberFormat="1" applyFont="1" applyFill="1" applyBorder="1" applyAlignment="1">
      <alignment horizontal="right" vertical="center" wrapText="1"/>
    </xf>
    <xf numFmtId="4" fontId="8" fillId="0" borderId="4" xfId="0" applyNumberFormat="1" applyFont="1" applyBorder="1" applyAlignment="1">
      <alignment horizontal="center" vertical="top"/>
    </xf>
    <xf numFmtId="4" fontId="8" fillId="0" borderId="5" xfId="0" applyNumberFormat="1" applyFont="1" applyBorder="1" applyAlignment="1">
      <alignment horizontal="center" vertical="top" wrapText="1"/>
    </xf>
    <xf numFmtId="4" fontId="8" fillId="0" borderId="6" xfId="0" applyNumberFormat="1" applyFont="1" applyBorder="1" applyAlignment="1">
      <alignment horizontal="center" vertical="top" wrapText="1"/>
    </xf>
    <xf numFmtId="4" fontId="8" fillId="0" borderId="7" xfId="0" applyNumberFormat="1" applyFont="1" applyBorder="1" applyAlignment="1">
      <alignment horizontal="center" vertical="top" wrapText="1"/>
    </xf>
    <xf numFmtId="4" fontId="26" fillId="0" borderId="7" xfId="0" applyNumberFormat="1" applyFont="1" applyBorder="1" applyAlignment="1">
      <alignment horizontal="center" vertical="top" wrapText="1"/>
    </xf>
    <xf numFmtId="4" fontId="8" fillId="0" borderId="7" xfId="0" applyNumberFormat="1" applyFont="1" applyBorder="1" applyAlignment="1">
      <alignment vertical="top" wrapText="1"/>
    </xf>
    <xf numFmtId="0" fontId="13" fillId="0" borderId="0" xfId="0" applyFont="1" applyBorder="1" applyAlignment="1">
      <alignment horizontal="center" vertical="top"/>
    </xf>
    <xf numFmtId="0" fontId="13" fillId="0" borderId="0" xfId="0" applyFont="1" applyFill="1" applyBorder="1" applyAlignment="1">
      <alignment vertical="top" wrapText="1"/>
    </xf>
    <xf numFmtId="0" fontId="33" fillId="0" borderId="0" xfId="0" applyFont="1" applyFill="1" applyBorder="1" applyAlignment="1">
      <alignment horizontal="center"/>
    </xf>
    <xf numFmtId="0" fontId="34" fillId="0" borderId="8" xfId="0" applyFont="1" applyBorder="1" applyAlignment="1">
      <alignment horizontal="center" vertical="center" wrapText="1"/>
    </xf>
    <xf numFmtId="0" fontId="10" fillId="0" borderId="8" xfId="0" applyFont="1" applyBorder="1" applyAlignment="1">
      <alignment horizontal="center" wrapText="1"/>
    </xf>
    <xf numFmtId="0" fontId="31" fillId="2" borderId="10" xfId="0" applyFont="1" applyFill="1" applyBorder="1" applyAlignment="1">
      <alignment horizontal="center" wrapText="1"/>
    </xf>
    <xf numFmtId="0" fontId="0" fillId="0" borderId="0" xfId="0" applyFill="1"/>
    <xf numFmtId="0" fontId="9" fillId="0" borderId="0" xfId="0" applyFont="1" applyAlignment="1">
      <alignment horizontal="center" vertical="center"/>
    </xf>
    <xf numFmtId="0" fontId="10" fillId="0" borderId="0" xfId="0" applyFont="1" applyBorder="1" applyAlignment="1">
      <alignment horizontal="center" vertical="center" wrapText="1"/>
    </xf>
    <xf numFmtId="0" fontId="0" fillId="0" borderId="0" xfId="0" applyFill="1"/>
    <xf numFmtId="0" fontId="19" fillId="0" borderId="0" xfId="0" applyFont="1" applyFill="1" applyBorder="1" applyAlignment="1">
      <alignment horizontal="center"/>
    </xf>
    <xf numFmtId="0" fontId="19" fillId="0" borderId="0" xfId="0" applyFont="1" applyBorder="1" applyAlignment="1">
      <alignment horizontal="center"/>
    </xf>
    <xf numFmtId="0" fontId="19" fillId="0" borderId="0" xfId="0" applyFont="1" applyAlignment="1">
      <alignment horizontal="center"/>
    </xf>
    <xf numFmtId="0" fontId="14" fillId="0" borderId="24" xfId="0" applyFont="1" applyFill="1" applyBorder="1" applyAlignment="1">
      <alignment horizontal="center" vertical="center"/>
    </xf>
    <xf numFmtId="0" fontId="14" fillId="0" borderId="25" xfId="0" applyFont="1" applyFill="1" applyBorder="1" applyAlignment="1">
      <alignment horizontal="center" vertical="center"/>
    </xf>
    <xf numFmtId="0" fontId="14" fillId="0" borderId="26" xfId="0" applyFont="1" applyFill="1" applyBorder="1" applyAlignment="1">
      <alignment horizontal="center" vertical="center"/>
    </xf>
    <xf numFmtId="0" fontId="14" fillId="0" borderId="23" xfId="0" applyFont="1" applyFill="1" applyBorder="1" applyAlignment="1">
      <alignment horizontal="center" vertical="center"/>
    </xf>
    <xf numFmtId="0" fontId="14" fillId="0" borderId="0" xfId="0" applyFont="1" applyFill="1" applyBorder="1" applyAlignment="1">
      <alignment horizontal="center" vertical="center"/>
    </xf>
    <xf numFmtId="0" fontId="14" fillId="0" borderId="18" xfId="0" applyFont="1" applyFill="1" applyBorder="1" applyAlignment="1">
      <alignment horizontal="center" vertical="center"/>
    </xf>
    <xf numFmtId="4" fontId="1" fillId="0" borderId="0" xfId="0" applyNumberFormat="1" applyFont="1" applyBorder="1" applyAlignment="1">
      <alignment horizontal="center" vertical="center" wrapText="1"/>
    </xf>
    <xf numFmtId="0" fontId="29" fillId="0" borderId="0" xfId="0" applyFont="1" applyFill="1" applyAlignment="1">
      <alignment vertical="top"/>
    </xf>
    <xf numFmtId="0" fontId="29" fillId="0" borderId="0" xfId="0" applyFont="1" applyFill="1" applyAlignment="1">
      <alignment wrapText="1"/>
    </xf>
    <xf numFmtId="1" fontId="11" fillId="0" borderId="0" xfId="0" applyNumberFormat="1" applyFont="1" applyFill="1"/>
    <xf numFmtId="4" fontId="11" fillId="0" borderId="0" xfId="0" applyNumberFormat="1" applyFont="1" applyFill="1"/>
    <xf numFmtId="4" fontId="11" fillId="0" borderId="0" xfId="0" applyNumberFormat="1" applyFont="1" applyFill="1" applyAlignment="1">
      <alignment horizontal="right"/>
    </xf>
    <xf numFmtId="0" fontId="29" fillId="0" borderId="0" xfId="0" applyFont="1" applyFill="1" applyAlignment="1">
      <alignment vertical="top" wrapText="1"/>
    </xf>
    <xf numFmtId="0" fontId="24" fillId="0" borderId="0" xfId="0" applyFont="1" applyFill="1" applyAlignment="1">
      <alignment horizontal="center" vertical="top"/>
    </xf>
    <xf numFmtId="0" fontId="24" fillId="0" borderId="0" xfId="0" applyFont="1" applyFill="1" applyAlignment="1">
      <alignment wrapText="1"/>
    </xf>
    <xf numFmtId="0" fontId="28" fillId="0" borderId="0" xfId="0" applyFont="1" applyFill="1" applyAlignment="1">
      <alignment horizontal="center"/>
    </xf>
    <xf numFmtId="1" fontId="0" fillId="0" borderId="0" xfId="0" applyNumberFormat="1" applyFill="1"/>
    <xf numFmtId="4" fontId="0" fillId="0" borderId="0" xfId="0" applyNumberFormat="1" applyFill="1"/>
    <xf numFmtId="4" fontId="0" fillId="0" borderId="0" xfId="0" applyNumberFormat="1" applyFill="1" applyAlignment="1">
      <alignment horizontal="right"/>
    </xf>
    <xf numFmtId="173" fontId="25" fillId="0" borderId="0" xfId="0" applyNumberFormat="1" applyFont="1" applyFill="1" applyAlignment="1">
      <alignment horizontal="center"/>
    </xf>
  </cellXfs>
  <cellStyles count="6">
    <cellStyle name="Euro" xfId="4" xr:uid="{00000000-0005-0000-0000-000000000000}"/>
    <cellStyle name="Excel_BuiltIn_Comma" xfId="3" xr:uid="{00000000-0005-0000-0000-000001000000}"/>
    <cellStyle name="Excel_BuiltIn_Currency" xfId="5" xr:uid="{00000000-0005-0000-0000-000002000000}"/>
    <cellStyle name="Milliers" xfId="1" builtinId="3"/>
    <cellStyle name="Monétaire" xfId="2" builtinId="4"/>
    <cellStyle name="Normal" xfId="0" builtinId="0"/>
  </cellStyles>
  <dxfs count="11">
    <dxf>
      <font>
        <b/>
        <color rgb="FFFF0000"/>
      </font>
    </dxf>
    <dxf>
      <font>
        <b val="0"/>
        <i val="0"/>
        <strike val="0"/>
        <condense val="0"/>
        <extend val="0"/>
        <outline val="0"/>
        <shadow val="0"/>
        <u val="none"/>
        <vertAlign val="baseline"/>
        <sz val="10"/>
        <color indexed="8"/>
        <name val="Calibri"/>
        <family val="2"/>
        <scheme val="none"/>
      </font>
    </dxf>
    <dxf>
      <font>
        <b val="0"/>
        <i val="0"/>
        <strike val="0"/>
        <condense val="0"/>
        <extend val="0"/>
        <outline val="0"/>
        <shadow val="0"/>
        <u val="none"/>
        <vertAlign val="baseline"/>
        <sz val="10"/>
        <color indexed="8"/>
        <name val="Calibri"/>
        <family val="2"/>
        <scheme val="none"/>
      </font>
    </dxf>
    <dxf>
      <font>
        <b val="0"/>
        <i val="0"/>
        <strike val="0"/>
        <condense val="0"/>
        <extend val="0"/>
        <outline val="0"/>
        <shadow val="0"/>
        <u val="none"/>
        <vertAlign val="baseline"/>
        <sz val="10"/>
        <color indexed="8"/>
        <name val="Calibri"/>
        <family val="2"/>
        <scheme val="none"/>
      </font>
    </dxf>
    <dxf>
      <font>
        <b val="0"/>
        <i val="0"/>
        <strike val="0"/>
        <condense val="0"/>
        <extend val="0"/>
        <outline val="0"/>
        <shadow val="0"/>
        <u val="none"/>
        <vertAlign val="baseline"/>
        <sz val="10"/>
        <color rgb="FFFF0000"/>
        <name val="Arial2"/>
        <scheme val="none"/>
      </font>
      <numFmt numFmtId="173" formatCode="0;;;@"/>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0"/>
        <color auto="1"/>
        <name val="Arial2"/>
        <scheme val="none"/>
      </font>
      <numFmt numFmtId="0" formatCode="General"/>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rgb="FF000000"/>
        <name val="Arial2"/>
        <scheme val="none"/>
      </font>
      <numFmt numFmtId="4" formatCode="#,##0.0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0"/>
        <color rgb="FF000000"/>
        <name val="Arial2"/>
        <scheme val="none"/>
      </font>
      <numFmt numFmtId="4" formatCode="#,##0.00"/>
      <fill>
        <patternFill patternType="none">
          <fgColor indexed="64"/>
          <bgColor indexed="65"/>
        </patternFill>
      </fill>
    </dxf>
    <dxf>
      <font>
        <b val="0"/>
        <i val="0"/>
        <strike val="0"/>
        <condense val="0"/>
        <extend val="0"/>
        <outline val="0"/>
        <shadow val="0"/>
        <u val="none"/>
        <vertAlign val="baseline"/>
        <sz val="10"/>
        <color rgb="FF000000"/>
        <name val="Arial2"/>
        <scheme val="none"/>
      </font>
      <numFmt numFmtId="1" formatCode="0"/>
      <fill>
        <patternFill patternType="none">
          <fgColor indexed="64"/>
          <bgColor indexed="65"/>
        </patternFill>
      </fill>
    </dxf>
    <dxf>
      <font>
        <b val="0"/>
        <i val="0"/>
        <strike val="0"/>
        <condense val="0"/>
        <extend val="0"/>
        <outline val="0"/>
        <shadow val="0"/>
        <u val="none"/>
        <vertAlign val="baseline"/>
        <sz val="10"/>
        <color auto="1"/>
        <name val="Arial2"/>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10"/>
        <color rgb="FF000000"/>
        <name val="Arial2"/>
        <scheme val="none"/>
      </font>
      <fill>
        <patternFill patternType="none">
          <fgColor indexed="64"/>
          <bgColor indexed="65"/>
        </patternFill>
      </fill>
    </dxf>
  </dxfs>
  <tableStyles count="0" defaultTableStyle="TableStyleMedium9" defaultPivotStyle="PivotStyleLight16"/>
  <colors>
    <mruColors>
      <color rgb="FFFF00FF"/>
      <color rgb="FF3FFF96"/>
      <color rgb="FFFFFFA3"/>
      <color rgb="FFFF8B8B"/>
      <color rgb="FFFFDA65"/>
      <color rgb="FFFF2F2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95BFF4B-3D1C-49E2-B35A-D2AC236813AF}" name="DPGF" displayName="DPGF" ref="A4:G12" totalsRowShown="0">
  <autoFilter ref="A4:G12" xr:uid="{54419E19-7261-4B02-B471-9716288E1F96}"/>
  <tableColumns count="7">
    <tableColumn id="1" xr3:uid="{537AC95F-BF6C-455B-BD06-0B7BF2ED76B3}" name="Choix bordereau" dataDxfId="10"/>
    <tableColumn id="2" xr3:uid="{268B6AB9-E67E-4906-B819-CBE9082A66F7}" name="N° " dataDxfId="9"/>
    <tableColumn id="3" xr3:uid="{3E4D53EC-1FAE-4AD3-A4F2-D7BE43269797}" name="Désignation des ouvrages" dataDxfId="5">
      <calculatedColumnFormula>IF(ISBLANK(B5),"",IFERROR(VLOOKUP(B5,INDIRECT(A5),7,0)," -- Code incorrect --"))</calculatedColumnFormula>
    </tableColumn>
    <tableColumn id="4" xr3:uid="{F690B967-6F5A-4054-9D3D-4AA2B079DA44}" name="U" dataDxfId="4">
      <calculatedColumnFormula>IF(ISBLANK(B5),"",IFERROR(VLOOKUP(B5,INDIRECT(A5),9,0)," -- Code incorrect --"))</calculatedColumnFormula>
    </tableColumn>
    <tableColumn id="5" xr3:uid="{BEB32955-288F-4859-AABF-785248D00477}" name="Q" dataDxfId="8"/>
    <tableColumn id="6" xr3:uid="{B004E4E7-70B1-4A9F-AB4E-628FAA0639C9}" name="PU" dataDxfId="7"/>
    <tableColumn id="7" xr3:uid="{0F82B7E4-1F31-4C3F-A171-6A96900C0106}" name="PT" dataDxfId="6"/>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26538BB-4C59-4167-80C1-6153083ECB8F}" name="T_feuilles" displayName="T_feuilles" ref="J1:J17" totalsRowShown="0" headerRowDxfId="1" dataDxfId="2">
  <autoFilter ref="J1:J17" xr:uid="{FAD8E27E-A188-46E6-9B3A-F395678185A4}"/>
  <tableColumns count="1">
    <tableColumn id="1" xr3:uid="{44E71016-9EC0-49CC-8FAE-7D3B4A03BC55}" name="Liste feuilles" dataDxfId="3"/>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J12"/>
  <sheetViews>
    <sheetView tabSelected="1" workbookViewId="0">
      <pane ySplit="4" topLeftCell="A5" activePane="bottomLeft" state="frozen"/>
      <selection pane="bottomLeft" activeCell="C8" sqref="C8"/>
    </sheetView>
  </sheetViews>
  <sheetFormatPr baseColWidth="10" defaultRowHeight="15"/>
  <cols>
    <col min="1" max="1" width="32.42578125" style="138" customWidth="1"/>
    <col min="2" max="2" width="11" style="158" customWidth="1"/>
    <col min="3" max="3" width="85.7109375" style="159" customWidth="1"/>
    <col min="4" max="4" width="6.42578125" style="160" customWidth="1"/>
    <col min="5" max="5" width="11" style="161" customWidth="1"/>
    <col min="6" max="6" width="11" style="162" customWidth="1"/>
    <col min="7" max="7" width="14.7109375" style="163" customWidth="1"/>
    <col min="8" max="8" width="11.5703125" style="138" customWidth="1"/>
    <col min="9" max="9" width="12.85546875" style="138" bestFit="1" customWidth="1"/>
    <col min="10" max="10" width="12.28515625" style="138" bestFit="1" customWidth="1"/>
    <col min="11" max="253" width="11.5703125" style="138" customWidth="1"/>
    <col min="254" max="254" width="12.5703125" style="138" customWidth="1"/>
    <col min="255" max="16384" width="11.42578125" style="138"/>
  </cols>
  <sheetData>
    <row r="1" spans="1:10" customFormat="1" ht="26.25">
      <c r="B1" s="139"/>
      <c r="C1" s="139"/>
      <c r="D1" s="139"/>
      <c r="E1" s="139"/>
      <c r="F1" s="139"/>
      <c r="G1" s="139"/>
    </row>
    <row r="2" spans="1:10" s="12" customFormat="1" ht="26.25">
      <c r="B2" s="140"/>
      <c r="C2" s="140"/>
      <c r="D2" s="140"/>
      <c r="E2" s="140"/>
      <c r="F2" s="140"/>
      <c r="G2" s="140"/>
      <c r="H2" s="10"/>
      <c r="I2" s="11"/>
      <c r="J2" s="11"/>
    </row>
    <row r="3" spans="1:10" s="12" customFormat="1" ht="5.0999999999999996" customHeight="1" thickBot="1">
      <c r="B3" s="135"/>
      <c r="C3" s="135"/>
      <c r="D3" s="136"/>
      <c r="E3" s="120"/>
      <c r="F3" s="122"/>
      <c r="G3" s="124"/>
      <c r="H3" s="10"/>
      <c r="I3" s="11"/>
      <c r="J3" s="11"/>
    </row>
    <row r="4" spans="1:10" s="88" customFormat="1" ht="20.100000000000001" customHeight="1" thickTop="1">
      <c r="A4" s="90" t="s">
        <v>43</v>
      </c>
      <c r="B4" s="91" t="s">
        <v>36</v>
      </c>
      <c r="C4" s="92" t="s">
        <v>37</v>
      </c>
      <c r="D4" s="137" t="s">
        <v>38</v>
      </c>
      <c r="E4" s="121" t="s">
        <v>39</v>
      </c>
      <c r="F4" s="123" t="s">
        <v>116</v>
      </c>
      <c r="G4" s="125" t="s">
        <v>117</v>
      </c>
      <c r="H4" s="89"/>
      <c r="I4" s="89"/>
    </row>
    <row r="5" spans="1:10" s="32" customFormat="1" ht="12.75">
      <c r="A5" s="32" t="s">
        <v>61</v>
      </c>
      <c r="B5" s="152" t="s">
        <v>67</v>
      </c>
      <c r="C5" s="153" t="str">
        <f t="shared" ref="C5:C12" ca="1" si="0">IF(ISBLANK(B5),"",IFERROR(VLOOKUP(B5,INDIRECT(A5),7,0)," -- Code incorrect --"))</f>
        <v>N - MOBILIER</v>
      </c>
      <c r="D5" s="164">
        <f ca="1">IF(ISBLANK(B5),"",IFERROR(VLOOKUP(B5,INDIRECT(A5),9,0)," -- Code incorrect --"))</f>
        <v>0</v>
      </c>
      <c r="E5" s="154"/>
      <c r="F5" s="155"/>
      <c r="G5" s="156"/>
    </row>
    <row r="6" spans="1:10" s="32" customFormat="1" ht="13.5" customHeight="1">
      <c r="A6" s="32" t="s">
        <v>61</v>
      </c>
      <c r="B6" s="152" t="s">
        <v>133</v>
      </c>
      <c r="C6" s="157" t="str">
        <f t="shared" ca="1" si="0"/>
        <v>BANCS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v>
      </c>
      <c r="D6" s="164">
        <f t="shared" ref="D5:D12" ca="1" si="1">IF(ISBLANK(B6),"",IFERROR(VLOOKUP(B6,INDIRECT(A6),9,0)," -- Code incorrect --"))</f>
        <v>0</v>
      </c>
      <c r="E6" s="154"/>
      <c r="F6" s="155"/>
      <c r="G6" s="156"/>
    </row>
    <row r="7" spans="1:10" s="32" customFormat="1" ht="13.5" customHeight="1">
      <c r="A7" s="32" t="s">
        <v>61</v>
      </c>
      <c r="B7" s="152" t="s">
        <v>135</v>
      </c>
      <c r="C7" s="157" t="str">
        <f t="shared" ca="1" si="0"/>
        <v>Banc "DROIT" conforme aux pièces graphiques et CCTP</v>
      </c>
      <c r="D7" s="164" t="str">
        <f t="shared" ca="1" si="1"/>
        <v>U</v>
      </c>
      <c r="E7" s="154"/>
      <c r="F7" s="155"/>
      <c r="G7" s="156"/>
    </row>
    <row r="8" spans="1:10" s="32" customFormat="1" ht="13.5" customHeight="1">
      <c r="A8" s="32" t="s">
        <v>61</v>
      </c>
      <c r="B8" s="152" t="s">
        <v>139</v>
      </c>
      <c r="C8" s="157" t="str">
        <f t="shared" ca="1" si="0"/>
        <v>CLOU DE CHAUSSEE 
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v>
      </c>
      <c r="D8" s="164">
        <f t="shared" ca="1" si="1"/>
        <v>0</v>
      </c>
      <c r="E8" s="154"/>
      <c r="F8" s="155"/>
      <c r="G8" s="156"/>
    </row>
    <row r="9" spans="1:10" s="32" customFormat="1" ht="13.5" customHeight="1">
      <c r="A9" s="32" t="s">
        <v>61</v>
      </c>
      <c r="B9" s="152" t="s">
        <v>140</v>
      </c>
      <c r="C9" s="157" t="str">
        <f t="shared" ca="1" si="0"/>
        <v>Clous carrés inox brossé 120*120, Fusion de chez UNIVERS &amp; CITE</v>
      </c>
      <c r="D9" s="164" t="str">
        <f t="shared" ca="1" si="1"/>
        <v>U</v>
      </c>
      <c r="E9" s="154"/>
      <c r="F9" s="155"/>
      <c r="G9" s="156"/>
    </row>
    <row r="10" spans="1:10" s="32" customFormat="1" ht="14.25" customHeight="1">
      <c r="A10" s="32" t="s">
        <v>61</v>
      </c>
      <c r="B10" s="152" t="s">
        <v>134</v>
      </c>
      <c r="C10" s="157" t="str">
        <f t="shared" ca="1" si="0"/>
        <v>CORBEILLE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D10" s="164" t="str">
        <f t="shared" ca="1" si="1"/>
        <v>U</v>
      </c>
      <c r="E10" s="154"/>
      <c r="F10" s="155"/>
      <c r="G10" s="156"/>
    </row>
    <row r="11" spans="1:10" s="32" customFormat="1" ht="12.75">
      <c r="A11" s="32" t="s">
        <v>61</v>
      </c>
      <c r="B11" s="152" t="s">
        <v>148</v>
      </c>
      <c r="C11" s="157" t="str">
        <f t="shared" ca="1" si="0"/>
        <v>LISSE BOIS 
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v>
      </c>
      <c r="D11" s="164" t="str">
        <f t="shared" ca="1" si="1"/>
        <v>M</v>
      </c>
      <c r="E11" s="154"/>
      <c r="F11" s="155"/>
      <c r="G11" s="156"/>
    </row>
    <row r="12" spans="1:10" s="32" customFormat="1" ht="12.75">
      <c r="A12" s="32" t="s">
        <v>61</v>
      </c>
      <c r="B12" s="152" t="s">
        <v>150</v>
      </c>
      <c r="C12" s="157" t="str">
        <f t="shared" ca="1" si="0"/>
        <v>SERI type "Croix St André" 1630mm</v>
      </c>
      <c r="D12" s="164" t="str">
        <f t="shared" ca="1" si="1"/>
        <v>U</v>
      </c>
      <c r="E12" s="154"/>
      <c r="F12" s="155"/>
      <c r="G12" s="156"/>
    </row>
  </sheetData>
  <mergeCells count="2">
    <mergeCell ref="B1:G1"/>
    <mergeCell ref="B2:G2"/>
  </mergeCells>
  <phoneticPr fontId="32" type="noConversion"/>
  <dataValidations count="1">
    <dataValidation type="list" allowBlank="1" showInputMessage="1" showErrorMessage="1" sqref="A5:A12" xr:uid="{FBEDCB68-4185-4BF8-BD93-C667DDE65249}">
      <formula1>L_feuilles</formula1>
    </dataValidation>
  </dataValidations>
  <pageMargins left="0.23622047244094491" right="0.23622047244094491" top="0.39370078740157483" bottom="0.39370078740157483" header="0.31496062992125984" footer="0.31496062992125984"/>
  <pageSetup paperSize="9" scale="71" fitToHeight="0" orientation="portrait" verticalDpi="1200" r:id="rId1"/>
  <headerFooter>
    <oddFooter>&amp;CEZ - DQE</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172"/>
  <sheetViews>
    <sheetView workbookViewId="0">
      <selection sqref="A1:A1048576"/>
    </sheetView>
  </sheetViews>
  <sheetFormatPr baseColWidth="10" defaultRowHeight="15"/>
  <cols>
    <col min="1" max="1" width="30.85546875" customWidth="1"/>
    <col min="2" max="2" width="11" style="40" customWidth="1"/>
    <col min="3" max="3" width="92.140625" customWidth="1"/>
    <col min="4" max="4" width="6.42578125" customWidth="1"/>
    <col min="5" max="6" width="11" customWidth="1"/>
    <col min="7" max="7" width="12.85546875" customWidth="1"/>
    <col min="8" max="8" width="11.5703125" customWidth="1"/>
    <col min="9" max="9" width="12.85546875" bestFit="1" customWidth="1"/>
    <col min="10" max="10" width="12.28515625" bestFit="1" customWidth="1"/>
    <col min="11" max="253" width="11.5703125" customWidth="1"/>
    <col min="254" max="254" width="12.5703125" customWidth="1"/>
  </cols>
  <sheetData>
    <row r="1" spans="1:10" ht="26.25">
      <c r="B1" s="139"/>
      <c r="C1" s="139"/>
      <c r="D1" s="139"/>
      <c r="E1" s="139"/>
      <c r="F1" s="139"/>
      <c r="G1" s="139"/>
    </row>
    <row r="2" spans="1:10" s="12" customFormat="1" ht="26.25">
      <c r="B2" s="140"/>
      <c r="C2" s="140"/>
      <c r="D2" s="140"/>
      <c r="E2" s="140"/>
      <c r="F2" s="140"/>
      <c r="G2" s="140"/>
      <c r="H2" s="10"/>
      <c r="I2" s="11"/>
      <c r="J2" s="11"/>
    </row>
    <row r="3" spans="1:10" s="12" customFormat="1">
      <c r="A3" s="44" t="s">
        <v>43</v>
      </c>
      <c r="B3" s="102" t="s">
        <v>36</v>
      </c>
      <c r="C3" s="70" t="s">
        <v>37</v>
      </c>
      <c r="D3" s="70" t="s">
        <v>38</v>
      </c>
      <c r="E3" s="83" t="s">
        <v>39</v>
      </c>
      <c r="F3" s="84" t="s">
        <v>116</v>
      </c>
      <c r="G3" s="85" t="s">
        <v>117</v>
      </c>
      <c r="H3"/>
      <c r="I3"/>
    </row>
    <row r="4" spans="1:10" s="12" customFormat="1">
      <c r="A4" s="82" t="str">
        <f>IF(DPGF!A5="","",DPGF!A5)</f>
        <v>N_MOBILIER</v>
      </c>
      <c r="B4" s="72" t="e">
        <f>IF(DPGF!#REF!="","",DPGF!#REF!)</f>
        <v>#REF!</v>
      </c>
      <c r="C4" s="71" t="e">
        <f ca="1">IF(ISBLANK(B4)," ",IF(ISNA(VLOOKUP(B4,INDIRECT(A4),1,0))," -- Code incorrect --",VLOOKUP(B4,INDIRECT(A4),5,0)))</f>
        <v>#REF!</v>
      </c>
      <c r="D4" s="73" t="e">
        <f ca="1">IF(ISBLANK(B4)," ",IF(ISNA(VLOOKUP(B4,INDIRECT(A4),1,0))," -- Code incorrect --",VLOOKUP(B4,INDIRECT(A4),9,0)))</f>
        <v>#REF!</v>
      </c>
      <c r="E4" s="86"/>
      <c r="F4" s="73"/>
      <c r="G4" s="87" t="str">
        <f>IF(E4&gt;0,SUM(E4*F4),"")</f>
        <v/>
      </c>
      <c r="H4"/>
      <c r="I4"/>
    </row>
    <row r="5" spans="1:10" s="12" customFormat="1">
      <c r="A5" s="82" t="str">
        <f>IF(DPGF!A6="","",DPGF!A6)</f>
        <v>N_MOBILIER</v>
      </c>
      <c r="B5" s="72" t="s">
        <v>131</v>
      </c>
      <c r="C5" s="71" t="str">
        <f t="shared" ref="C5:C27" ca="1" si="0">IF(ISBLANK(B5)," ",IF(ISNA(VLOOKUP(B5,INDIRECT(A5),1,0))," -- Code incorrect --",VLOOKUP(B5,INDIRECT(A5),5,0)))</f>
        <v xml:space="preserve"> -- Code incorrect --</v>
      </c>
      <c r="D5" s="73" t="str">
        <f t="shared" ref="D5:D27" ca="1" si="1">IF(ISBLANK(B5)," ",IF(ISNA(VLOOKUP(B5,INDIRECT(A5),1,0))," -- Code incorrect --",VLOOKUP(B5,INDIRECT(A5),9,0)))</f>
        <v xml:space="preserve"> -- Code incorrect --</v>
      </c>
      <c r="E5" s="86"/>
      <c r="F5" s="73"/>
      <c r="G5" s="87" t="str">
        <f t="shared" ref="G5:G27" si="2">IF(E5&gt;0,SUM(E5*F5),"")</f>
        <v/>
      </c>
      <c r="H5"/>
      <c r="I5"/>
    </row>
    <row r="6" spans="1:10" s="12" customFormat="1">
      <c r="A6" s="82" t="str">
        <f>IF(DPGF!A7="","",DPGF!A7)</f>
        <v>N_MOBILIER</v>
      </c>
      <c r="B6" s="72" t="e">
        <f>IF(DPGF!#REF!="","",DPGF!#REF!)</f>
        <v>#REF!</v>
      </c>
      <c r="C6" s="71" t="e">
        <f t="shared" ca="1" si="0"/>
        <v>#REF!</v>
      </c>
      <c r="D6" s="73" t="e">
        <f t="shared" ca="1" si="1"/>
        <v>#REF!</v>
      </c>
      <c r="E6" s="86"/>
      <c r="F6" s="73"/>
      <c r="G6" s="87" t="str">
        <f t="shared" si="2"/>
        <v/>
      </c>
      <c r="H6"/>
      <c r="I6"/>
    </row>
    <row r="7" spans="1:10" s="12" customFormat="1">
      <c r="A7" s="82" t="str">
        <f>IF(DPGF!A8="","",DPGF!A8)</f>
        <v>N_MOBILIER</v>
      </c>
      <c r="B7" s="72" t="s">
        <v>122</v>
      </c>
      <c r="C7" s="71" t="str">
        <f t="shared" ca="1" si="0"/>
        <v xml:space="preserve"> -- Code incorrect --</v>
      </c>
      <c r="D7" s="73" t="str">
        <f t="shared" ca="1" si="1"/>
        <v xml:space="preserve"> -- Code incorrect --</v>
      </c>
      <c r="E7" s="86"/>
      <c r="F7" s="73"/>
      <c r="G7" s="87" t="str">
        <f t="shared" si="2"/>
        <v/>
      </c>
      <c r="H7"/>
      <c r="I7"/>
    </row>
    <row r="8" spans="1:10" s="12" customFormat="1" ht="12.75">
      <c r="A8" s="82" t="str">
        <f>IF(DPGF!A9="","",DPGF!A9)</f>
        <v>N_MOBILIER</v>
      </c>
      <c r="B8" s="72"/>
      <c r="C8" s="71"/>
      <c r="D8" s="73"/>
      <c r="E8" s="86"/>
      <c r="F8" s="73"/>
      <c r="G8" s="87"/>
      <c r="H8" s="15"/>
      <c r="I8" s="16"/>
    </row>
    <row r="9" spans="1:10" s="12" customFormat="1" ht="25.5" customHeight="1">
      <c r="A9" s="82" t="str">
        <f>IF(DPGF!A10="","",DPGF!A10)</f>
        <v>N_MOBILIER</v>
      </c>
      <c r="B9" s="72" t="e">
        <f>IF(DPGF!#REF!="","",DPGF!#REF!)</f>
        <v>#REF!</v>
      </c>
      <c r="C9" s="71" t="e">
        <f t="shared" ca="1" si="0"/>
        <v>#REF!</v>
      </c>
      <c r="D9" s="73" t="e">
        <f t="shared" ca="1" si="1"/>
        <v>#REF!</v>
      </c>
      <c r="E9" s="86"/>
      <c r="F9" s="73"/>
      <c r="G9" s="87" t="str">
        <f t="shared" si="2"/>
        <v/>
      </c>
      <c r="H9"/>
      <c r="I9"/>
    </row>
    <row r="10" spans="1:10" s="12" customFormat="1">
      <c r="A10" s="82" t="str">
        <f>IF(DPGF!A11="","",DPGF!A11)</f>
        <v>N_MOBILIER</v>
      </c>
      <c r="B10" s="72" t="e">
        <f>IF(DPGF!#REF!="","",DPGF!#REF!)</f>
        <v>#REF!</v>
      </c>
      <c r="C10" s="71" t="e">
        <f t="shared" ca="1" si="0"/>
        <v>#REF!</v>
      </c>
      <c r="D10" s="73" t="e">
        <f t="shared" ca="1" si="1"/>
        <v>#REF!</v>
      </c>
      <c r="E10" s="86"/>
      <c r="F10" s="73"/>
      <c r="G10" s="87" t="str">
        <f t="shared" si="2"/>
        <v/>
      </c>
      <c r="H10"/>
      <c r="I10"/>
    </row>
    <row r="11" spans="1:10" s="12" customFormat="1">
      <c r="A11" s="82" t="str">
        <f>IF(DPGF!A12="","",DPGF!A12)</f>
        <v>N_MOBILIER</v>
      </c>
      <c r="B11" s="72" t="e">
        <f>IF(DPGF!#REF!="","",DPGF!#REF!)</f>
        <v>#REF!</v>
      </c>
      <c r="C11" s="71" t="e">
        <f t="shared" ca="1" si="0"/>
        <v>#REF!</v>
      </c>
      <c r="D11" s="73" t="e">
        <f t="shared" ca="1" si="1"/>
        <v>#REF!</v>
      </c>
      <c r="E11" s="86"/>
      <c r="F11" s="73"/>
      <c r="G11" s="87" t="str">
        <f t="shared" si="2"/>
        <v/>
      </c>
      <c r="H11"/>
      <c r="I11"/>
    </row>
    <row r="12" spans="1:10" s="12" customFormat="1">
      <c r="A12" s="82" t="str">
        <f>IF(DPGF!A13="","",DPGF!A13)</f>
        <v/>
      </c>
      <c r="B12" s="72"/>
      <c r="C12" s="71"/>
      <c r="D12" s="73"/>
      <c r="E12" s="86"/>
      <c r="F12" s="73"/>
      <c r="G12" s="87"/>
      <c r="H12"/>
      <c r="I12"/>
    </row>
    <row r="13" spans="1:10" s="12" customFormat="1">
      <c r="A13" s="82" t="str">
        <f>IF(DPGF!A14="","",DPGF!A14)</f>
        <v/>
      </c>
      <c r="B13" s="72" t="e">
        <f>IF(DPGF!#REF!="","",DPGF!#REF!)</f>
        <v>#REF!</v>
      </c>
      <c r="C13" s="71" t="e">
        <f t="shared" ca="1" si="0"/>
        <v>#REF!</v>
      </c>
      <c r="D13" s="73" t="e">
        <f t="shared" ca="1" si="1"/>
        <v>#REF!</v>
      </c>
      <c r="E13" s="86"/>
      <c r="F13" s="73"/>
      <c r="G13" s="87" t="str">
        <f t="shared" si="2"/>
        <v/>
      </c>
      <c r="H13"/>
      <c r="I13"/>
    </row>
    <row r="14" spans="1:10" s="12" customFormat="1">
      <c r="A14" s="82" t="str">
        <f>IF(DPGF!A15="","",DPGF!A15)</f>
        <v/>
      </c>
      <c r="B14" s="72"/>
      <c r="C14" s="71"/>
      <c r="D14" s="73"/>
      <c r="E14" s="86"/>
      <c r="F14" s="73"/>
      <c r="G14" s="87"/>
      <c r="H14"/>
      <c r="I14"/>
    </row>
    <row r="15" spans="1:10" s="12" customFormat="1">
      <c r="A15" s="82" t="str">
        <f>IF(DPGF!A16="","",DPGF!A16)</f>
        <v/>
      </c>
      <c r="B15" s="72" t="e">
        <f>IF(DPGF!#REF!="","",DPGF!#REF!)</f>
        <v>#REF!</v>
      </c>
      <c r="C15" s="71" t="e">
        <f t="shared" ca="1" si="0"/>
        <v>#REF!</v>
      </c>
      <c r="D15" s="73" t="e">
        <f t="shared" ca="1" si="1"/>
        <v>#REF!</v>
      </c>
      <c r="E15" s="86"/>
      <c r="F15" s="73"/>
      <c r="G15" s="87" t="str">
        <f t="shared" si="2"/>
        <v/>
      </c>
      <c r="H15"/>
      <c r="I15"/>
    </row>
    <row r="16" spans="1:10" s="12" customFormat="1">
      <c r="A16" s="82" t="str">
        <f>IF(DPGF!A17="","",DPGF!A17)</f>
        <v/>
      </c>
      <c r="B16" s="72" t="e">
        <f>IF(DPGF!#REF!="","",DPGF!#REF!)</f>
        <v>#REF!</v>
      </c>
      <c r="C16" s="71" t="e">
        <f t="shared" ca="1" si="0"/>
        <v>#REF!</v>
      </c>
      <c r="D16" s="73" t="e">
        <f t="shared" ca="1" si="1"/>
        <v>#REF!</v>
      </c>
      <c r="E16" s="86"/>
      <c r="F16" s="73"/>
      <c r="G16" s="87" t="str">
        <f t="shared" si="2"/>
        <v/>
      </c>
      <c r="H16"/>
      <c r="I16"/>
    </row>
    <row r="17" spans="1:13" s="12" customFormat="1">
      <c r="A17" s="82" t="str">
        <f>IF(DPGF!A18="","",DPGF!A18)</f>
        <v/>
      </c>
      <c r="B17" s="72" t="e">
        <f>IF(DPGF!#REF!="","",DPGF!#REF!)</f>
        <v>#REF!</v>
      </c>
      <c r="C17" s="71" t="e">
        <f t="shared" ca="1" si="0"/>
        <v>#REF!</v>
      </c>
      <c r="D17" s="73" t="e">
        <f t="shared" ca="1" si="1"/>
        <v>#REF!</v>
      </c>
      <c r="E17" s="86"/>
      <c r="F17" s="73"/>
      <c r="G17" s="87" t="str">
        <f t="shared" si="2"/>
        <v/>
      </c>
      <c r="H17"/>
      <c r="I17"/>
    </row>
    <row r="18" spans="1:13" s="12" customFormat="1">
      <c r="A18" s="82" t="str">
        <f>IF(DPGF!A19="","",DPGF!A19)</f>
        <v/>
      </c>
      <c r="B18" s="72" t="e">
        <f>IF(DPGF!#REF!="","",DPGF!#REF!)</f>
        <v>#REF!</v>
      </c>
      <c r="C18" s="71" t="e">
        <f t="shared" ca="1" si="0"/>
        <v>#REF!</v>
      </c>
      <c r="D18" s="73" t="e">
        <f t="shared" ca="1" si="1"/>
        <v>#REF!</v>
      </c>
      <c r="E18" s="86"/>
      <c r="F18" s="73"/>
      <c r="G18" s="87" t="str">
        <f t="shared" si="2"/>
        <v/>
      </c>
      <c r="H18"/>
      <c r="I18"/>
      <c r="J18" s="17"/>
      <c r="K18" s="18"/>
      <c r="L18" s="17"/>
      <c r="M18" s="19"/>
    </row>
    <row r="19" spans="1:13" s="12" customFormat="1">
      <c r="A19" s="82" t="str">
        <f>IF(DPGF!A20="","",DPGF!A20)</f>
        <v/>
      </c>
      <c r="B19" s="72" t="e">
        <f>IF(DPGF!#REF!="","",DPGF!#REF!)</f>
        <v>#REF!</v>
      </c>
      <c r="C19" s="71" t="e">
        <f t="shared" ca="1" si="0"/>
        <v>#REF!</v>
      </c>
      <c r="D19" s="73" t="e">
        <f t="shared" ca="1" si="1"/>
        <v>#REF!</v>
      </c>
      <c r="E19" s="86"/>
      <c r="F19" s="73"/>
      <c r="G19" s="87" t="str">
        <f t="shared" si="2"/>
        <v/>
      </c>
      <c r="H19"/>
      <c r="I19"/>
      <c r="J19" s="17"/>
      <c r="K19" s="18"/>
      <c r="L19" s="17"/>
      <c r="M19" s="19"/>
    </row>
    <row r="20" spans="1:13" s="12" customFormat="1">
      <c r="A20" s="82" t="str">
        <f>IF(DPGF!A21="","",DPGF!A21)</f>
        <v/>
      </c>
      <c r="B20" s="72" t="e">
        <f>IF(DPGF!#REF!="","",DPGF!#REF!)</f>
        <v>#REF!</v>
      </c>
      <c r="C20" s="71" t="e">
        <f t="shared" ca="1" si="0"/>
        <v>#REF!</v>
      </c>
      <c r="D20" s="73" t="e">
        <f t="shared" ca="1" si="1"/>
        <v>#REF!</v>
      </c>
      <c r="E20" s="86"/>
      <c r="F20" s="73"/>
      <c r="G20" s="87" t="str">
        <f t="shared" si="2"/>
        <v/>
      </c>
      <c r="H20"/>
      <c r="I20"/>
      <c r="J20" s="17"/>
      <c r="K20" s="18"/>
      <c r="L20" s="17"/>
      <c r="M20" s="19"/>
    </row>
    <row r="21" spans="1:13" s="12" customFormat="1">
      <c r="A21" s="82" t="str">
        <f>IF(DPGF!A22="","",DPGF!A22)</f>
        <v/>
      </c>
      <c r="B21" s="72" t="e">
        <f>IF(DPGF!#REF!="","",DPGF!#REF!)</f>
        <v>#REF!</v>
      </c>
      <c r="C21" s="71" t="e">
        <f t="shared" ca="1" si="0"/>
        <v>#REF!</v>
      </c>
      <c r="D21" s="73" t="e">
        <f t="shared" ca="1" si="1"/>
        <v>#REF!</v>
      </c>
      <c r="E21" s="86"/>
      <c r="F21" s="73"/>
      <c r="G21" s="87" t="str">
        <f t="shared" si="2"/>
        <v/>
      </c>
      <c r="H21"/>
      <c r="I21"/>
      <c r="J21" s="17"/>
      <c r="K21" s="18"/>
      <c r="L21" s="17"/>
      <c r="M21" s="19"/>
    </row>
    <row r="22" spans="1:13" s="12" customFormat="1" ht="12.75">
      <c r="A22" s="82" t="str">
        <f>IF(DPGF!A23="","",DPGF!A23)</f>
        <v/>
      </c>
      <c r="B22" s="72" t="e">
        <f>IF(DPGF!#REF!="","",DPGF!#REF!)</f>
        <v>#REF!</v>
      </c>
      <c r="C22" s="71" t="e">
        <f t="shared" ca="1" si="0"/>
        <v>#REF!</v>
      </c>
      <c r="D22" s="73" t="e">
        <f t="shared" ca="1" si="1"/>
        <v>#REF!</v>
      </c>
      <c r="E22" s="86"/>
      <c r="F22" s="73"/>
      <c r="G22" s="87" t="str">
        <f t="shared" si="2"/>
        <v/>
      </c>
      <c r="H22" s="15"/>
      <c r="I22" s="16"/>
      <c r="J22" s="17"/>
      <c r="K22" s="18"/>
      <c r="L22" s="17"/>
      <c r="M22" s="19"/>
    </row>
    <row r="23" spans="1:13" s="12" customFormat="1" ht="12.75">
      <c r="A23" s="82" t="str">
        <f>IF(DPGF!A24="","",DPGF!A24)</f>
        <v/>
      </c>
      <c r="B23" s="72" t="e">
        <f>IF(DPGF!#REF!="","",DPGF!#REF!)</f>
        <v>#REF!</v>
      </c>
      <c r="C23" s="71" t="e">
        <f t="shared" ref="C23:C25" ca="1" si="3">IF(ISBLANK(B23)," ",IF(ISNA(VLOOKUP(B23,INDIRECT(A23),1,0))," -- Code incorrect --",VLOOKUP(B23,INDIRECT(A23),5,0)))</f>
        <v>#REF!</v>
      </c>
      <c r="D23" s="73" t="e">
        <f t="shared" ref="D23:D25" ca="1" si="4">IF(ISBLANK(B23)," ",IF(ISNA(VLOOKUP(B23,INDIRECT(A23),1,0))," -- Code incorrect --",VLOOKUP(B23,INDIRECT(A23),9,0)))</f>
        <v>#REF!</v>
      </c>
      <c r="E23" s="86"/>
      <c r="F23" s="73"/>
      <c r="G23" s="87" t="str">
        <f t="shared" ref="G23:G25" si="5">IF(E23&gt;0,SUM(E23*F23),"")</f>
        <v/>
      </c>
      <c r="H23" s="15"/>
      <c r="I23" s="16"/>
      <c r="J23" s="17"/>
      <c r="K23" s="18"/>
      <c r="L23" s="17"/>
      <c r="M23" s="19"/>
    </row>
    <row r="24" spans="1:13" s="12" customFormat="1" ht="12.75">
      <c r="A24" s="82" t="str">
        <f>IF(DPGF!A25="","",DPGF!A25)</f>
        <v/>
      </c>
      <c r="B24" s="72" t="e">
        <f>IF(DPGF!#REF!="","",DPGF!#REF!)</f>
        <v>#REF!</v>
      </c>
      <c r="C24" s="71" t="e">
        <f t="shared" ca="1" si="3"/>
        <v>#REF!</v>
      </c>
      <c r="D24" s="73" t="e">
        <f t="shared" ca="1" si="4"/>
        <v>#REF!</v>
      </c>
      <c r="E24" s="86"/>
      <c r="F24" s="73"/>
      <c r="G24" s="87" t="str">
        <f t="shared" si="5"/>
        <v/>
      </c>
      <c r="H24" s="15"/>
      <c r="I24" s="16"/>
      <c r="J24" s="17"/>
      <c r="K24" s="18"/>
      <c r="L24" s="17"/>
      <c r="M24" s="19"/>
    </row>
    <row r="25" spans="1:13" s="12" customFormat="1" ht="12.75">
      <c r="A25" s="82" t="str">
        <f>IF(DPGF!A26="","",DPGF!A26)</f>
        <v/>
      </c>
      <c r="B25" s="72" t="e">
        <f>IF(DPGF!#REF!="","",DPGF!#REF!)</f>
        <v>#REF!</v>
      </c>
      <c r="C25" s="71" t="e">
        <f t="shared" ca="1" si="3"/>
        <v>#REF!</v>
      </c>
      <c r="D25" s="73" t="e">
        <f t="shared" ca="1" si="4"/>
        <v>#REF!</v>
      </c>
      <c r="E25" s="86"/>
      <c r="F25" s="73"/>
      <c r="G25" s="87" t="str">
        <f t="shared" si="5"/>
        <v/>
      </c>
      <c r="H25" s="15"/>
      <c r="I25" s="16"/>
      <c r="J25" s="17"/>
      <c r="K25" s="18"/>
      <c r="L25" s="17"/>
      <c r="M25" s="19"/>
    </row>
    <row r="26" spans="1:13" s="12" customFormat="1" ht="12.75">
      <c r="A26" s="82" t="str">
        <f>IF(DPGF!A27="","",DPGF!A27)</f>
        <v/>
      </c>
      <c r="B26" s="72"/>
      <c r="C26" s="71"/>
      <c r="D26" s="73"/>
      <c r="E26" s="86"/>
      <c r="F26" s="73"/>
      <c r="G26" s="87"/>
      <c r="H26" s="15"/>
      <c r="I26" s="16"/>
      <c r="J26" s="17"/>
      <c r="K26" s="18"/>
      <c r="L26" s="17"/>
      <c r="M26" s="19"/>
    </row>
    <row r="27" spans="1:13" s="12" customFormat="1" ht="12.75">
      <c r="A27" s="82" t="str">
        <f>IF(DPGF!A28="","",DPGF!A28)</f>
        <v/>
      </c>
      <c r="B27" s="72" t="e">
        <f>IF(DPGF!#REF!="","",DPGF!#REF!)</f>
        <v>#REF!</v>
      </c>
      <c r="C27" s="71" t="e">
        <f t="shared" ca="1" si="0"/>
        <v>#REF!</v>
      </c>
      <c r="D27" s="73" t="e">
        <f t="shared" ca="1" si="1"/>
        <v>#REF!</v>
      </c>
      <c r="E27" s="86"/>
      <c r="F27" s="73"/>
      <c r="G27" s="87" t="str">
        <f t="shared" si="2"/>
        <v/>
      </c>
      <c r="H27" s="15"/>
      <c r="I27" s="16"/>
      <c r="J27" s="17"/>
      <c r="K27" s="18"/>
      <c r="L27" s="17"/>
      <c r="M27" s="19"/>
    </row>
    <row r="28" spans="1:13" s="12" customFormat="1" ht="12.75">
      <c r="A28" s="82" t="str">
        <f>IF(DPGF!A29="","",DPGF!A29)</f>
        <v/>
      </c>
      <c r="B28" s="13"/>
      <c r="C28" s="14"/>
      <c r="D28" s="42"/>
      <c r="E28" s="41"/>
      <c r="F28" s="42"/>
      <c r="G28" s="43"/>
    </row>
    <row r="29" spans="1:13" s="12" customFormat="1" ht="13.5" thickBot="1">
      <c r="B29" s="13"/>
      <c r="C29" s="14" t="str">
        <f t="shared" ref="C29" ca="1" si="6">IF(ISBLANK(B29)," ",IF(ISNA(VLOOKUP(B29,INDIRECT(#REF!),1,0))," -- Code incorrect --",VLOOKUP(B29,INDIRECT(#REF!),7,0)))</f>
        <v xml:space="preserve"> </v>
      </c>
      <c r="D29" s="42" t="str">
        <f t="shared" ref="D29" ca="1" si="7">IF(ISBLANK(B29)," ",IF(ISNA(VLOOKUP(B29,INDIRECT(#REF!),1,0))," -- Code incorrect --",VLOOKUP(B29,INDIRECT(#REF!),9,0)))</f>
        <v xml:space="preserve"> </v>
      </c>
      <c r="E29" s="41"/>
      <c r="F29" s="42"/>
      <c r="G29" s="43" t="str">
        <f t="shared" ref="G29" si="8">IF(E29&gt;0,SUM(E29*F29),"")</f>
        <v/>
      </c>
    </row>
    <row r="30" spans="1:13" s="12" customFormat="1">
      <c r="B30" s="20"/>
      <c r="C30" s="21"/>
      <c r="D30" s="145" t="s">
        <v>40</v>
      </c>
      <c r="E30" s="146"/>
      <c r="F30" s="147"/>
      <c r="G30" s="22">
        <f>SUM(G5:G27)</f>
        <v>0</v>
      </c>
      <c r="I30" s="23"/>
      <c r="J30" s="11"/>
    </row>
    <row r="31" spans="1:13" s="12" customFormat="1">
      <c r="B31" s="20"/>
      <c r="C31" s="24"/>
      <c r="D31" s="76"/>
      <c r="E31" s="77"/>
      <c r="F31" s="78"/>
      <c r="G31" s="25"/>
    </row>
    <row r="32" spans="1:13" s="12" customFormat="1">
      <c r="B32" s="20"/>
      <c r="C32" s="26"/>
      <c r="D32" s="148" t="s">
        <v>118</v>
      </c>
      <c r="E32" s="149"/>
      <c r="F32" s="150"/>
      <c r="G32" s="25">
        <f>G30*0.2</f>
        <v>0</v>
      </c>
    </row>
    <row r="33" spans="1:9" s="12" customFormat="1">
      <c r="B33" s="20"/>
      <c r="C33" s="27"/>
      <c r="D33" s="76"/>
      <c r="E33" s="77"/>
      <c r="F33" s="78"/>
      <c r="G33" s="25"/>
    </row>
    <row r="34" spans="1:9" s="12" customFormat="1">
      <c r="B34" s="20"/>
      <c r="C34" s="75"/>
      <c r="D34" s="148" t="s">
        <v>41</v>
      </c>
      <c r="E34" s="149"/>
      <c r="F34" s="150"/>
      <c r="G34" s="25">
        <f>SUM(G30:G32)</f>
        <v>0</v>
      </c>
    </row>
    <row r="35" spans="1:9" s="12" customFormat="1" ht="15.75" thickBot="1">
      <c r="B35" s="20"/>
      <c r="C35" s="75"/>
      <c r="D35" s="79"/>
      <c r="E35" s="80"/>
      <c r="F35" s="81"/>
      <c r="G35" s="28"/>
    </row>
    <row r="36" spans="1:9" s="12" customFormat="1">
      <c r="B36" s="20"/>
      <c r="C36" s="93"/>
      <c r="D36" s="94"/>
      <c r="E36" s="95"/>
      <c r="F36" s="94"/>
      <c r="G36" s="96"/>
    </row>
    <row r="37" spans="1:9" s="12" customFormat="1" ht="13.5">
      <c r="A37" s="82"/>
      <c r="B37" s="97"/>
      <c r="C37" s="98"/>
      <c r="D37" s="99"/>
      <c r="E37" s="100"/>
      <c r="F37" s="99"/>
      <c r="G37" s="101"/>
      <c r="H37" s="82"/>
      <c r="I37" s="82"/>
    </row>
    <row r="38" spans="1:9" s="12" customFormat="1" ht="14.25">
      <c r="A38" s="82"/>
      <c r="B38" s="142"/>
      <c r="C38" s="142"/>
      <c r="D38" s="142"/>
      <c r="E38" s="142"/>
      <c r="F38" s="142"/>
      <c r="G38" s="142"/>
      <c r="H38" s="82"/>
      <c r="I38" s="82"/>
    </row>
    <row r="39" spans="1:9" s="12" customFormat="1" ht="14.25">
      <c r="A39" s="82"/>
      <c r="B39" s="143"/>
      <c r="C39" s="143"/>
      <c r="D39" s="143"/>
      <c r="E39" s="143"/>
      <c r="F39" s="143"/>
      <c r="G39" s="143"/>
      <c r="H39" s="82"/>
      <c r="I39" s="82"/>
    </row>
    <row r="40" spans="1:9" s="12" customFormat="1" ht="14.25">
      <c r="B40" s="144"/>
      <c r="C40" s="144"/>
      <c r="D40" s="144"/>
      <c r="E40" s="144"/>
      <c r="F40" s="144"/>
      <c r="G40" s="144"/>
    </row>
    <row r="41" spans="1:9" s="12" customFormat="1">
      <c r="B41" s="29"/>
      <c r="C41" s="29"/>
      <c r="D41" s="141"/>
      <c r="E41" s="141"/>
      <c r="F41" s="141"/>
      <c r="G41" s="30"/>
    </row>
    <row r="42" spans="1:9" s="12" customFormat="1" ht="12.75">
      <c r="B42" s="31"/>
      <c r="C42" s="32"/>
      <c r="D42" s="32"/>
      <c r="E42" s="32"/>
      <c r="F42" s="32"/>
      <c r="G42" s="32"/>
    </row>
    <row r="43" spans="1:9" s="12" customFormat="1" ht="12.75">
      <c r="B43" s="31"/>
      <c r="C43" s="32"/>
      <c r="D43" s="32"/>
      <c r="E43" s="32"/>
      <c r="F43" s="32"/>
      <c r="G43" s="32"/>
    </row>
    <row r="44" spans="1:9" s="12" customFormat="1" ht="12.75">
      <c r="B44" s="31"/>
      <c r="C44" s="32"/>
      <c r="D44" s="32"/>
      <c r="E44" s="32"/>
      <c r="F44" s="32"/>
      <c r="G44" s="32"/>
    </row>
    <row r="45" spans="1:9" s="12" customFormat="1" ht="12.75">
      <c r="B45" s="31"/>
      <c r="C45" s="32"/>
      <c r="D45" s="32"/>
      <c r="E45" s="32"/>
      <c r="F45" s="32"/>
      <c r="G45" s="32"/>
    </row>
    <row r="46" spans="1:9" s="12" customFormat="1" ht="12.75">
      <c r="B46" s="31"/>
      <c r="C46" s="32"/>
      <c r="D46" s="32"/>
      <c r="E46" s="32"/>
      <c r="F46" s="32"/>
      <c r="G46" s="32"/>
    </row>
    <row r="47" spans="1:9" s="12" customFormat="1" ht="12.75">
      <c r="B47" s="31"/>
      <c r="C47" s="32"/>
      <c r="D47" s="32"/>
      <c r="E47" s="32"/>
      <c r="F47" s="32"/>
      <c r="G47" s="32"/>
    </row>
    <row r="48" spans="1:9" s="12" customFormat="1" ht="12.75">
      <c r="B48" s="31"/>
      <c r="C48" s="32"/>
      <c r="D48" s="32"/>
      <c r="E48" s="32"/>
      <c r="F48" s="32"/>
      <c r="G48" s="32"/>
    </row>
    <row r="49" spans="2:2" s="12" customFormat="1" ht="12.75">
      <c r="B49" s="33"/>
    </row>
    <row r="50" spans="2:2" s="12" customFormat="1" ht="12.75">
      <c r="B50" s="33"/>
    </row>
    <row r="51" spans="2:2" s="12" customFormat="1" ht="12.75">
      <c r="B51" s="33"/>
    </row>
    <row r="52" spans="2:2" s="12" customFormat="1" ht="12.75">
      <c r="B52" s="33"/>
    </row>
    <row r="53" spans="2:2" s="12" customFormat="1" ht="12.75">
      <c r="B53" s="33"/>
    </row>
    <row r="54" spans="2:2" s="12" customFormat="1" ht="12.75">
      <c r="B54" s="33"/>
    </row>
    <row r="55" spans="2:2" s="12" customFormat="1" ht="12.75">
      <c r="B55" s="33"/>
    </row>
    <row r="56" spans="2:2" s="12" customFormat="1" ht="12.75">
      <c r="B56" s="33"/>
    </row>
    <row r="57" spans="2:2" s="12" customFormat="1" ht="12.75">
      <c r="B57" s="33"/>
    </row>
    <row r="58" spans="2:2" s="12" customFormat="1" ht="12.75">
      <c r="B58" s="33"/>
    </row>
    <row r="59" spans="2:2" s="12" customFormat="1" ht="12.75">
      <c r="B59" s="33"/>
    </row>
    <row r="60" spans="2:2" s="12" customFormat="1" ht="12.75">
      <c r="B60" s="33"/>
    </row>
    <row r="61" spans="2:2" s="12" customFormat="1" ht="12.75">
      <c r="B61" s="33"/>
    </row>
    <row r="62" spans="2:2" s="12" customFormat="1" ht="12.75">
      <c r="B62" s="33"/>
    </row>
    <row r="63" spans="2:2" s="12" customFormat="1" ht="12.75">
      <c r="B63" s="33"/>
    </row>
    <row r="64" spans="2:2" s="12" customFormat="1" ht="12.75">
      <c r="B64" s="33"/>
    </row>
    <row r="65" spans="2:7" s="12" customFormat="1" ht="12.75">
      <c r="B65" s="33"/>
    </row>
    <row r="66" spans="2:7" s="12" customFormat="1" ht="12.75">
      <c r="B66" s="33"/>
    </row>
    <row r="67" spans="2:7" s="12" customFormat="1" ht="12.75">
      <c r="B67" s="33"/>
    </row>
    <row r="68" spans="2:7" s="12" customFormat="1" ht="12.75">
      <c r="B68" s="33"/>
    </row>
    <row r="69" spans="2:7" s="12" customFormat="1" ht="12.75">
      <c r="B69" s="33"/>
    </row>
    <row r="70" spans="2:7" s="12" customFormat="1" ht="12.75">
      <c r="B70" s="34"/>
      <c r="C70" s="35"/>
      <c r="D70" s="35"/>
      <c r="E70" s="36"/>
      <c r="F70" s="37"/>
      <c r="G70" s="38"/>
    </row>
    <row r="71" spans="2:7" s="12" customFormat="1" ht="12.75">
      <c r="B71" s="34"/>
      <c r="C71" s="35"/>
      <c r="D71" s="35"/>
      <c r="E71" s="36"/>
      <c r="F71" s="37"/>
      <c r="G71" s="38"/>
    </row>
    <row r="72" spans="2:7" s="12" customFormat="1" ht="12.75">
      <c r="B72" s="34"/>
      <c r="C72" s="35"/>
      <c r="D72" s="35"/>
      <c r="E72" s="39"/>
      <c r="F72" s="37"/>
      <c r="G72" s="38"/>
    </row>
    <row r="73" spans="2:7" s="12" customFormat="1" ht="12.75">
      <c r="B73" s="34"/>
      <c r="C73" s="35"/>
      <c r="D73" s="35"/>
      <c r="E73" s="39"/>
      <c r="F73" s="37"/>
      <c r="G73" s="38"/>
    </row>
    <row r="74" spans="2:7" s="12" customFormat="1" ht="12.75">
      <c r="B74" s="34"/>
      <c r="C74" s="35"/>
      <c r="D74" s="35"/>
      <c r="E74" s="39"/>
      <c r="F74" s="37"/>
      <c r="G74" s="38"/>
    </row>
    <row r="75" spans="2:7" s="12" customFormat="1" ht="12.75">
      <c r="B75" s="34"/>
      <c r="C75" s="35"/>
      <c r="D75" s="35"/>
      <c r="E75" s="39"/>
      <c r="F75" s="37"/>
      <c r="G75" s="38"/>
    </row>
    <row r="76" spans="2:7" s="12" customFormat="1" ht="12.75">
      <c r="B76" s="34"/>
      <c r="C76" s="35"/>
      <c r="D76" s="35"/>
      <c r="E76" s="39"/>
      <c r="F76" s="37"/>
      <c r="G76" s="38"/>
    </row>
    <row r="77" spans="2:7" s="12" customFormat="1" ht="12.75">
      <c r="B77" s="34"/>
      <c r="C77" s="35"/>
      <c r="D77" s="35"/>
      <c r="E77" s="39"/>
      <c r="F77" s="37"/>
      <c r="G77" s="38"/>
    </row>
    <row r="78" spans="2:7" s="12" customFormat="1" ht="12.75">
      <c r="B78" s="34"/>
      <c r="C78" s="35"/>
      <c r="D78" s="35"/>
      <c r="E78" s="39"/>
      <c r="F78" s="37"/>
      <c r="G78" s="38"/>
    </row>
    <row r="79" spans="2:7" s="12" customFormat="1" ht="12.75">
      <c r="B79" s="34"/>
      <c r="C79" s="35"/>
      <c r="D79" s="35"/>
      <c r="E79" s="39"/>
      <c r="F79" s="37"/>
      <c r="G79" s="38"/>
    </row>
    <row r="80" spans="2:7" s="12" customFormat="1" ht="12.75">
      <c r="B80" s="34"/>
      <c r="C80" s="35"/>
      <c r="D80" s="35"/>
      <c r="E80" s="39"/>
      <c r="F80" s="37"/>
      <c r="G80" s="38"/>
    </row>
    <row r="81" spans="2:7" s="12" customFormat="1" ht="12.75">
      <c r="B81" s="34"/>
      <c r="C81" s="35"/>
      <c r="D81" s="35"/>
      <c r="E81" s="39"/>
      <c r="F81" s="37"/>
      <c r="G81" s="38"/>
    </row>
    <row r="82" spans="2:7" s="12" customFormat="1" ht="12.75">
      <c r="B82" s="34"/>
      <c r="C82" s="35"/>
      <c r="D82" s="35"/>
      <c r="E82" s="39"/>
      <c r="F82" s="37"/>
      <c r="G82" s="38"/>
    </row>
    <row r="83" spans="2:7" s="12" customFormat="1" ht="12.75">
      <c r="B83" s="34"/>
      <c r="C83" s="35"/>
      <c r="D83" s="35"/>
      <c r="E83" s="39"/>
      <c r="F83" s="37"/>
      <c r="G83" s="38"/>
    </row>
    <row r="84" spans="2:7" s="12" customFormat="1" ht="12.75">
      <c r="B84" s="34"/>
      <c r="C84" s="35"/>
      <c r="D84" s="35"/>
      <c r="E84" s="39"/>
      <c r="F84" s="37"/>
      <c r="G84" s="38"/>
    </row>
    <row r="85" spans="2:7" s="12" customFormat="1" ht="12.75">
      <c r="B85" s="34"/>
      <c r="C85" s="35"/>
      <c r="D85" s="35"/>
      <c r="E85" s="39"/>
      <c r="F85" s="37"/>
      <c r="G85" s="38"/>
    </row>
    <row r="86" spans="2:7" s="12" customFormat="1" ht="12.75">
      <c r="B86" s="34"/>
      <c r="C86" s="35"/>
      <c r="D86" s="35"/>
      <c r="E86" s="39"/>
      <c r="F86" s="37"/>
      <c r="G86" s="38"/>
    </row>
    <row r="87" spans="2:7" s="12" customFormat="1" ht="12.75">
      <c r="B87" s="34"/>
      <c r="C87" s="35"/>
      <c r="D87" s="35"/>
      <c r="E87" s="39"/>
      <c r="F87" s="37"/>
      <c r="G87" s="38"/>
    </row>
    <row r="88" spans="2:7" s="12" customFormat="1" ht="12.75">
      <c r="B88" s="34"/>
      <c r="C88" s="35"/>
      <c r="D88" s="35"/>
      <c r="E88" s="39"/>
      <c r="F88" s="37"/>
      <c r="G88" s="38"/>
    </row>
    <row r="89" spans="2:7" s="12" customFormat="1" ht="12.75">
      <c r="B89" s="34"/>
      <c r="C89" s="35"/>
      <c r="D89" s="35"/>
      <c r="E89" s="39"/>
      <c r="F89" s="37"/>
      <c r="G89" s="38"/>
    </row>
    <row r="90" spans="2:7" s="12" customFormat="1" ht="12.75">
      <c r="B90" s="34"/>
      <c r="C90" s="35"/>
      <c r="D90" s="35"/>
      <c r="E90" s="39"/>
      <c r="F90" s="37"/>
      <c r="G90" s="38"/>
    </row>
    <row r="91" spans="2:7" s="12" customFormat="1" ht="12.75">
      <c r="B91" s="34"/>
      <c r="C91" s="35"/>
      <c r="D91" s="35"/>
      <c r="E91" s="39"/>
      <c r="F91" s="37"/>
      <c r="G91" s="38"/>
    </row>
    <row r="92" spans="2:7" s="12" customFormat="1" ht="12.75">
      <c r="B92" s="34"/>
      <c r="C92" s="35"/>
      <c r="D92" s="35"/>
      <c r="E92" s="39"/>
      <c r="F92" s="37"/>
      <c r="G92" s="38"/>
    </row>
    <row r="93" spans="2:7" s="12" customFormat="1" ht="12.75">
      <c r="B93" s="34"/>
      <c r="C93" s="35"/>
      <c r="D93" s="35"/>
      <c r="E93" s="39"/>
      <c r="F93" s="37"/>
      <c r="G93" s="38"/>
    </row>
    <row r="94" spans="2:7" s="12" customFormat="1" ht="12.75">
      <c r="B94" s="34"/>
      <c r="C94" s="35"/>
      <c r="D94" s="35"/>
      <c r="E94" s="39"/>
      <c r="F94" s="37"/>
      <c r="G94" s="38"/>
    </row>
    <row r="95" spans="2:7" s="12" customFormat="1" ht="12.75">
      <c r="B95" s="34"/>
      <c r="C95" s="35"/>
      <c r="D95" s="35"/>
      <c r="E95" s="39"/>
      <c r="F95" s="37"/>
      <c r="G95" s="38"/>
    </row>
    <row r="96" spans="2:7" s="12" customFormat="1" ht="12.75">
      <c r="B96" s="34"/>
      <c r="C96" s="35"/>
      <c r="D96" s="35"/>
      <c r="E96" s="39"/>
      <c r="F96" s="37"/>
      <c r="G96" s="38"/>
    </row>
    <row r="97" spans="2:7" s="12" customFormat="1" ht="12.75">
      <c r="B97" s="34"/>
      <c r="C97" s="35"/>
      <c r="D97" s="35"/>
      <c r="E97" s="39"/>
      <c r="F97" s="37"/>
      <c r="G97" s="38"/>
    </row>
    <row r="98" spans="2:7" s="12" customFormat="1" ht="12.75">
      <c r="B98" s="34"/>
      <c r="C98" s="35"/>
      <c r="D98" s="35"/>
      <c r="E98" s="39"/>
      <c r="F98" s="37"/>
      <c r="G98" s="38"/>
    </row>
    <row r="99" spans="2:7" s="12" customFormat="1" ht="12.75">
      <c r="B99" s="34"/>
      <c r="C99" s="35"/>
      <c r="D99" s="35"/>
      <c r="E99" s="39"/>
      <c r="F99" s="37"/>
      <c r="G99" s="38"/>
    </row>
    <row r="100" spans="2:7" s="12" customFormat="1" ht="12.75">
      <c r="B100" s="34"/>
      <c r="C100" s="35"/>
      <c r="D100" s="35"/>
      <c r="E100" s="39"/>
      <c r="F100" s="37"/>
      <c r="G100" s="38"/>
    </row>
    <row r="101" spans="2:7" s="12" customFormat="1" ht="12.75">
      <c r="B101" s="34"/>
      <c r="C101" s="35"/>
      <c r="D101" s="35"/>
      <c r="E101" s="39"/>
      <c r="F101" s="37"/>
      <c r="G101" s="38"/>
    </row>
    <row r="102" spans="2:7" s="12" customFormat="1" ht="12.75">
      <c r="B102" s="34"/>
      <c r="C102" s="35"/>
      <c r="D102" s="35"/>
      <c r="E102" s="39"/>
      <c r="F102" s="37"/>
      <c r="G102" s="38"/>
    </row>
    <row r="103" spans="2:7" s="12" customFormat="1" ht="12.75">
      <c r="B103" s="34"/>
      <c r="C103" s="35"/>
      <c r="D103" s="35"/>
      <c r="E103" s="39"/>
      <c r="F103" s="37"/>
      <c r="G103" s="38"/>
    </row>
    <row r="104" spans="2:7" s="12" customFormat="1" ht="12.75">
      <c r="B104" s="34"/>
      <c r="C104" s="35"/>
      <c r="D104" s="35"/>
      <c r="E104" s="39"/>
      <c r="F104" s="37"/>
      <c r="G104" s="38"/>
    </row>
    <row r="105" spans="2:7" s="12" customFormat="1" ht="12.75">
      <c r="B105" s="34"/>
      <c r="C105" s="35"/>
      <c r="D105" s="35"/>
      <c r="E105" s="39"/>
      <c r="F105" s="37"/>
      <c r="G105" s="38"/>
    </row>
    <row r="106" spans="2:7" s="12" customFormat="1" ht="12.75">
      <c r="B106" s="34"/>
      <c r="C106" s="35"/>
      <c r="D106" s="35"/>
      <c r="E106" s="39"/>
      <c r="F106" s="37"/>
      <c r="G106" s="38"/>
    </row>
    <row r="107" spans="2:7" s="12" customFormat="1" ht="12.75">
      <c r="B107" s="34"/>
      <c r="C107" s="35"/>
      <c r="D107" s="35"/>
      <c r="E107" s="39"/>
      <c r="F107" s="37"/>
      <c r="G107" s="38"/>
    </row>
    <row r="108" spans="2:7" s="12" customFormat="1" ht="12.75">
      <c r="B108" s="34"/>
      <c r="C108" s="35"/>
      <c r="D108" s="35"/>
      <c r="E108" s="39"/>
      <c r="F108" s="37"/>
      <c r="G108" s="38"/>
    </row>
    <row r="109" spans="2:7" s="12" customFormat="1" ht="12.75">
      <c r="B109" s="34"/>
      <c r="C109" s="35"/>
      <c r="D109" s="35"/>
      <c r="E109" s="39"/>
      <c r="F109" s="37"/>
      <c r="G109" s="38"/>
    </row>
    <row r="110" spans="2:7" s="12" customFormat="1" ht="12.75">
      <c r="B110" s="34"/>
      <c r="C110" s="35"/>
      <c r="D110" s="35"/>
      <c r="E110" s="39"/>
      <c r="F110" s="37"/>
      <c r="G110" s="38"/>
    </row>
    <row r="111" spans="2:7" s="12" customFormat="1" ht="12.75">
      <c r="B111" s="34"/>
      <c r="C111" s="35"/>
      <c r="D111" s="35"/>
      <c r="E111" s="39"/>
      <c r="F111" s="37"/>
      <c r="G111" s="38"/>
    </row>
    <row r="112" spans="2:7" s="12" customFormat="1" ht="12.75">
      <c r="B112" s="34"/>
      <c r="C112" s="35"/>
      <c r="D112" s="35"/>
      <c r="E112" s="39"/>
      <c r="F112" s="37"/>
      <c r="G112" s="38"/>
    </row>
    <row r="113" spans="2:7" s="12" customFormat="1" ht="12.75">
      <c r="B113" s="34"/>
      <c r="C113" s="35"/>
      <c r="D113" s="35"/>
      <c r="E113" s="39"/>
      <c r="F113" s="37"/>
      <c r="G113" s="38"/>
    </row>
    <row r="114" spans="2:7" s="12" customFormat="1" ht="12.75">
      <c r="B114" s="34"/>
      <c r="C114" s="35"/>
      <c r="D114" s="35"/>
      <c r="E114" s="39"/>
      <c r="F114" s="37"/>
      <c r="G114" s="38"/>
    </row>
    <row r="115" spans="2:7" s="12" customFormat="1" ht="12.75">
      <c r="B115" s="34"/>
      <c r="C115" s="35"/>
      <c r="D115" s="35"/>
      <c r="E115" s="39"/>
      <c r="F115" s="37"/>
      <c r="G115" s="38"/>
    </row>
    <row r="116" spans="2:7" s="12" customFormat="1" ht="12.75">
      <c r="B116" s="34"/>
      <c r="C116" s="35"/>
      <c r="D116" s="35"/>
      <c r="E116" s="39"/>
      <c r="F116" s="37"/>
      <c r="G116" s="38"/>
    </row>
    <row r="117" spans="2:7" s="12" customFormat="1" ht="12.75">
      <c r="B117" s="34"/>
      <c r="C117" s="35"/>
      <c r="D117" s="35"/>
      <c r="E117" s="39"/>
      <c r="F117" s="37"/>
      <c r="G117" s="38"/>
    </row>
    <row r="118" spans="2:7" s="12" customFormat="1" ht="12.75">
      <c r="B118" s="34"/>
      <c r="C118" s="35"/>
      <c r="D118" s="35"/>
      <c r="E118" s="39"/>
      <c r="F118" s="37"/>
      <c r="G118" s="38"/>
    </row>
    <row r="119" spans="2:7" s="12" customFormat="1" ht="12.75">
      <c r="B119" s="34"/>
      <c r="C119" s="35"/>
      <c r="D119" s="35"/>
      <c r="E119" s="39"/>
      <c r="F119" s="37"/>
      <c r="G119" s="38"/>
    </row>
    <row r="120" spans="2:7" s="12" customFormat="1" ht="12.75">
      <c r="B120" s="34"/>
      <c r="C120" s="35"/>
      <c r="D120" s="35"/>
      <c r="E120" s="39"/>
      <c r="F120" s="37"/>
      <c r="G120" s="38"/>
    </row>
    <row r="121" spans="2:7" s="12" customFormat="1" ht="12.75">
      <c r="B121" s="34"/>
      <c r="C121" s="35"/>
      <c r="D121" s="35"/>
      <c r="E121" s="39"/>
      <c r="F121" s="37"/>
      <c r="G121" s="38"/>
    </row>
    <row r="122" spans="2:7" s="12" customFormat="1" ht="12.75">
      <c r="B122" s="34"/>
      <c r="C122" s="35"/>
      <c r="D122" s="35"/>
      <c r="E122" s="39"/>
      <c r="F122" s="37"/>
      <c r="G122" s="38"/>
    </row>
    <row r="123" spans="2:7" s="12" customFormat="1" ht="12.75">
      <c r="B123" s="34"/>
      <c r="C123" s="35"/>
      <c r="D123" s="35"/>
      <c r="E123" s="39"/>
      <c r="F123" s="37"/>
      <c r="G123" s="38"/>
    </row>
    <row r="124" spans="2:7" s="12" customFormat="1" ht="12.75">
      <c r="B124" s="34"/>
      <c r="C124" s="35"/>
      <c r="D124" s="35"/>
      <c r="E124" s="39"/>
      <c r="F124" s="37"/>
      <c r="G124" s="38"/>
    </row>
    <row r="125" spans="2:7" s="12" customFormat="1" ht="12.75">
      <c r="B125" s="34"/>
      <c r="C125" s="35"/>
      <c r="D125" s="35"/>
      <c r="E125" s="39"/>
      <c r="F125" s="37"/>
      <c r="G125" s="38"/>
    </row>
    <row r="126" spans="2:7" s="12" customFormat="1" ht="12.75">
      <c r="B126" s="34"/>
      <c r="C126" s="35"/>
      <c r="D126" s="35"/>
      <c r="E126" s="39"/>
      <c r="F126" s="37"/>
      <c r="G126" s="38"/>
    </row>
    <row r="127" spans="2:7" s="12" customFormat="1" ht="12.75">
      <c r="B127" s="34"/>
      <c r="C127" s="35"/>
      <c r="D127" s="35"/>
      <c r="E127" s="39"/>
      <c r="F127" s="37"/>
      <c r="G127" s="38"/>
    </row>
    <row r="128" spans="2:7" s="12" customFormat="1" ht="12.75">
      <c r="B128" s="34"/>
      <c r="C128" s="35"/>
      <c r="D128" s="35"/>
      <c r="E128" s="39"/>
      <c r="F128" s="37"/>
      <c r="G128" s="38"/>
    </row>
    <row r="129" spans="2:7" s="12" customFormat="1" ht="12.75">
      <c r="B129" s="34"/>
      <c r="C129" s="35"/>
      <c r="D129" s="35"/>
      <c r="E129" s="39"/>
      <c r="F129" s="37"/>
      <c r="G129" s="38"/>
    </row>
    <row r="130" spans="2:7" s="12" customFormat="1" ht="12.75">
      <c r="B130" s="34"/>
      <c r="C130" s="35"/>
      <c r="D130" s="35"/>
      <c r="E130" s="39"/>
      <c r="F130" s="37"/>
      <c r="G130" s="38"/>
    </row>
    <row r="131" spans="2:7" s="12" customFormat="1" ht="12.75">
      <c r="B131" s="34"/>
      <c r="C131" s="35"/>
      <c r="D131" s="35"/>
      <c r="E131" s="39"/>
      <c r="F131" s="37"/>
      <c r="G131" s="38"/>
    </row>
    <row r="132" spans="2:7" s="12" customFormat="1" ht="12.75">
      <c r="B132" s="34"/>
      <c r="C132" s="35"/>
      <c r="D132" s="35"/>
      <c r="E132" s="39"/>
      <c r="F132" s="37"/>
      <c r="G132" s="38"/>
    </row>
    <row r="133" spans="2:7" s="12" customFormat="1" ht="12.75">
      <c r="B133" s="34"/>
      <c r="C133" s="35"/>
      <c r="D133" s="35"/>
      <c r="E133" s="39"/>
      <c r="F133" s="37"/>
      <c r="G133" s="38"/>
    </row>
    <row r="134" spans="2:7" s="12" customFormat="1" ht="12.75">
      <c r="B134" s="34"/>
      <c r="C134" s="35"/>
      <c r="D134" s="35"/>
      <c r="E134" s="39"/>
      <c r="F134" s="37"/>
      <c r="G134" s="38"/>
    </row>
    <row r="135" spans="2:7" s="12" customFormat="1" ht="12.75">
      <c r="B135" s="34"/>
      <c r="C135" s="35"/>
      <c r="D135" s="35"/>
      <c r="E135" s="39"/>
      <c r="F135" s="37"/>
      <c r="G135" s="38"/>
    </row>
    <row r="136" spans="2:7" s="12" customFormat="1" ht="12.75">
      <c r="B136" s="34"/>
      <c r="C136" s="35"/>
      <c r="D136" s="35"/>
      <c r="E136" s="39"/>
      <c r="F136" s="37"/>
      <c r="G136" s="38"/>
    </row>
    <row r="137" spans="2:7" s="12" customFormat="1" ht="12.75">
      <c r="B137" s="34"/>
      <c r="C137" s="35"/>
      <c r="D137" s="35"/>
      <c r="E137" s="39"/>
      <c r="F137" s="37"/>
      <c r="G137" s="38"/>
    </row>
    <row r="138" spans="2:7" s="12" customFormat="1" ht="12.75">
      <c r="B138" s="34"/>
      <c r="C138" s="35"/>
      <c r="D138" s="35"/>
      <c r="E138" s="39"/>
      <c r="F138" s="37"/>
      <c r="G138" s="38"/>
    </row>
    <row r="139" spans="2:7" s="12" customFormat="1" ht="12.75">
      <c r="B139" s="34"/>
      <c r="C139" s="35"/>
      <c r="D139" s="35"/>
      <c r="E139" s="39"/>
      <c r="F139" s="37"/>
      <c r="G139" s="38"/>
    </row>
    <row r="140" spans="2:7" s="12" customFormat="1" ht="12.75">
      <c r="B140" s="34"/>
      <c r="C140" s="35"/>
      <c r="D140" s="35"/>
      <c r="E140" s="39"/>
      <c r="F140" s="37"/>
      <c r="G140" s="38"/>
    </row>
    <row r="141" spans="2:7" s="12" customFormat="1" ht="12.75">
      <c r="B141" s="34"/>
      <c r="C141" s="35"/>
      <c r="D141" s="35"/>
      <c r="E141" s="39"/>
      <c r="F141" s="37"/>
      <c r="G141" s="38"/>
    </row>
    <row r="142" spans="2:7" s="12" customFormat="1" ht="12.75">
      <c r="B142" s="34"/>
      <c r="C142" s="35"/>
      <c r="D142" s="35"/>
      <c r="E142" s="39"/>
      <c r="F142" s="37"/>
      <c r="G142" s="38"/>
    </row>
    <row r="143" spans="2:7" s="12" customFormat="1" ht="12.75">
      <c r="B143" s="34"/>
      <c r="C143" s="35"/>
      <c r="D143" s="35"/>
      <c r="E143" s="39"/>
      <c r="F143" s="37"/>
      <c r="G143" s="38"/>
    </row>
    <row r="144" spans="2:7" s="12" customFormat="1" ht="12.75">
      <c r="B144" s="34"/>
      <c r="C144" s="35"/>
      <c r="D144" s="35"/>
      <c r="E144" s="39"/>
      <c r="F144" s="37"/>
      <c r="G144" s="38"/>
    </row>
    <row r="145" spans="2:7" s="12" customFormat="1" ht="12.75">
      <c r="B145" s="34"/>
      <c r="C145" s="35"/>
      <c r="D145" s="35"/>
      <c r="E145" s="39"/>
      <c r="F145" s="37"/>
      <c r="G145" s="38"/>
    </row>
    <row r="146" spans="2:7" s="12" customFormat="1" ht="12.75">
      <c r="B146" s="34"/>
      <c r="C146" s="35"/>
      <c r="D146" s="35"/>
      <c r="E146" s="39"/>
      <c r="F146" s="37"/>
      <c r="G146" s="38"/>
    </row>
    <row r="147" spans="2:7" s="12" customFormat="1" ht="12.75">
      <c r="B147" s="34"/>
      <c r="C147" s="35"/>
      <c r="D147" s="35"/>
      <c r="E147" s="39"/>
      <c r="F147" s="37"/>
      <c r="G147" s="38"/>
    </row>
    <row r="148" spans="2:7" s="12" customFormat="1" ht="12.75">
      <c r="B148" s="34"/>
      <c r="C148" s="35"/>
      <c r="D148" s="35"/>
      <c r="E148" s="39"/>
      <c r="F148" s="37"/>
      <c r="G148" s="38"/>
    </row>
    <row r="149" spans="2:7" s="12" customFormat="1" ht="12.75">
      <c r="B149" s="34"/>
      <c r="C149" s="35"/>
      <c r="D149" s="35"/>
      <c r="E149" s="39"/>
      <c r="F149" s="37"/>
      <c r="G149" s="38"/>
    </row>
    <row r="150" spans="2:7" s="12" customFormat="1" ht="12.75">
      <c r="B150" s="34"/>
      <c r="C150" s="35"/>
      <c r="D150" s="35"/>
      <c r="E150" s="39"/>
      <c r="F150" s="37"/>
      <c r="G150" s="38"/>
    </row>
    <row r="151" spans="2:7" s="12" customFormat="1" ht="12.75">
      <c r="B151" s="34"/>
      <c r="C151" s="35"/>
      <c r="D151" s="35"/>
      <c r="E151" s="39"/>
      <c r="F151" s="37"/>
      <c r="G151" s="38"/>
    </row>
    <row r="152" spans="2:7" s="12" customFormat="1" ht="12.75">
      <c r="B152" s="34"/>
      <c r="C152" s="35"/>
      <c r="D152" s="35"/>
      <c r="E152" s="39"/>
      <c r="F152" s="37"/>
      <c r="G152" s="38"/>
    </row>
    <row r="153" spans="2:7" s="12" customFormat="1" ht="12.75">
      <c r="B153" s="34"/>
      <c r="C153" s="35"/>
      <c r="D153" s="35"/>
      <c r="E153" s="39"/>
      <c r="F153" s="37"/>
      <c r="G153" s="38"/>
    </row>
    <row r="154" spans="2:7" s="12" customFormat="1" ht="12.75">
      <c r="B154" s="34"/>
      <c r="C154" s="35"/>
      <c r="D154" s="35"/>
      <c r="E154" s="39"/>
      <c r="F154" s="37"/>
      <c r="G154" s="38"/>
    </row>
    <row r="155" spans="2:7" s="12" customFormat="1" ht="12.75">
      <c r="B155" s="34"/>
      <c r="C155" s="35"/>
      <c r="D155" s="35"/>
      <c r="E155" s="39"/>
      <c r="F155" s="37"/>
      <c r="G155" s="38"/>
    </row>
    <row r="156" spans="2:7" s="12" customFormat="1" ht="12.75">
      <c r="B156" s="34"/>
      <c r="C156" s="35"/>
      <c r="D156" s="35"/>
      <c r="E156" s="39"/>
      <c r="F156" s="37"/>
      <c r="G156" s="38"/>
    </row>
    <row r="157" spans="2:7" s="12" customFormat="1" ht="12.75">
      <c r="B157" s="34"/>
      <c r="C157" s="35"/>
      <c r="D157" s="35"/>
      <c r="E157" s="39"/>
      <c r="F157" s="37"/>
      <c r="G157" s="38"/>
    </row>
    <row r="158" spans="2:7" s="12" customFormat="1" ht="12.75">
      <c r="B158" s="34"/>
      <c r="C158" s="35"/>
      <c r="D158" s="35"/>
      <c r="E158" s="39"/>
      <c r="F158" s="37"/>
      <c r="G158" s="38"/>
    </row>
    <row r="159" spans="2:7" s="12" customFormat="1" ht="12.75">
      <c r="B159" s="34"/>
      <c r="C159" s="35"/>
      <c r="D159" s="35"/>
      <c r="E159" s="39"/>
      <c r="F159" s="37"/>
      <c r="G159" s="38"/>
    </row>
    <row r="160" spans="2:7" s="12" customFormat="1" ht="12.75">
      <c r="B160" s="34"/>
      <c r="C160" s="35"/>
      <c r="D160" s="35"/>
      <c r="E160" s="39"/>
      <c r="F160" s="37"/>
      <c r="G160" s="38"/>
    </row>
    <row r="161" spans="2:7" s="12" customFormat="1" ht="12.75">
      <c r="B161" s="34"/>
      <c r="C161" s="35"/>
      <c r="D161" s="35"/>
      <c r="E161" s="39"/>
      <c r="F161" s="37"/>
      <c r="G161" s="38"/>
    </row>
    <row r="162" spans="2:7" s="12" customFormat="1" ht="12.75">
      <c r="B162" s="34"/>
      <c r="C162" s="35"/>
      <c r="D162" s="35"/>
      <c r="E162" s="39"/>
      <c r="F162" s="37"/>
      <c r="G162" s="38"/>
    </row>
    <row r="163" spans="2:7" s="12" customFormat="1" ht="12.75">
      <c r="B163" s="34"/>
      <c r="C163" s="35"/>
      <c r="D163" s="35"/>
      <c r="E163" s="39"/>
      <c r="F163" s="37"/>
      <c r="G163" s="38"/>
    </row>
    <row r="164" spans="2:7" s="12" customFormat="1" ht="12.75">
      <c r="B164" s="34"/>
      <c r="C164" s="35"/>
      <c r="D164" s="35"/>
      <c r="E164" s="39"/>
      <c r="F164" s="37"/>
      <c r="G164" s="38"/>
    </row>
    <row r="165" spans="2:7" s="12" customFormat="1" ht="12.75">
      <c r="B165" s="34"/>
      <c r="C165" s="35"/>
      <c r="D165" s="35"/>
      <c r="E165" s="39"/>
      <c r="F165" s="37"/>
      <c r="G165" s="38"/>
    </row>
    <row r="166" spans="2:7" s="12" customFormat="1" ht="12.75">
      <c r="B166" s="34"/>
      <c r="C166" s="35"/>
      <c r="D166" s="35"/>
      <c r="E166" s="39"/>
      <c r="F166" s="37"/>
      <c r="G166" s="38"/>
    </row>
    <row r="167" spans="2:7" s="12" customFormat="1" ht="12.75">
      <c r="B167" s="34"/>
      <c r="C167" s="35"/>
      <c r="D167" s="35"/>
      <c r="E167" s="39"/>
      <c r="F167" s="37"/>
      <c r="G167" s="38"/>
    </row>
    <row r="168" spans="2:7" s="12" customFormat="1" ht="12.75">
      <c r="B168" s="34"/>
      <c r="C168" s="35"/>
      <c r="D168" s="35"/>
      <c r="E168" s="39"/>
      <c r="F168" s="37"/>
      <c r="G168" s="38"/>
    </row>
    <row r="169" spans="2:7" s="12" customFormat="1" ht="12.75">
      <c r="B169" s="34"/>
      <c r="C169" s="35"/>
      <c r="D169" s="35"/>
      <c r="E169" s="39"/>
      <c r="F169" s="37"/>
      <c r="G169" s="38"/>
    </row>
    <row r="170" spans="2:7" s="12" customFormat="1" ht="12.75">
      <c r="B170" s="34"/>
      <c r="C170" s="35"/>
      <c r="D170" s="35"/>
      <c r="E170" s="39"/>
      <c r="F170" s="37"/>
      <c r="G170" s="38"/>
    </row>
    <row r="171" spans="2:7" s="12" customFormat="1" ht="12.75">
      <c r="B171" s="34"/>
      <c r="C171" s="35"/>
      <c r="D171" s="35"/>
      <c r="E171" s="39"/>
      <c r="F171" s="37"/>
      <c r="G171" s="38"/>
    </row>
    <row r="172" spans="2:7" s="12" customFormat="1" ht="12.75">
      <c r="B172" s="34"/>
      <c r="C172" s="35"/>
      <c r="D172" s="35"/>
      <c r="E172" s="39"/>
      <c r="F172" s="37"/>
      <c r="G172" s="38"/>
    </row>
  </sheetData>
  <mergeCells count="9">
    <mergeCell ref="B1:G1"/>
    <mergeCell ref="B2:G2"/>
    <mergeCell ref="D41:F41"/>
    <mergeCell ref="B38:G38"/>
    <mergeCell ref="B39:G39"/>
    <mergeCell ref="B40:G40"/>
    <mergeCell ref="D30:F30"/>
    <mergeCell ref="D32:F32"/>
    <mergeCell ref="D34:F34"/>
  </mergeCells>
  <conditionalFormatting sqref="C36:C37">
    <cfRule type="expression" dxfId="0" priority="1" stopIfTrue="1">
      <formula>#REF!="*"</formula>
    </cfRule>
  </conditionalFormatting>
  <pageMargins left="0.70866141732283472" right="0.70866141732283472" top="0.59055118110236227" bottom="0.59055118110236227" header="0.31496062992125984" footer="0.31496062992125984"/>
  <pageSetup paperSize="9" orientation="landscape" horizontalDpi="1200" verticalDpi="12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D118"/>
  <sheetViews>
    <sheetView topLeftCell="A4" zoomScaleNormal="100" workbookViewId="0">
      <selection activeCell="A4" sqref="A4"/>
    </sheetView>
  </sheetViews>
  <sheetFormatPr baseColWidth="10" defaultRowHeight="15"/>
  <cols>
    <col min="1" max="1" width="32.85546875" style="68" customWidth="1"/>
    <col min="2" max="2" width="11" style="74" customWidth="1"/>
    <col min="3" max="3" width="92.140625" style="68" customWidth="1"/>
    <col min="4" max="4" width="14.140625" style="109" customWidth="1"/>
    <col min="5" max="16384" width="11.42578125" style="68"/>
  </cols>
  <sheetData>
    <row r="1" spans="1:4" ht="26.25">
      <c r="B1" s="116">
        <f>DPGF!A1</f>
        <v>0</v>
      </c>
      <c r="C1" s="104"/>
      <c r="D1" s="107"/>
    </row>
    <row r="2" spans="1:4" ht="26.25">
      <c r="B2" s="117">
        <f>DPGF!A2</f>
        <v>0</v>
      </c>
      <c r="C2" s="105"/>
      <c r="D2" s="108"/>
    </row>
    <row r="3" spans="1:4" ht="25.5">
      <c r="B3" s="70" t="s">
        <v>46</v>
      </c>
      <c r="C3" s="70" t="s">
        <v>45</v>
      </c>
      <c r="D3" s="70" t="s">
        <v>47</v>
      </c>
    </row>
    <row r="4" spans="1:4" s="112" customFormat="1">
      <c r="A4" s="111" t="e">
        <f>DPGF!#REF!</f>
        <v>#REF!</v>
      </c>
      <c r="B4" s="118" t="e">
        <f>DPGF!#REF!</f>
        <v>#REF!</v>
      </c>
      <c r="C4" s="113" t="e">
        <f ca="1">IF(ISBLANK(B4)," ",IF(ISNA(VLOOKUP(B4,INDIRECT(A4),1,0))," -- Code incorrect --",VLOOKUP(B4,INDIRECT(A4),7,0)&amp;CHAR(10)&amp;VLOOKUP(B4,INDIRECT(A4),8,0)))</f>
        <v>#REF!</v>
      </c>
      <c r="D4" s="114"/>
    </row>
    <row r="5" spans="1:4">
      <c r="A5" s="69" t="e">
        <f>DPGF!#REF!</f>
        <v>#REF!</v>
      </c>
      <c r="B5" s="119" t="e">
        <f>DPGF!#REF!</f>
        <v>#REF!</v>
      </c>
      <c r="C5" s="103" t="e">
        <f t="shared" ref="C5:C84" ca="1" si="0">IF(ISBLANK(B5)," ",IF(ISNA(VLOOKUP(B5,INDIRECT(A5),1,0))," -- Code incorrect --",VLOOKUP(B5,INDIRECT(A5),7,0)&amp;CHAR(10)&amp;VLOOKUP(B5,INDIRECT(A5),8,0)))</f>
        <v>#REF!</v>
      </c>
      <c r="D5" s="106"/>
    </row>
    <row r="6" spans="1:4">
      <c r="A6" s="69"/>
      <c r="B6" s="119"/>
      <c r="C6" s="103"/>
      <c r="D6" s="106"/>
    </row>
    <row r="7" spans="1:4" s="112" customFormat="1">
      <c r="A7" s="111" t="e">
        <f>DPGF!#REF!</f>
        <v>#REF!</v>
      </c>
      <c r="B7" s="118" t="e">
        <f>DPGF!#REF!</f>
        <v>#REF!</v>
      </c>
      <c r="C7" s="113" t="e">
        <f t="shared" ca="1" si="0"/>
        <v>#REF!</v>
      </c>
      <c r="D7" s="114"/>
    </row>
    <row r="8" spans="1:4">
      <c r="A8" s="111" t="e">
        <f>DPGF!#REF!</f>
        <v>#REF!</v>
      </c>
      <c r="B8" s="132" t="e">
        <f>DPGF!#REF!</f>
        <v>#REF!</v>
      </c>
      <c r="C8" s="103" t="e">
        <f t="shared" ca="1" si="0"/>
        <v>#REF!</v>
      </c>
      <c r="D8" s="106"/>
    </row>
    <row r="9" spans="1:4">
      <c r="A9" s="111" t="e">
        <f>DPGF!#REF!</f>
        <v>#REF!</v>
      </c>
      <c r="B9" s="132" t="e">
        <f>DPGF!#REF!</f>
        <v>#REF!</v>
      </c>
      <c r="C9" s="103" t="e">
        <f t="shared" ca="1" si="0"/>
        <v>#REF!</v>
      </c>
      <c r="D9" s="106"/>
    </row>
    <row r="10" spans="1:4">
      <c r="A10" s="111" t="e">
        <f>DPGF!#REF!</f>
        <v>#REF!</v>
      </c>
      <c r="B10" s="132" t="e">
        <f>DPGF!#REF!</f>
        <v>#REF!</v>
      </c>
      <c r="C10" s="103" t="e">
        <f t="shared" ca="1" si="0"/>
        <v>#REF!</v>
      </c>
      <c r="D10" s="106"/>
    </row>
    <row r="11" spans="1:4">
      <c r="A11" s="111" t="e">
        <f>DPGF!#REF!</f>
        <v>#REF!</v>
      </c>
      <c r="B11" s="132" t="e">
        <f>DPGF!#REF!</f>
        <v>#REF!</v>
      </c>
      <c r="C11" s="103" t="e">
        <f t="shared" ca="1" si="0"/>
        <v>#REF!</v>
      </c>
      <c r="D11" s="106"/>
    </row>
    <row r="12" spans="1:4">
      <c r="A12" s="111" t="e">
        <f>DPGF!#REF!</f>
        <v>#REF!</v>
      </c>
      <c r="B12" s="132" t="e">
        <f>DPGF!#REF!</f>
        <v>#REF!</v>
      </c>
      <c r="C12" s="103" t="e">
        <f t="shared" ca="1" si="0"/>
        <v>#REF!</v>
      </c>
      <c r="D12" s="106"/>
    </row>
    <row r="13" spans="1:4">
      <c r="A13" s="111" t="e">
        <f>DPGF!#REF!</f>
        <v>#REF!</v>
      </c>
      <c r="B13" s="132" t="e">
        <f>DPGF!#REF!</f>
        <v>#REF!</v>
      </c>
      <c r="C13" s="103" t="e">
        <f t="shared" ca="1" si="0"/>
        <v>#REF!</v>
      </c>
      <c r="D13" s="106"/>
    </row>
    <row r="14" spans="1:4">
      <c r="A14" s="111" t="e">
        <f>DPGF!#REF!</f>
        <v>#REF!</v>
      </c>
      <c r="B14" s="132" t="e">
        <f>DPGF!#REF!</f>
        <v>#REF!</v>
      </c>
      <c r="C14" s="103" t="e">
        <f t="shared" ca="1" si="0"/>
        <v>#REF!</v>
      </c>
      <c r="D14" s="106"/>
    </row>
    <row r="15" spans="1:4">
      <c r="A15" s="111" t="e">
        <f>DPGF!#REF!</f>
        <v>#REF!</v>
      </c>
      <c r="B15" s="132" t="e">
        <f>DPGF!#REF!</f>
        <v>#REF!</v>
      </c>
      <c r="C15" s="103" t="e">
        <f t="shared" ca="1" si="0"/>
        <v>#REF!</v>
      </c>
      <c r="D15" s="106"/>
    </row>
    <row r="16" spans="1:4">
      <c r="A16" s="111" t="e">
        <f>DPGF!#REF!</f>
        <v>#REF!</v>
      </c>
      <c r="B16" s="132" t="e">
        <f>DPGF!#REF!</f>
        <v>#REF!</v>
      </c>
      <c r="C16" s="103" t="e">
        <f t="shared" ca="1" si="0"/>
        <v>#REF!</v>
      </c>
      <c r="D16" s="106"/>
    </row>
    <row r="17" spans="1:4">
      <c r="A17" s="111" t="e">
        <f>DPGF!#REF!</f>
        <v>#REF!</v>
      </c>
      <c r="B17" s="132" t="e">
        <f>DPGF!#REF!</f>
        <v>#REF!</v>
      </c>
      <c r="C17" s="103" t="e">
        <f t="shared" ca="1" si="0"/>
        <v>#REF!</v>
      </c>
      <c r="D17" s="106"/>
    </row>
    <row r="18" spans="1:4">
      <c r="A18" s="111" t="e">
        <f>DPGF!#REF!</f>
        <v>#REF!</v>
      </c>
      <c r="B18" s="132" t="e">
        <f>DPGF!#REF!</f>
        <v>#REF!</v>
      </c>
      <c r="C18" s="103" t="e">
        <f t="shared" ca="1" si="0"/>
        <v>#REF!</v>
      </c>
      <c r="D18" s="106"/>
    </row>
    <row r="19" spans="1:4">
      <c r="A19" s="111" t="e">
        <f>DPGF!#REF!</f>
        <v>#REF!</v>
      </c>
      <c r="B19" s="132" t="e">
        <f>DPGF!#REF!</f>
        <v>#REF!</v>
      </c>
      <c r="C19" s="103" t="e">
        <f t="shared" ca="1" si="0"/>
        <v>#REF!</v>
      </c>
      <c r="D19" s="106"/>
    </row>
    <row r="20" spans="1:4">
      <c r="A20" s="111" t="e">
        <f>DPGF!#REF!</f>
        <v>#REF!</v>
      </c>
      <c r="B20" s="132" t="e">
        <f>DPGF!#REF!</f>
        <v>#REF!</v>
      </c>
      <c r="C20" s="103" t="e">
        <f t="shared" ca="1" si="0"/>
        <v>#REF!</v>
      </c>
      <c r="D20" s="106"/>
    </row>
    <row r="21" spans="1:4">
      <c r="A21" s="111" t="e">
        <f>DPGF!#REF!</f>
        <v>#REF!</v>
      </c>
      <c r="B21" s="132" t="e">
        <f>DPGF!#REF!</f>
        <v>#REF!</v>
      </c>
      <c r="C21" s="103" t="e">
        <f t="shared" ca="1" si="0"/>
        <v>#REF!</v>
      </c>
      <c r="D21" s="106"/>
    </row>
    <row r="22" spans="1:4">
      <c r="A22" s="111" t="e">
        <f>DPGF!#REF!</f>
        <v>#REF!</v>
      </c>
      <c r="B22" s="132" t="e">
        <f>DPGF!#REF!</f>
        <v>#REF!</v>
      </c>
      <c r="C22" s="103" t="e">
        <f t="shared" ca="1" si="0"/>
        <v>#REF!</v>
      </c>
      <c r="D22" s="106"/>
    </row>
    <row r="23" spans="1:4">
      <c r="A23" s="111" t="e">
        <f>DPGF!#REF!</f>
        <v>#REF!</v>
      </c>
      <c r="B23" s="132" t="e">
        <f>DPGF!#REF!</f>
        <v>#REF!</v>
      </c>
      <c r="C23" s="103" t="e">
        <f t="shared" ca="1" si="0"/>
        <v>#REF!</v>
      </c>
      <c r="D23" s="106"/>
    </row>
    <row r="24" spans="1:4">
      <c r="A24" s="111" t="e">
        <f>DPGF!#REF!</f>
        <v>#REF!</v>
      </c>
      <c r="B24" s="132" t="e">
        <f>DPGF!#REF!</f>
        <v>#REF!</v>
      </c>
      <c r="C24" s="103" t="e">
        <f t="shared" ca="1" si="0"/>
        <v>#REF!</v>
      </c>
      <c r="D24" s="106"/>
    </row>
    <row r="25" spans="1:4">
      <c r="A25" s="111" t="e">
        <f>DPGF!#REF!</f>
        <v>#REF!</v>
      </c>
      <c r="B25" s="132" t="e">
        <f>DPGF!#REF!</f>
        <v>#REF!</v>
      </c>
      <c r="C25" s="103" t="e">
        <f t="shared" ca="1" si="0"/>
        <v>#REF!</v>
      </c>
      <c r="D25" s="106"/>
    </row>
    <row r="26" spans="1:4">
      <c r="A26" s="111" t="e">
        <f>DPGF!#REF!</f>
        <v>#REF!</v>
      </c>
      <c r="B26" s="132" t="e">
        <f>DPGF!#REF!</f>
        <v>#REF!</v>
      </c>
      <c r="C26" s="103" t="e">
        <f t="shared" ca="1" si="0"/>
        <v>#REF!</v>
      </c>
      <c r="D26" s="106"/>
    </row>
    <row r="27" spans="1:4">
      <c r="A27" s="111" t="e">
        <f>DPGF!#REF!</f>
        <v>#REF!</v>
      </c>
      <c r="B27" s="132" t="e">
        <f>DPGF!#REF!</f>
        <v>#REF!</v>
      </c>
      <c r="C27" s="103" t="e">
        <f t="shared" ca="1" si="0"/>
        <v>#REF!</v>
      </c>
      <c r="D27" s="106"/>
    </row>
    <row r="28" spans="1:4">
      <c r="A28" s="111" t="e">
        <f>DPGF!#REF!</f>
        <v>#REF!</v>
      </c>
      <c r="B28" s="132" t="e">
        <f>DPGF!#REF!</f>
        <v>#REF!</v>
      </c>
      <c r="C28" s="103" t="e">
        <f t="shared" ca="1" si="0"/>
        <v>#REF!</v>
      </c>
      <c r="D28" s="106"/>
    </row>
    <row r="29" spans="1:4">
      <c r="A29" s="111" t="e">
        <f>DPGF!#REF!</f>
        <v>#REF!</v>
      </c>
      <c r="B29" s="132" t="e">
        <f>DPGF!#REF!</f>
        <v>#REF!</v>
      </c>
      <c r="C29" s="103" t="e">
        <f t="shared" ca="1" si="0"/>
        <v>#REF!</v>
      </c>
      <c r="D29" s="106"/>
    </row>
    <row r="30" spans="1:4">
      <c r="A30" s="111" t="e">
        <f>DPGF!#REF!</f>
        <v>#REF!</v>
      </c>
      <c r="B30" s="132" t="e">
        <f>DPGF!#REF!</f>
        <v>#REF!</v>
      </c>
      <c r="C30" s="103" t="e">
        <f t="shared" ca="1" si="0"/>
        <v>#REF!</v>
      </c>
      <c r="D30" s="106"/>
    </row>
    <row r="31" spans="1:4">
      <c r="A31" s="69"/>
      <c r="B31" s="119"/>
      <c r="C31" s="103"/>
    </row>
    <row r="32" spans="1:4" s="112" customFormat="1">
      <c r="A32" s="111" t="e">
        <f>DPGF!#REF!</f>
        <v>#REF!</v>
      </c>
      <c r="B32" s="118" t="e">
        <f>DPGF!#REF!</f>
        <v>#REF!</v>
      </c>
      <c r="C32" s="113" t="e">
        <f t="shared" ca="1" si="0"/>
        <v>#REF!</v>
      </c>
      <c r="D32" s="115"/>
    </row>
    <row r="33" spans="1:4">
      <c r="A33" s="69" t="e">
        <f>DPGF!#REF!</f>
        <v>#REF!</v>
      </c>
      <c r="B33" s="119" t="e">
        <f>DPGF!#REF!</f>
        <v>#REF!</v>
      </c>
      <c r="C33" s="103" t="e">
        <f t="shared" ca="1" si="0"/>
        <v>#REF!</v>
      </c>
    </row>
    <row r="34" spans="1:4">
      <c r="A34" s="69" t="e">
        <f>DPGF!#REF!</f>
        <v>#REF!</v>
      </c>
      <c r="B34" s="119" t="e">
        <f>DPGF!#REF!</f>
        <v>#REF!</v>
      </c>
      <c r="C34" s="103" t="e">
        <f t="shared" ca="1" si="0"/>
        <v>#REF!</v>
      </c>
    </row>
    <row r="35" spans="1:4">
      <c r="A35" s="69" t="e">
        <f>DPGF!#REF!</f>
        <v>#REF!</v>
      </c>
      <c r="B35" s="119" t="e">
        <f>DPGF!#REF!</f>
        <v>#REF!</v>
      </c>
      <c r="C35" s="103" t="e">
        <f t="shared" ca="1" si="0"/>
        <v>#REF!</v>
      </c>
    </row>
    <row r="36" spans="1:4">
      <c r="A36" s="69" t="e">
        <f>DPGF!#REF!</f>
        <v>#REF!</v>
      </c>
      <c r="B36" s="119" t="e">
        <f>DPGF!#REF!</f>
        <v>#REF!</v>
      </c>
      <c r="C36" s="103" t="e">
        <f t="shared" ca="1" si="0"/>
        <v>#REF!</v>
      </c>
    </row>
    <row r="37" spans="1:4">
      <c r="A37" s="69" t="e">
        <f>DPGF!#REF!</f>
        <v>#REF!</v>
      </c>
      <c r="B37" s="119" t="e">
        <f>DPGF!#REF!</f>
        <v>#REF!</v>
      </c>
      <c r="C37" s="103" t="e">
        <f t="shared" ca="1" si="0"/>
        <v>#REF!</v>
      </c>
    </row>
    <row r="38" spans="1:4">
      <c r="A38" s="69" t="e">
        <f>DPGF!#REF!</f>
        <v>#REF!</v>
      </c>
      <c r="B38" s="119" t="e">
        <f>DPGF!#REF!</f>
        <v>#REF!</v>
      </c>
      <c r="C38" s="103" t="e">
        <f t="shared" ca="1" si="0"/>
        <v>#REF!</v>
      </c>
    </row>
    <row r="39" spans="1:4">
      <c r="A39" s="69" t="e">
        <f>DPGF!#REF!</f>
        <v>#REF!</v>
      </c>
      <c r="B39" s="119" t="e">
        <f>DPGF!#REF!</f>
        <v>#REF!</v>
      </c>
      <c r="C39" s="103" t="e">
        <f t="shared" ca="1" si="0"/>
        <v>#REF!</v>
      </c>
    </row>
    <row r="40" spans="1:4">
      <c r="A40" s="69" t="e">
        <f>DPGF!#REF!</f>
        <v>#REF!</v>
      </c>
      <c r="B40" s="119" t="e">
        <f>DPGF!#REF!</f>
        <v>#REF!</v>
      </c>
      <c r="C40" s="103" t="e">
        <f t="shared" ca="1" si="0"/>
        <v>#REF!</v>
      </c>
    </row>
    <row r="41" spans="1:4">
      <c r="A41" s="69" t="e">
        <f>DPGF!#REF!</f>
        <v>#REF!</v>
      </c>
      <c r="B41" s="119" t="e">
        <f>DPGF!#REF!</f>
        <v>#REF!</v>
      </c>
      <c r="C41" s="103" t="e">
        <f t="shared" ca="1" si="0"/>
        <v>#REF!</v>
      </c>
    </row>
    <row r="42" spans="1:4">
      <c r="A42" s="69" t="e">
        <f>DPGF!#REF!</f>
        <v>#REF!</v>
      </c>
      <c r="B42" s="119" t="e">
        <f>DPGF!#REF!</f>
        <v>#REF!</v>
      </c>
      <c r="C42" s="103" t="e">
        <f t="shared" ca="1" si="0"/>
        <v>#REF!</v>
      </c>
      <c r="D42" s="110"/>
    </row>
    <row r="43" spans="1:4">
      <c r="A43" s="69" t="e">
        <f>DPGF!#REF!</f>
        <v>#REF!</v>
      </c>
      <c r="B43" s="119" t="e">
        <f>DPGF!#REF!</f>
        <v>#REF!</v>
      </c>
      <c r="C43" s="103" t="e">
        <f t="shared" ca="1" si="0"/>
        <v>#REF!</v>
      </c>
    </row>
    <row r="44" spans="1:4">
      <c r="A44" s="69" t="e">
        <f>DPGF!#REF!</f>
        <v>#REF!</v>
      </c>
      <c r="B44" s="119" t="e">
        <f>DPGF!#REF!</f>
        <v>#REF!</v>
      </c>
      <c r="C44" s="103" t="e">
        <f t="shared" ca="1" si="0"/>
        <v>#REF!</v>
      </c>
    </row>
    <row r="45" spans="1:4">
      <c r="A45" s="69" t="e">
        <f>DPGF!#REF!</f>
        <v>#REF!</v>
      </c>
      <c r="B45" s="119" t="e">
        <f>DPGF!#REF!</f>
        <v>#REF!</v>
      </c>
      <c r="C45" s="103" t="e">
        <f t="shared" ca="1" si="0"/>
        <v>#REF!</v>
      </c>
    </row>
    <row r="46" spans="1:4">
      <c r="A46" s="69" t="e">
        <f>DPGF!#REF!</f>
        <v>#REF!</v>
      </c>
      <c r="B46" s="119" t="e">
        <f>DPGF!#REF!</f>
        <v>#REF!</v>
      </c>
      <c r="C46" s="103" t="e">
        <f t="shared" ca="1" si="0"/>
        <v>#REF!</v>
      </c>
    </row>
    <row r="47" spans="1:4">
      <c r="A47" s="69" t="e">
        <f>DPGF!#REF!</f>
        <v>#REF!</v>
      </c>
      <c r="B47" s="119" t="e">
        <f>DPGF!#REF!</f>
        <v>#REF!</v>
      </c>
      <c r="C47" s="103"/>
    </row>
    <row r="48" spans="1:4" s="112" customFormat="1">
      <c r="A48" s="69" t="e">
        <f>DPGF!#REF!</f>
        <v>#REF!</v>
      </c>
      <c r="B48" s="119" t="e">
        <f>DPGF!#REF!</f>
        <v>#REF!</v>
      </c>
      <c r="C48" s="103" t="e">
        <f t="shared" ca="1" si="0"/>
        <v>#REF!</v>
      </c>
      <c r="D48" s="134"/>
    </row>
    <row r="49" spans="1:4" ht="140.25">
      <c r="A49" s="69" t="e">
        <f>DPGF!#REF!</f>
        <v>#REF!</v>
      </c>
      <c r="B49" s="119" t="e">
        <f>DPGF!#REF!</f>
        <v>#REF!</v>
      </c>
      <c r="C49" s="103" t="s">
        <v>121</v>
      </c>
    </row>
    <row r="50" spans="1:4" ht="140.25">
      <c r="A50" s="69" t="e">
        <f>DPGF!#REF!</f>
        <v>#REF!</v>
      </c>
      <c r="B50" s="119" t="e">
        <f>DPGF!#REF!</f>
        <v>#REF!</v>
      </c>
      <c r="C50" s="103" t="s">
        <v>121</v>
      </c>
    </row>
    <row r="51" spans="1:4" ht="140.25">
      <c r="A51" s="69" t="e">
        <f>DPGF!#REF!</f>
        <v>#REF!</v>
      </c>
      <c r="B51" s="119" t="e">
        <f>DPGF!#REF!</f>
        <v>#REF!</v>
      </c>
      <c r="C51" s="103" t="s">
        <v>121</v>
      </c>
    </row>
    <row r="52" spans="1:4" ht="140.25">
      <c r="A52" s="69" t="e">
        <f>DPGF!#REF!</f>
        <v>#REF!</v>
      </c>
      <c r="B52" s="119" t="e">
        <f>DPGF!#REF!</f>
        <v>#REF!</v>
      </c>
      <c r="C52" s="103" t="s">
        <v>121</v>
      </c>
    </row>
    <row r="53" spans="1:4" ht="140.25">
      <c r="A53" s="69" t="e">
        <f>DPGF!#REF!</f>
        <v>#REF!</v>
      </c>
      <c r="B53" s="119" t="e">
        <f>DPGF!#REF!</f>
        <v>#REF!</v>
      </c>
      <c r="C53" s="103" t="s">
        <v>121</v>
      </c>
    </row>
    <row r="54" spans="1:4" ht="140.25">
      <c r="A54" s="69" t="e">
        <f>DPGF!#REF!</f>
        <v>#REF!</v>
      </c>
      <c r="B54" s="119" t="e">
        <f>DPGF!#REF!</f>
        <v>#REF!</v>
      </c>
      <c r="C54" s="103" t="s">
        <v>121</v>
      </c>
    </row>
    <row r="55" spans="1:4">
      <c r="A55" s="69" t="e">
        <f>DPGF!#REF!</f>
        <v>#REF!</v>
      </c>
      <c r="B55" s="119" t="e">
        <f>DPGF!#REF!</f>
        <v>#REF!</v>
      </c>
      <c r="C55" s="103" t="e">
        <f t="shared" ca="1" si="0"/>
        <v>#REF!</v>
      </c>
    </row>
    <row r="56" spans="1:4">
      <c r="A56" s="69" t="e">
        <f>DPGF!#REF!</f>
        <v>#REF!</v>
      </c>
      <c r="B56" s="119" t="e">
        <f>DPGF!#REF!</f>
        <v>#REF!</v>
      </c>
      <c r="C56" s="103" t="e">
        <f t="shared" ca="1" si="0"/>
        <v>#REF!</v>
      </c>
    </row>
    <row r="57" spans="1:4">
      <c r="A57" s="69" t="e">
        <f>DPGF!#REF!</f>
        <v>#REF!</v>
      </c>
      <c r="B57" s="119" t="e">
        <f>DPGF!#REF!</f>
        <v>#REF!</v>
      </c>
      <c r="C57" s="103" t="e">
        <f t="shared" ca="1" si="0"/>
        <v>#REF!</v>
      </c>
    </row>
    <row r="58" spans="1:4">
      <c r="A58" s="69" t="e">
        <f>DPGF!#REF!</f>
        <v>#REF!</v>
      </c>
      <c r="B58" s="119" t="e">
        <f>DPGF!#REF!</f>
        <v>#REF!</v>
      </c>
      <c r="C58" s="103" t="e">
        <f t="shared" ca="1" si="0"/>
        <v>#REF!</v>
      </c>
    </row>
    <row r="59" spans="1:4">
      <c r="A59" s="69"/>
      <c r="B59" s="119"/>
      <c r="C59" s="103"/>
    </row>
    <row r="60" spans="1:4" s="112" customFormat="1">
      <c r="A60" s="111" t="e">
        <f>DPGF!#REF!</f>
        <v>#REF!</v>
      </c>
      <c r="B60" s="132" t="e">
        <f>DPGF!#REF!</f>
        <v>#REF!</v>
      </c>
      <c r="C60" s="133" t="e">
        <f t="shared" ca="1" si="0"/>
        <v>#REF!</v>
      </c>
      <c r="D60" s="134"/>
    </row>
    <row r="61" spans="1:4">
      <c r="A61" s="69" t="e">
        <f>DPGF!#REF!</f>
        <v>#REF!</v>
      </c>
      <c r="B61" s="119" t="e">
        <f>DPGF!#REF!</f>
        <v>#REF!</v>
      </c>
      <c r="C61" s="103" t="e">
        <f t="shared" ca="1" si="0"/>
        <v>#REF!</v>
      </c>
    </row>
    <row r="62" spans="1:4">
      <c r="A62" s="69" t="e">
        <f>DPGF!#REF!</f>
        <v>#REF!</v>
      </c>
      <c r="B62" s="119" t="e">
        <f>DPGF!#REF!</f>
        <v>#REF!</v>
      </c>
      <c r="C62" s="103" t="e">
        <f t="shared" ca="1" si="0"/>
        <v>#REF!</v>
      </c>
    </row>
    <row r="63" spans="1:4">
      <c r="A63" s="69" t="e">
        <f>DPGF!#REF!</f>
        <v>#REF!</v>
      </c>
      <c r="B63" s="119" t="e">
        <f>DPGF!#REF!</f>
        <v>#REF!</v>
      </c>
      <c r="C63" s="103" t="e">
        <f t="shared" ca="1" si="0"/>
        <v>#REF!</v>
      </c>
    </row>
    <row r="64" spans="1:4">
      <c r="A64" s="69" t="e">
        <f>DPGF!#REF!</f>
        <v>#REF!</v>
      </c>
      <c r="B64" s="119" t="e">
        <f>DPGF!#REF!</f>
        <v>#REF!</v>
      </c>
      <c r="C64" s="103" t="e">
        <f t="shared" ca="1" si="0"/>
        <v>#REF!</v>
      </c>
    </row>
    <row r="65" spans="1:4">
      <c r="A65" s="69" t="e">
        <f>DPGF!#REF!</f>
        <v>#REF!</v>
      </c>
      <c r="B65" s="119" t="e">
        <f>DPGF!#REF!</f>
        <v>#REF!</v>
      </c>
      <c r="C65" s="103" t="e">
        <f t="shared" ca="1" si="0"/>
        <v>#REF!</v>
      </c>
    </row>
    <row r="66" spans="1:4">
      <c r="A66" s="69" t="e">
        <f>DPGF!#REF!</f>
        <v>#REF!</v>
      </c>
      <c r="B66" s="119" t="e">
        <f>DPGF!#REF!</f>
        <v>#REF!</v>
      </c>
      <c r="C66" s="103" t="e">
        <f t="shared" ca="1" si="0"/>
        <v>#REF!</v>
      </c>
    </row>
    <row r="67" spans="1:4">
      <c r="A67" s="69" t="e">
        <f>DPGF!#REF!</f>
        <v>#REF!</v>
      </c>
      <c r="B67" s="119" t="e">
        <f>DPGF!#REF!</f>
        <v>#REF!</v>
      </c>
      <c r="C67" s="103" t="e">
        <f t="shared" ca="1" si="0"/>
        <v>#REF!</v>
      </c>
    </row>
    <row r="68" spans="1:4">
      <c r="A68" s="69" t="e">
        <f>DPGF!#REF!</f>
        <v>#REF!</v>
      </c>
      <c r="B68" s="119" t="e">
        <f>DPGF!#REF!</f>
        <v>#REF!</v>
      </c>
      <c r="C68" s="103"/>
    </row>
    <row r="69" spans="1:4" s="112" customFormat="1">
      <c r="A69" s="69" t="e">
        <f>DPGF!#REF!</f>
        <v>#REF!</v>
      </c>
      <c r="B69" s="119" t="e">
        <f>DPGF!#REF!</f>
        <v>#REF!</v>
      </c>
      <c r="C69" s="133" t="e">
        <f t="shared" ca="1" si="0"/>
        <v>#REF!</v>
      </c>
      <c r="D69" s="134"/>
    </row>
    <row r="70" spans="1:4">
      <c r="A70" s="69" t="e">
        <f>DPGF!#REF!</f>
        <v>#REF!</v>
      </c>
      <c r="B70" s="119" t="e">
        <f>DPGF!#REF!</f>
        <v>#REF!</v>
      </c>
      <c r="C70" s="103" t="e">
        <f t="shared" ca="1" si="0"/>
        <v>#REF!</v>
      </c>
    </row>
    <row r="71" spans="1:4">
      <c r="A71" s="69" t="e">
        <f>DPGF!#REF!</f>
        <v>#REF!</v>
      </c>
      <c r="B71" s="119" t="e">
        <f>DPGF!#REF!</f>
        <v>#REF!</v>
      </c>
      <c r="C71" s="103" t="e">
        <f t="shared" ca="1" si="0"/>
        <v>#REF!</v>
      </c>
    </row>
    <row r="72" spans="1:4">
      <c r="A72" s="69" t="e">
        <f>DPGF!#REF!</f>
        <v>#REF!</v>
      </c>
      <c r="B72" s="119" t="e">
        <f>DPGF!#REF!</f>
        <v>#REF!</v>
      </c>
      <c r="C72" s="103" t="e">
        <f t="shared" ca="1" si="0"/>
        <v>#REF!</v>
      </c>
    </row>
    <row r="73" spans="1:4">
      <c r="A73" s="69" t="e">
        <f>DPGF!#REF!</f>
        <v>#REF!</v>
      </c>
      <c r="B73" s="119" t="e">
        <f>DPGF!#REF!</f>
        <v>#REF!</v>
      </c>
      <c r="C73" s="103" t="e">
        <f t="shared" ca="1" si="0"/>
        <v>#REF!</v>
      </c>
    </row>
    <row r="74" spans="1:4">
      <c r="A74" s="69" t="e">
        <f>DPGF!#REF!</f>
        <v>#REF!</v>
      </c>
      <c r="B74" s="119" t="e">
        <f>DPGF!#REF!</f>
        <v>#REF!</v>
      </c>
      <c r="C74" s="103" t="e">
        <f t="shared" ca="1" si="0"/>
        <v>#REF!</v>
      </c>
    </row>
    <row r="75" spans="1:4">
      <c r="A75" s="69" t="e">
        <f>DPGF!#REF!</f>
        <v>#REF!</v>
      </c>
      <c r="B75" s="119" t="e">
        <f>DPGF!#REF!</f>
        <v>#REF!</v>
      </c>
      <c r="C75" s="103" t="e">
        <f t="shared" ca="1" si="0"/>
        <v>#REF!</v>
      </c>
    </row>
    <row r="76" spans="1:4">
      <c r="A76" s="69" t="e">
        <f>DPGF!#REF!</f>
        <v>#REF!</v>
      </c>
      <c r="B76" s="119" t="e">
        <f>DPGF!#REF!</f>
        <v>#REF!</v>
      </c>
      <c r="C76" s="103"/>
    </row>
    <row r="77" spans="1:4" s="112" customFormat="1">
      <c r="A77" s="69" t="e">
        <f>DPGF!#REF!</f>
        <v>#REF!</v>
      </c>
      <c r="B77" s="119" t="e">
        <f>DPGF!#REF!</f>
        <v>#REF!</v>
      </c>
      <c r="C77" s="133" t="e">
        <f t="shared" ca="1" si="0"/>
        <v>#REF!</v>
      </c>
      <c r="D77" s="134"/>
    </row>
    <row r="78" spans="1:4">
      <c r="A78" s="69" t="e">
        <f>DPGF!#REF!</f>
        <v>#REF!</v>
      </c>
      <c r="B78" s="119" t="e">
        <f>DPGF!#REF!</f>
        <v>#REF!</v>
      </c>
      <c r="C78" s="103" t="e">
        <f t="shared" ca="1" si="0"/>
        <v>#REF!</v>
      </c>
    </row>
    <row r="79" spans="1:4">
      <c r="A79" s="69" t="e">
        <f>DPGF!#REF!</f>
        <v>#REF!</v>
      </c>
      <c r="B79" s="119" t="e">
        <f>DPGF!#REF!</f>
        <v>#REF!</v>
      </c>
      <c r="C79" s="103" t="e">
        <f t="shared" ca="1" si="0"/>
        <v>#REF!</v>
      </c>
    </row>
    <row r="80" spans="1:4">
      <c r="A80" s="69" t="e">
        <f>DPGF!#REF!</f>
        <v>#REF!</v>
      </c>
      <c r="B80" s="119" t="e">
        <f>DPGF!#REF!</f>
        <v>#REF!</v>
      </c>
      <c r="C80" s="103" t="e">
        <f t="shared" ca="1" si="0"/>
        <v>#REF!</v>
      </c>
    </row>
    <row r="81" spans="1:3">
      <c r="A81" s="69" t="e">
        <f>DPGF!#REF!</f>
        <v>#REF!</v>
      </c>
      <c r="B81" s="119" t="e">
        <f>DPGF!#REF!</f>
        <v>#REF!</v>
      </c>
      <c r="C81" s="103" t="e">
        <f t="shared" ca="1" si="0"/>
        <v>#REF!</v>
      </c>
    </row>
    <row r="82" spans="1:3">
      <c r="A82" s="69" t="e">
        <f>DPGF!#REF!</f>
        <v>#REF!</v>
      </c>
      <c r="B82" s="119" t="e">
        <f>DPGF!#REF!</f>
        <v>#REF!</v>
      </c>
      <c r="C82" s="103" t="e">
        <f t="shared" ca="1" si="0"/>
        <v>#REF!</v>
      </c>
    </row>
    <row r="83" spans="1:3">
      <c r="A83" s="69" t="e">
        <f>DPGF!#REF!</f>
        <v>#REF!</v>
      </c>
      <c r="B83" s="119" t="e">
        <f>DPGF!#REF!</f>
        <v>#REF!</v>
      </c>
      <c r="C83" s="103" t="e">
        <f t="shared" ca="1" si="0"/>
        <v>#REF!</v>
      </c>
    </row>
    <row r="84" spans="1:3">
      <c r="A84" s="69" t="e">
        <f>DPGF!#REF!</f>
        <v>#REF!</v>
      </c>
      <c r="B84" s="119" t="e">
        <f>DPGF!#REF!</f>
        <v>#REF!</v>
      </c>
      <c r="C84" s="103" t="e">
        <f t="shared" ca="1" si="0"/>
        <v>#REF!</v>
      </c>
    </row>
    <row r="85" spans="1:3">
      <c r="A85" s="69" t="e">
        <f>DPGF!#REF!</f>
        <v>#REF!</v>
      </c>
      <c r="B85" s="119" t="e">
        <f>DPGF!#REF!</f>
        <v>#REF!</v>
      </c>
      <c r="C85" s="103" t="e">
        <f t="shared" ref="C85:C112" ca="1" si="1">IF(ISBLANK(B85)," ",IF(ISNA(VLOOKUP(B85,INDIRECT(A85),1,0))," -- Code incorrect --",VLOOKUP(B85,INDIRECT(A85),7,0)&amp;CHAR(10)&amp;VLOOKUP(B85,INDIRECT(A85),8,0)))</f>
        <v>#REF!</v>
      </c>
    </row>
    <row r="86" spans="1:3">
      <c r="A86" s="69" t="e">
        <f>DPGF!#REF!</f>
        <v>#REF!</v>
      </c>
      <c r="B86" s="119" t="e">
        <f>DPGF!#REF!</f>
        <v>#REF!</v>
      </c>
      <c r="C86" s="103" t="e">
        <f t="shared" ca="1" si="1"/>
        <v>#REF!</v>
      </c>
    </row>
    <row r="87" spans="1:3">
      <c r="A87" s="69" t="e">
        <f>DPGF!#REF!</f>
        <v>#REF!</v>
      </c>
      <c r="B87" s="119" t="e">
        <f>DPGF!#REF!</f>
        <v>#REF!</v>
      </c>
      <c r="C87" s="103" t="e">
        <f t="shared" ca="1" si="1"/>
        <v>#REF!</v>
      </c>
    </row>
    <row r="88" spans="1:3">
      <c r="A88" s="69" t="e">
        <f>DPGF!#REF!</f>
        <v>#REF!</v>
      </c>
      <c r="B88" s="119" t="e">
        <f>DPGF!#REF!</f>
        <v>#REF!</v>
      </c>
      <c r="C88" s="103" t="e">
        <f t="shared" ca="1" si="1"/>
        <v>#REF!</v>
      </c>
    </row>
    <row r="89" spans="1:3">
      <c r="A89" s="69" t="e">
        <f>DPGF!#REF!</f>
        <v>#REF!</v>
      </c>
      <c r="B89" s="119" t="e">
        <f>DPGF!#REF!</f>
        <v>#REF!</v>
      </c>
      <c r="C89" s="103" t="e">
        <f t="shared" ca="1" si="1"/>
        <v>#REF!</v>
      </c>
    </row>
    <row r="90" spans="1:3">
      <c r="A90" s="69" t="e">
        <f>DPGF!#REF!</f>
        <v>#REF!</v>
      </c>
      <c r="B90" s="119" t="e">
        <f>DPGF!#REF!</f>
        <v>#REF!</v>
      </c>
      <c r="C90" s="103" t="e">
        <f t="shared" ca="1" si="1"/>
        <v>#REF!</v>
      </c>
    </row>
    <row r="91" spans="1:3">
      <c r="A91" s="69" t="e">
        <f>DPGF!#REF!</f>
        <v>#REF!</v>
      </c>
      <c r="B91" s="119" t="e">
        <f>DPGF!#REF!</f>
        <v>#REF!</v>
      </c>
      <c r="C91" s="103" t="e">
        <f t="shared" ca="1" si="1"/>
        <v>#REF!</v>
      </c>
    </row>
    <row r="92" spans="1:3">
      <c r="A92" s="69" t="e">
        <f>DPGF!#REF!</f>
        <v>#REF!</v>
      </c>
      <c r="B92" s="119" t="e">
        <f>DPGF!#REF!</f>
        <v>#REF!</v>
      </c>
      <c r="C92" s="103" t="e">
        <f t="shared" ca="1" si="1"/>
        <v>#REF!</v>
      </c>
    </row>
    <row r="93" spans="1:3">
      <c r="A93" s="69" t="e">
        <f>DPGF!#REF!</f>
        <v>#REF!</v>
      </c>
      <c r="B93" s="119" t="e">
        <f>DPGF!#REF!</f>
        <v>#REF!</v>
      </c>
      <c r="C93" s="103" t="e">
        <f t="shared" ca="1" si="1"/>
        <v>#REF!</v>
      </c>
    </row>
    <row r="94" spans="1:3">
      <c r="A94" s="69" t="e">
        <f>DPGF!#REF!</f>
        <v>#REF!</v>
      </c>
      <c r="B94" s="119" t="e">
        <f>DPGF!#REF!</f>
        <v>#REF!</v>
      </c>
      <c r="C94" s="103" t="e">
        <f t="shared" ca="1" si="1"/>
        <v>#REF!</v>
      </c>
    </row>
    <row r="95" spans="1:3">
      <c r="A95" s="69" t="e">
        <f>DPGF!#REF!</f>
        <v>#REF!</v>
      </c>
      <c r="B95" s="119" t="e">
        <f>DPGF!#REF!</f>
        <v>#REF!</v>
      </c>
      <c r="C95" s="103" t="e">
        <f t="shared" ca="1" si="1"/>
        <v>#REF!</v>
      </c>
    </row>
    <row r="96" spans="1:3">
      <c r="A96" s="69" t="e">
        <f>DPGF!#REF!</f>
        <v>#REF!</v>
      </c>
      <c r="B96" s="119" t="e">
        <f>DPGF!#REF!</f>
        <v>#REF!</v>
      </c>
      <c r="C96" s="103" t="e">
        <f t="shared" ca="1" si="1"/>
        <v>#REF!</v>
      </c>
    </row>
    <row r="97" spans="1:3">
      <c r="A97" s="69" t="e">
        <f>DPGF!#REF!</f>
        <v>#REF!</v>
      </c>
      <c r="B97" s="119" t="e">
        <f>DPGF!#REF!</f>
        <v>#REF!</v>
      </c>
      <c r="C97" s="103" t="e">
        <f t="shared" ca="1" si="1"/>
        <v>#REF!</v>
      </c>
    </row>
    <row r="98" spans="1:3">
      <c r="A98" s="69" t="e">
        <f>DPGF!#REF!</f>
        <v>#REF!</v>
      </c>
      <c r="B98" s="119" t="e">
        <f>DPGF!#REF!</f>
        <v>#REF!</v>
      </c>
      <c r="C98" s="103" t="e">
        <f t="shared" ca="1" si="1"/>
        <v>#REF!</v>
      </c>
    </row>
    <row r="99" spans="1:3">
      <c r="A99" s="69" t="e">
        <f>DPGF!#REF!</f>
        <v>#REF!</v>
      </c>
      <c r="B99" s="119" t="e">
        <f>DPGF!#REF!</f>
        <v>#REF!</v>
      </c>
      <c r="C99" s="103" t="e">
        <f t="shared" ca="1" si="1"/>
        <v>#REF!</v>
      </c>
    </row>
    <row r="100" spans="1:3">
      <c r="A100" s="69" t="e">
        <f>DPGF!#REF!</f>
        <v>#REF!</v>
      </c>
      <c r="B100" s="119" t="e">
        <f>DPGF!#REF!</f>
        <v>#REF!</v>
      </c>
      <c r="C100" s="103" t="e">
        <f t="shared" ca="1" si="1"/>
        <v>#REF!</v>
      </c>
    </row>
    <row r="101" spans="1:3">
      <c r="A101" s="69" t="e">
        <f>DPGF!#REF!</f>
        <v>#REF!</v>
      </c>
      <c r="B101" s="119" t="e">
        <f>DPGF!#REF!</f>
        <v>#REF!</v>
      </c>
      <c r="C101" s="103" t="e">
        <f t="shared" ca="1" si="1"/>
        <v>#REF!</v>
      </c>
    </row>
    <row r="102" spans="1:3">
      <c r="A102" s="69" t="e">
        <f>DPGF!#REF!</f>
        <v>#REF!</v>
      </c>
      <c r="B102" s="119" t="e">
        <f>DPGF!#REF!</f>
        <v>#REF!</v>
      </c>
      <c r="C102" s="103" t="e">
        <f t="shared" ca="1" si="1"/>
        <v>#REF!</v>
      </c>
    </row>
    <row r="103" spans="1:3">
      <c r="A103" s="69" t="e">
        <f>DPGF!#REF!</f>
        <v>#REF!</v>
      </c>
      <c r="B103" s="119" t="e">
        <f>DPGF!#REF!</f>
        <v>#REF!</v>
      </c>
      <c r="C103" s="103" t="e">
        <f t="shared" ca="1" si="1"/>
        <v>#REF!</v>
      </c>
    </row>
    <row r="104" spans="1:3" ht="25.5">
      <c r="A104" s="69" t="str">
        <f>DPGF!A5</f>
        <v>N_MOBILIER</v>
      </c>
      <c r="B104" s="119" t="str">
        <f>DPGF!B5</f>
        <v>N</v>
      </c>
      <c r="C104" s="103" t="str">
        <f t="shared" ca="1" si="1"/>
        <v xml:space="preserve">N - MOBILIER
</v>
      </c>
    </row>
    <row r="105" spans="1:3" ht="127.5">
      <c r="A105" s="69" t="str">
        <f>DPGF!A6</f>
        <v>N_MOBILIER</v>
      </c>
      <c r="B105" s="119" t="str">
        <f>DPGF!B6</f>
        <v>N 5</v>
      </c>
      <c r="C105" s="103" t="str">
        <f t="shared" ca="1" si="1"/>
        <v xml:space="preserve">BANCS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
</v>
      </c>
    </row>
    <row r="106" spans="1:3" ht="25.5">
      <c r="A106" s="69" t="str">
        <f>DPGF!A7</f>
        <v>N_MOBILIER</v>
      </c>
      <c r="B106" s="119" t="str">
        <f>DPGF!B7</f>
        <v>N 5 a</v>
      </c>
      <c r="C106" s="103" t="str">
        <f t="shared" ca="1" si="1"/>
        <v>Banc "DROIT" conforme aux pièces graphiques et CCTP
L’UNITE :</v>
      </c>
    </row>
    <row r="107" spans="1:3" ht="102">
      <c r="A107" s="69" t="str">
        <f>DPGF!A8</f>
        <v>N_MOBILIER</v>
      </c>
      <c r="B107" s="119" t="str">
        <f>DPGF!B8</f>
        <v>N 8</v>
      </c>
      <c r="C107" s="103" t="str">
        <f t="shared" ca="1" si="1"/>
        <v xml:space="preserve">CLOU DE CHAUSSEE 
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
</v>
      </c>
    </row>
    <row r="108" spans="1:3" ht="25.5">
      <c r="A108" s="69" t="str">
        <f>DPGF!A9</f>
        <v>N_MOBILIER</v>
      </c>
      <c r="B108" s="119" t="str">
        <f>DPGF!B9</f>
        <v>N 8 a</v>
      </c>
      <c r="C108" s="103" t="str">
        <f t="shared" ca="1" si="1"/>
        <v>Clous carrés inox brossé 120*120, Fusion de chez UNIVERS &amp; CITE
L’UNITE :</v>
      </c>
    </row>
    <row r="109" spans="1:3" ht="153">
      <c r="A109" s="69" t="str">
        <f>DPGF!A10</f>
        <v>N_MOBILIER</v>
      </c>
      <c r="B109" s="119" t="str">
        <f>DPGF!B10</f>
        <v>N 9</v>
      </c>
      <c r="C109" s="103" t="str">
        <f t="shared" ca="1" si="1"/>
        <v>CORBEILLE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
L’UNITE :</v>
      </c>
    </row>
    <row r="110" spans="1:3" ht="140.25">
      <c r="A110" s="69" t="str">
        <f>DPGF!A11</f>
        <v>N_MOBILIER</v>
      </c>
      <c r="B110" s="119" t="str">
        <f>DPGF!B11</f>
        <v>N 13</v>
      </c>
      <c r="C110" s="103" t="str">
        <f t="shared" ca="1" si="1"/>
        <v>LISSE BOIS 
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
LE METRE :</v>
      </c>
    </row>
    <row r="111" spans="1:3" ht="25.5">
      <c r="A111" s="69" t="str">
        <f>DPGF!A12</f>
        <v>N_MOBILIER</v>
      </c>
      <c r="B111" s="119" t="str">
        <f>DPGF!B12</f>
        <v>N 12 a</v>
      </c>
      <c r="C111" s="103" t="str">
        <f t="shared" ca="1" si="1"/>
        <v>SERI type "Croix St André" 1630mm
L’UNITE :</v>
      </c>
    </row>
    <row r="112" spans="1:3">
      <c r="A112" s="69" t="e">
        <f>DPGF!#REF!</f>
        <v>#REF!</v>
      </c>
      <c r="B112" s="119" t="e">
        <f>DPGF!#REF!</f>
        <v>#REF!</v>
      </c>
      <c r="C112" s="103" t="e">
        <f t="shared" ca="1" si="1"/>
        <v>#REF!</v>
      </c>
    </row>
    <row r="113" spans="1:1">
      <c r="A113" s="69" t="e">
        <f>DPGF!#REF!</f>
        <v>#REF!</v>
      </c>
    </row>
    <row r="114" spans="1:1">
      <c r="A114" s="69" t="e">
        <f>DPGF!#REF!</f>
        <v>#REF!</v>
      </c>
    </row>
    <row r="115" spans="1:1">
      <c r="A115" s="69" t="e">
        <f>DPGF!#REF!</f>
        <v>#REF!</v>
      </c>
    </row>
    <row r="116" spans="1:1">
      <c r="A116" s="69" t="e">
        <f>DPGF!#REF!</f>
        <v>#REF!</v>
      </c>
    </row>
    <row r="117" spans="1:1">
      <c r="A117" s="69" t="e">
        <f>DPGF!#REF!</f>
        <v>#REF!</v>
      </c>
    </row>
    <row r="118" spans="1:1">
      <c r="A118" s="69" t="e">
        <f>DPGF!#REF!</f>
        <v>#REF!</v>
      </c>
    </row>
  </sheetData>
  <pageMargins left="0.59055118110236227" right="0.59055118110236227" top="0.59055118110236227" bottom="0.59055118110236227" header="0.19685039370078741" footer="0.19685039370078741"/>
  <pageSetup paperSize="9" scale="75" orientation="portrait" r:id="rId1"/>
  <headerFooter>
    <oddFooter>&amp;CEZ - BPU BOISSY</oddFooter>
  </headerFooter>
  <rowBreaks count="1" manualBreakCount="1">
    <brk id="47" min="1" max="3" man="1"/>
  </rowBreak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J17"/>
  <sheetViews>
    <sheetView workbookViewId="0">
      <selection activeCell="J1" sqref="J1"/>
    </sheetView>
  </sheetViews>
  <sheetFormatPr baseColWidth="10" defaultRowHeight="12.75"/>
  <cols>
    <col min="1" max="4" width="3.7109375" style="4" customWidth="1"/>
    <col min="5" max="5" width="64.7109375" style="4" customWidth="1"/>
    <col min="6" max="6" width="14.7109375" style="4" customWidth="1"/>
    <col min="7" max="9" width="11.42578125" style="4"/>
    <col min="10" max="10" width="23.28515625" style="4" bestFit="1" customWidth="1"/>
    <col min="11" max="16384" width="11.42578125" style="4"/>
  </cols>
  <sheetData>
    <row r="1" spans="1:10" s="1" customFormat="1" ht="25.5">
      <c r="A1" s="151" t="s">
        <v>8</v>
      </c>
      <c r="B1" s="151"/>
      <c r="C1" s="151"/>
      <c r="D1" s="2"/>
      <c r="E1" s="1" t="s">
        <v>9</v>
      </c>
      <c r="F1" s="1" t="s">
        <v>10</v>
      </c>
      <c r="J1" s="4" t="s">
        <v>42</v>
      </c>
    </row>
    <row r="2" spans="1:10">
      <c r="J2" s="4" t="s">
        <v>50</v>
      </c>
    </row>
    <row r="3" spans="1:10">
      <c r="J3" s="4" t="s">
        <v>51</v>
      </c>
    </row>
    <row r="4" spans="1:10">
      <c r="E4" s="5" t="s">
        <v>15</v>
      </c>
      <c r="J4" s="4" t="s">
        <v>52</v>
      </c>
    </row>
    <row r="5" spans="1:10" ht="25.5">
      <c r="E5" s="3" t="s">
        <v>16</v>
      </c>
      <c r="J5" s="4" t="s">
        <v>53</v>
      </c>
    </row>
    <row r="6" spans="1:10">
      <c r="E6" s="1" t="s">
        <v>11</v>
      </c>
      <c r="J6" s="4" t="s">
        <v>54</v>
      </c>
    </row>
    <row r="7" spans="1:10">
      <c r="E7" s="3" t="s">
        <v>12</v>
      </c>
      <c r="J7" s="4" t="s">
        <v>55</v>
      </c>
    </row>
    <row r="8" spans="1:10">
      <c r="E8" s="3" t="s">
        <v>17</v>
      </c>
      <c r="J8" s="4" t="s">
        <v>56</v>
      </c>
    </row>
    <row r="9" spans="1:10">
      <c r="E9" s="1" t="s">
        <v>13</v>
      </c>
      <c r="J9" s="4" t="s">
        <v>65</v>
      </c>
    </row>
    <row r="10" spans="1:10">
      <c r="J10" s="4" t="s">
        <v>57</v>
      </c>
    </row>
    <row r="11" spans="1:10">
      <c r="J11" s="4" t="s">
        <v>58</v>
      </c>
    </row>
    <row r="12" spans="1:10">
      <c r="J12" s="4" t="s">
        <v>66</v>
      </c>
    </row>
    <row r="13" spans="1:10">
      <c r="J13" s="4" t="s">
        <v>59</v>
      </c>
    </row>
    <row r="14" spans="1:10">
      <c r="J14" s="4" t="s">
        <v>60</v>
      </c>
    </row>
    <row r="15" spans="1:10">
      <c r="J15" s="4" t="s">
        <v>61</v>
      </c>
    </row>
    <row r="16" spans="1:10">
      <c r="J16" s="4" t="s">
        <v>62</v>
      </c>
    </row>
    <row r="17" spans="10:10">
      <c r="J17" s="4" t="s">
        <v>120</v>
      </c>
    </row>
  </sheetData>
  <mergeCells count="1">
    <mergeCell ref="A1:C1"/>
  </mergeCells>
  <phoneticPr fontId="6" type="noConversion"/>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I69"/>
  <sheetViews>
    <sheetView topLeftCell="A3" workbookViewId="0">
      <selection sqref="A1:I69"/>
    </sheetView>
  </sheetViews>
  <sheetFormatPr baseColWidth="10" defaultRowHeight="12.75"/>
  <cols>
    <col min="1" max="1" width="11.42578125" style="66"/>
    <col min="2" max="2" width="3.7109375" style="61" customWidth="1"/>
    <col min="3" max="3" width="3.7109375" style="59" customWidth="1"/>
    <col min="4" max="4" width="3.7109375" style="60" customWidth="1"/>
    <col min="5" max="5" width="65.7109375" style="7" customWidth="1"/>
    <col min="6" max="6" width="65.7109375" style="6" customWidth="1"/>
    <col min="7" max="7" width="65.7109375" style="66" customWidth="1"/>
    <col min="8" max="9" width="11.42578125" style="63"/>
    <col min="10" max="16384" width="11.42578125" style="7"/>
  </cols>
  <sheetData>
    <row r="1" spans="1:9" s="8" customFormat="1" ht="25.5">
      <c r="A1" s="129"/>
      <c r="B1" s="126" t="s">
        <v>8</v>
      </c>
      <c r="C1" s="127"/>
      <c r="D1" s="128"/>
      <c r="E1" s="129" t="s">
        <v>37</v>
      </c>
      <c r="F1" s="129" t="s">
        <v>48</v>
      </c>
      <c r="G1" s="58" t="s">
        <v>49</v>
      </c>
      <c r="H1" s="129" t="s">
        <v>63</v>
      </c>
      <c r="I1" s="129" t="s">
        <v>64</v>
      </c>
    </row>
    <row r="2" spans="1:9" s="8" customFormat="1">
      <c r="A2" s="67" t="str">
        <f>B2</f>
        <v>N</v>
      </c>
      <c r="B2" s="48" t="s">
        <v>67</v>
      </c>
      <c r="C2" s="45"/>
      <c r="D2" s="46"/>
      <c r="E2" s="47" t="s">
        <v>119</v>
      </c>
      <c r="F2" s="47"/>
      <c r="G2" s="130" t="str">
        <f>E2</f>
        <v>N - MOBILIER</v>
      </c>
      <c r="H2" s="47"/>
      <c r="I2" s="47"/>
    </row>
    <row r="3" spans="1:9" s="8" customFormat="1" ht="204">
      <c r="A3" s="64" t="str">
        <f t="shared" ref="A3:A69" si="0">IF(D3="",B3&amp;" "&amp;C3,B3&amp;" "&amp;C3&amp;" "&amp;D3)</f>
        <v>N 1</v>
      </c>
      <c r="B3" s="56" t="s">
        <v>67</v>
      </c>
      <c r="C3" s="57">
        <v>1</v>
      </c>
      <c r="D3" s="55"/>
      <c r="E3" s="51" t="s">
        <v>21</v>
      </c>
      <c r="F3" s="52" t="s">
        <v>68</v>
      </c>
      <c r="G3" s="65" t="str">
        <f>E3&amp;CHAR(10)&amp;F3</f>
        <v>CLOTURE CHATAIGNIER ALTERNEE HAUTEUR 1,2M TYPE LA FLOTILLE
Ce prix rémunère au mètre la pose de clôture châtaignier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v>
      </c>
      <c r="H3" s="50" t="s">
        <v>14</v>
      </c>
      <c r="I3" s="58" t="s">
        <v>44</v>
      </c>
    </row>
    <row r="4" spans="1:9" s="8" customFormat="1" ht="191.25">
      <c r="A4" s="64" t="str">
        <f t="shared" si="0"/>
        <v>N 2</v>
      </c>
      <c r="B4" s="56" t="s">
        <v>67</v>
      </c>
      <c r="C4" s="57">
        <v>2</v>
      </c>
      <c r="D4" s="55"/>
      <c r="E4" s="51" t="s">
        <v>22</v>
      </c>
      <c r="F4" s="52" t="s">
        <v>69</v>
      </c>
      <c r="G4" s="65" t="str">
        <f>E4&amp;CHAR(10)&amp;F4</f>
        <v>PORTILLON CHATAIGNIER ALTERNEE HAUTEUR 1,2M TYPE LA FLOTILLE
Ce prix rémunère à l’unité la pose de portillons en clôture châtaignier.
Ce prix comprend :
La fourniture, le chargement, le transport et le déchargement des éléments constituant les portillons,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des portillons,
Le nettoyage général des zones de travaux et l’évacuation des matériaux ou produits de mise en œuvre.
Y compris toutes sujétions de mise en œuvre, liées à la topographie du terrain.</v>
      </c>
      <c r="H4" s="50" t="s">
        <v>1</v>
      </c>
      <c r="I4" s="58" t="s">
        <v>38</v>
      </c>
    </row>
    <row r="5" spans="1:9" s="8" customFormat="1" ht="191.25">
      <c r="A5" s="64" t="str">
        <f t="shared" si="0"/>
        <v>N 3</v>
      </c>
      <c r="B5" s="56" t="s">
        <v>67</v>
      </c>
      <c r="C5" s="57">
        <v>3</v>
      </c>
      <c r="D5" s="55"/>
      <c r="E5" s="51" t="s">
        <v>23</v>
      </c>
      <c r="F5" s="52" t="s">
        <v>70</v>
      </c>
      <c r="G5" s="65" t="str">
        <f>E5&amp;CHAR(10)&amp;F5</f>
        <v>PORTAIL CHATAIGNIER ALTERNEE HAUTEUR 1,2M TYPE LA FLOTILLE
Ce prix rémunère à l’unité la pose de portail en clôture châtaignier.
Ce prix comprend :
La fourniture, le chargement, le transport et le déchargement des éléments constituant le portail,
La pose des poteaux scellés au sol par un socle béton grossier (250 kg) ou sur platines, parfaitement aligné en hauteur avec la clôture,
La fixation ou l’assemblage des vantaux aux poteaux,
les terrassements correspondants y compris remblais et évacuation des excédents aux décharges,
L’évacuation en décharge des déchets, y compris droits de décharge, empêchant notamment la bonne mise en place du portail,
Le nettoyage général des zones de travaux et l’évacuation des matériaux ou produits de mise en œuvre.
Y compris toutes sujétions de mise en œuvre, liées à la topographie du terrain.</v>
      </c>
      <c r="H5" s="50" t="s">
        <v>1</v>
      </c>
      <c r="I5" s="58" t="s">
        <v>38</v>
      </c>
    </row>
    <row r="6" spans="1:9" s="8" customFormat="1" ht="204">
      <c r="A6" s="64" t="str">
        <f t="shared" si="0"/>
        <v>N 4</v>
      </c>
      <c r="B6" s="56" t="s">
        <v>67</v>
      </c>
      <c r="C6" s="57">
        <v>4</v>
      </c>
      <c r="D6" s="55"/>
      <c r="E6" s="51" t="s">
        <v>25</v>
      </c>
      <c r="F6" s="52" t="s">
        <v>71</v>
      </c>
      <c r="G6" s="65" t="str">
        <f>E6&amp;CHAR(10)&amp;F6</f>
        <v>CLOTURE NOISETIER TRESSE HAUTEUR 1,15M TYPE LOIRE 1
Ce prix rémunère au mètre la pose de clôture noisetier conformément aux prescriptions du C.C.T.P et des pièces graphiques.
Ce prix comprend :
La fourniture, le chargement, le transport et le déchargement des éléments constituant la clôture,
La pose des poteaux en parfait alignement et le scellement au sol par un socle béton grossier (250 kg),
les terrassements correspondants y compris remblais et évacuation des excédents aux décharges,
La fixation ou l’assemblage des panneaux de clôture aux poteaux,
L’évacuation en décharge des déchets, y compris droits de décharge, empêchant notamment la bonne mise en place de la clôture,
Le nettoyage général des zones de travaux et l’évacuation des matériaux ou produits de mise en œuvre,
Y compris toutes sujétions de mise en œuvre, liées à la topographie du terrain</v>
      </c>
      <c r="H6" s="50" t="s">
        <v>14</v>
      </c>
      <c r="I6" s="58" t="s">
        <v>44</v>
      </c>
    </row>
    <row r="7" spans="1:9" s="8" customFormat="1" ht="153">
      <c r="A7" s="64" t="str">
        <f t="shared" si="0"/>
        <v>N 5</v>
      </c>
      <c r="B7" s="56" t="s">
        <v>67</v>
      </c>
      <c r="C7" s="57">
        <v>5</v>
      </c>
      <c r="D7" s="55"/>
      <c r="E7" s="51" t="s">
        <v>33</v>
      </c>
      <c r="F7" s="52" t="s">
        <v>72</v>
      </c>
      <c r="G7" s="65" t="str">
        <f>E7&amp;CHAR(10)&amp;F7</f>
        <v>BANCS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v>
      </c>
      <c r="H7" s="50"/>
      <c r="I7" s="58"/>
    </row>
    <row r="8" spans="1:9">
      <c r="A8" s="64" t="str">
        <f t="shared" si="0"/>
        <v>N 5 a</v>
      </c>
      <c r="B8" s="56" t="s">
        <v>67</v>
      </c>
      <c r="C8" s="57">
        <v>5</v>
      </c>
      <c r="D8" s="55" t="s">
        <v>2</v>
      </c>
      <c r="E8" s="9" t="s">
        <v>132</v>
      </c>
      <c r="F8" s="9" t="str">
        <f>E8</f>
        <v>Banc "DROIT" conforme aux pièces graphiques et CCTP</v>
      </c>
      <c r="G8" s="65" t="str">
        <f>F8</f>
        <v>Banc "DROIT" conforme aux pièces graphiques et CCTP</v>
      </c>
      <c r="H8" s="50" t="s">
        <v>1</v>
      </c>
      <c r="I8" s="50" t="s">
        <v>38</v>
      </c>
    </row>
    <row r="9" spans="1:9">
      <c r="A9" s="64" t="str">
        <f t="shared" si="0"/>
        <v>N 5 b</v>
      </c>
      <c r="B9" s="56" t="s">
        <v>67</v>
      </c>
      <c r="C9" s="57">
        <v>5</v>
      </c>
      <c r="D9" s="55" t="s">
        <v>3</v>
      </c>
      <c r="E9" s="9" t="s">
        <v>34</v>
      </c>
      <c r="F9" s="9" t="str">
        <f t="shared" ref="F9:F10" si="1">E9</f>
        <v>Banc "ANGLE DROIT" conformement aux pièces graphiques et CCTP</v>
      </c>
      <c r="G9" s="65" t="str">
        <f t="shared" ref="G9:G10" si="2">F9</f>
        <v>Banc "ANGLE DROIT" conformement aux pièces graphiques et CCTP</v>
      </c>
      <c r="H9" s="50" t="s">
        <v>1</v>
      </c>
      <c r="I9" s="50" t="s">
        <v>38</v>
      </c>
    </row>
    <row r="10" spans="1:9">
      <c r="A10" s="64" t="str">
        <f t="shared" si="0"/>
        <v>N 5 c</v>
      </c>
      <c r="B10" s="56" t="s">
        <v>67</v>
      </c>
      <c r="C10" s="57">
        <v>5</v>
      </c>
      <c r="D10" s="55" t="s">
        <v>4</v>
      </c>
      <c r="E10" s="9" t="s">
        <v>35</v>
      </c>
      <c r="F10" s="9" t="str">
        <f t="shared" si="1"/>
        <v>Banc "ANGLE" conformement aux pièces graphiques et CCTP</v>
      </c>
      <c r="G10" s="65" t="str">
        <f t="shared" si="2"/>
        <v>Banc "ANGLE" conformement aux pièces graphiques et CCTP</v>
      </c>
      <c r="H10" s="50" t="s">
        <v>1</v>
      </c>
      <c r="I10" s="50" t="s">
        <v>38</v>
      </c>
    </row>
    <row r="11" spans="1:9" s="8" customFormat="1" ht="153">
      <c r="A11" s="64" t="str">
        <f t="shared" si="0"/>
        <v>N 6</v>
      </c>
      <c r="B11" s="56" t="s">
        <v>67</v>
      </c>
      <c r="C11" s="57">
        <v>6</v>
      </c>
      <c r="D11" s="55"/>
      <c r="E11" s="51" t="s">
        <v>24</v>
      </c>
      <c r="F11" s="52" t="s">
        <v>72</v>
      </c>
      <c r="G11" s="65" t="str">
        <f>E11&amp;CHAR(10)&amp;F11</f>
        <v>TABOURET TYPE ECOBAT
Ce prix rémunère à l’unité, la fourniture et pose de mobilier urbain tel que décris dans le CCTP.
Ce prix comprend :
le terrassement complémentaire,
la confection des massifs de scellement en béton dosé à 350kg/m3 de ciment CP 45, y compris façon de réservation, tiges et platine de fixation éventuelles ou carottage, ou ferraillage,
le remblaiement périphérique, y compris le compactage et l'évacuation des matériaux excédentaires aux décharges,
La fourniture, le chargement, le transport et le déchargement la mise en place et la fixation du mobilier.</v>
      </c>
      <c r="H11" s="50" t="s">
        <v>1</v>
      </c>
      <c r="I11" s="58" t="s">
        <v>38</v>
      </c>
    </row>
    <row r="12" spans="1:9" s="8" customFormat="1" ht="191.25">
      <c r="A12" s="64" t="str">
        <f t="shared" si="0"/>
        <v>N 7</v>
      </c>
      <c r="B12" s="56" t="s">
        <v>67</v>
      </c>
      <c r="C12" s="54">
        <v>7</v>
      </c>
      <c r="D12" s="55"/>
      <c r="E12" s="51" t="s">
        <v>144</v>
      </c>
      <c r="F12" s="52" t="s">
        <v>73</v>
      </c>
      <c r="G12" s="65" t="str">
        <f>E12&amp;CHAR(10)&amp;F12</f>
        <v>POTELET
Ce prix rémunère à l’unité, la fourniture et pose de mobilier urbain tel que décris dans le CCTP.
Ce prix comprend :
- la découpe du revêtement de surface et de la couche de fondation à la carotteuse,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12" s="58"/>
      <c r="I12" s="58"/>
    </row>
    <row r="13" spans="1:9" s="8" customFormat="1">
      <c r="A13" s="64" t="str">
        <f t="shared" si="0"/>
        <v>N 7 a</v>
      </c>
      <c r="B13" s="56" t="s">
        <v>67</v>
      </c>
      <c r="C13" s="57">
        <v>7</v>
      </c>
      <c r="D13" s="55" t="s">
        <v>2</v>
      </c>
      <c r="E13" s="52" t="s">
        <v>74</v>
      </c>
      <c r="F13" s="52" t="str">
        <f>E13</f>
        <v>SERI potelet à boule Ø114 à sceller 800mm hors sol</v>
      </c>
      <c r="G13" s="65" t="str">
        <f t="shared" ref="G13:G28" si="3">F13</f>
        <v>SERI potelet à boule Ø114 à sceller 800mm hors sol</v>
      </c>
      <c r="H13" s="50" t="s">
        <v>1</v>
      </c>
      <c r="I13" s="58" t="s">
        <v>38</v>
      </c>
    </row>
    <row r="14" spans="1:9" s="8" customFormat="1">
      <c r="A14" s="64" t="str">
        <f t="shared" si="0"/>
        <v>N 7 b</v>
      </c>
      <c r="B14" s="56" t="s">
        <v>67</v>
      </c>
      <c r="C14" s="57">
        <v>7</v>
      </c>
      <c r="D14" s="55" t="s">
        <v>3</v>
      </c>
      <c r="E14" s="52" t="s">
        <v>75</v>
      </c>
      <c r="F14" s="52" t="str">
        <f t="shared" ref="F14:F28" si="4">E14</f>
        <v>SERI potelet à boule Ø114 à sceller 1200mm hors sol</v>
      </c>
      <c r="G14" s="65" t="str">
        <f t="shared" si="3"/>
        <v>SERI potelet à boule Ø114 à sceller 1200mm hors sol</v>
      </c>
      <c r="H14" s="50" t="s">
        <v>1</v>
      </c>
      <c r="I14" s="58" t="s">
        <v>38</v>
      </c>
    </row>
    <row r="15" spans="1:9" s="8" customFormat="1">
      <c r="A15" s="64" t="str">
        <f t="shared" si="0"/>
        <v>N 7 c</v>
      </c>
      <c r="B15" s="56" t="s">
        <v>67</v>
      </c>
      <c r="C15" s="57">
        <v>7</v>
      </c>
      <c r="D15" s="55" t="s">
        <v>4</v>
      </c>
      <c r="E15" s="9" t="s">
        <v>76</v>
      </c>
      <c r="F15" s="52" t="str">
        <f t="shared" si="4"/>
        <v>SERI potelet à boule Ø114 amovible 800mm hors sol y compris boitier de sol</v>
      </c>
      <c r="G15" s="65" t="str">
        <f t="shared" si="3"/>
        <v>SERI potelet à boule Ø114 amovible 800mm hors sol y compris boitier de sol</v>
      </c>
      <c r="H15" s="50" t="s">
        <v>1</v>
      </c>
      <c r="I15" s="58" t="s">
        <v>38</v>
      </c>
    </row>
    <row r="16" spans="1:9" s="8" customFormat="1">
      <c r="A16" s="64" t="str">
        <f t="shared" si="0"/>
        <v>N 7 d</v>
      </c>
      <c r="B16" s="56" t="s">
        <v>67</v>
      </c>
      <c r="C16" s="57">
        <v>7</v>
      </c>
      <c r="D16" s="55" t="s">
        <v>5</v>
      </c>
      <c r="E16" s="9" t="s">
        <v>77</v>
      </c>
      <c r="F16" s="52" t="str">
        <f t="shared" si="4"/>
        <v>SERI potelet à boule Ø114 amovible 1200mm hors sol y compris boitier de sol</v>
      </c>
      <c r="G16" s="65" t="str">
        <f t="shared" si="3"/>
        <v>SERI potelet à boule Ø114 amovible 1200mm hors sol y compris boitier de sol</v>
      </c>
      <c r="H16" s="50" t="s">
        <v>1</v>
      </c>
      <c r="I16" s="58" t="s">
        <v>38</v>
      </c>
    </row>
    <row r="17" spans="1:9" s="8" customFormat="1">
      <c r="A17" s="64" t="str">
        <f t="shared" si="0"/>
        <v>N 7 e</v>
      </c>
      <c r="B17" s="56" t="s">
        <v>67</v>
      </c>
      <c r="C17" s="57">
        <v>7</v>
      </c>
      <c r="D17" s="55" t="s">
        <v>6</v>
      </c>
      <c r="E17" s="9" t="s">
        <v>78</v>
      </c>
      <c r="F17" s="52" t="str">
        <f t="shared" si="4"/>
        <v>SERI potelet à boule Ø76 à sceller 1000mm hors sol</v>
      </c>
      <c r="G17" s="65" t="str">
        <f t="shared" si="3"/>
        <v>SERI potelet à boule Ø76 à sceller 1000mm hors sol</v>
      </c>
      <c r="H17" s="50" t="s">
        <v>1</v>
      </c>
      <c r="I17" s="58" t="s">
        <v>38</v>
      </c>
    </row>
    <row r="18" spans="1:9" s="8" customFormat="1">
      <c r="A18" s="64" t="str">
        <f t="shared" si="0"/>
        <v>N 7 f</v>
      </c>
      <c r="B18" s="56" t="s">
        <v>67</v>
      </c>
      <c r="C18" s="57">
        <v>7</v>
      </c>
      <c r="D18" s="55" t="s">
        <v>7</v>
      </c>
      <c r="E18" s="9" t="s">
        <v>79</v>
      </c>
      <c r="F18" s="52" t="str">
        <f t="shared" si="4"/>
        <v>SERI potelet à boule Ø76 à sceller 1200mm hors sol</v>
      </c>
      <c r="G18" s="65" t="str">
        <f t="shared" si="3"/>
        <v>SERI potelet à boule Ø76 à sceller 1200mm hors sol</v>
      </c>
      <c r="H18" s="50" t="s">
        <v>1</v>
      </c>
      <c r="I18" s="58" t="s">
        <v>38</v>
      </c>
    </row>
    <row r="19" spans="1:9" s="8" customFormat="1">
      <c r="A19" s="64" t="str">
        <f t="shared" si="0"/>
        <v>N 7 g</v>
      </c>
      <c r="B19" s="56" t="s">
        <v>67</v>
      </c>
      <c r="C19" s="57">
        <v>7</v>
      </c>
      <c r="D19" s="55" t="s">
        <v>26</v>
      </c>
      <c r="E19" s="9" t="s">
        <v>80</v>
      </c>
      <c r="F19" s="52" t="str">
        <f t="shared" si="4"/>
        <v>SERI potelet à boule Ø76 amovible 1000mm hors sol y compris boitier de sol</v>
      </c>
      <c r="G19" s="65" t="str">
        <f t="shared" si="3"/>
        <v>SERI potelet à boule Ø76 amovible 1000mm hors sol y compris boitier de sol</v>
      </c>
      <c r="H19" s="50" t="s">
        <v>1</v>
      </c>
      <c r="I19" s="58" t="s">
        <v>38</v>
      </c>
    </row>
    <row r="20" spans="1:9" s="8" customFormat="1">
      <c r="A20" s="64" t="str">
        <f t="shared" si="0"/>
        <v>N 7 h</v>
      </c>
      <c r="B20" s="56" t="s">
        <v>67</v>
      </c>
      <c r="C20" s="57">
        <v>7</v>
      </c>
      <c r="D20" s="55" t="s">
        <v>18</v>
      </c>
      <c r="E20" s="9" t="s">
        <v>83</v>
      </c>
      <c r="F20" s="52" t="str">
        <f t="shared" si="4"/>
        <v>SERI potelet à boule Ø76 amovible 1200mm hors sol y compris boitier de sol</v>
      </c>
      <c r="G20" s="65" t="str">
        <f t="shared" si="3"/>
        <v>SERI potelet à boule Ø76 amovible 1200mm hors sol y compris boitier de sol</v>
      </c>
      <c r="H20" s="50" t="s">
        <v>1</v>
      </c>
      <c r="I20" s="58" t="s">
        <v>38</v>
      </c>
    </row>
    <row r="21" spans="1:9" s="8" customFormat="1">
      <c r="A21" s="64" t="str">
        <f t="shared" si="0"/>
        <v>N 7 i</v>
      </c>
      <c r="B21" s="56" t="s">
        <v>67</v>
      </c>
      <c r="C21" s="57">
        <v>7</v>
      </c>
      <c r="D21" s="55" t="s">
        <v>19</v>
      </c>
      <c r="E21" s="9" t="s">
        <v>82</v>
      </c>
      <c r="F21" s="52" t="str">
        <f t="shared" si="4"/>
        <v>SERI potelet LIBER à sceller 1000mm hors sol</v>
      </c>
      <c r="G21" s="65" t="str">
        <f t="shared" si="3"/>
        <v>SERI potelet LIBER à sceller 1000mm hors sol</v>
      </c>
      <c r="H21" s="50" t="s">
        <v>1</v>
      </c>
      <c r="I21" s="58" t="s">
        <v>38</v>
      </c>
    </row>
    <row r="22" spans="1:9" s="8" customFormat="1">
      <c r="A22" s="64" t="str">
        <f t="shared" si="0"/>
        <v>N 7 j</v>
      </c>
      <c r="B22" s="56" t="s">
        <v>67</v>
      </c>
      <c r="C22" s="57">
        <v>7</v>
      </c>
      <c r="D22" s="55" t="s">
        <v>20</v>
      </c>
      <c r="E22" s="9" t="s">
        <v>81</v>
      </c>
      <c r="F22" s="52" t="str">
        <f t="shared" si="4"/>
        <v>SERI potelet LIBER amovible 1000mm hors sol y compris boitier de sol</v>
      </c>
      <c r="G22" s="65" t="str">
        <f t="shared" si="3"/>
        <v>SERI potelet LIBER amovible 1000mm hors sol y compris boitier de sol</v>
      </c>
      <c r="H22" s="50" t="s">
        <v>1</v>
      </c>
      <c r="I22" s="58" t="s">
        <v>38</v>
      </c>
    </row>
    <row r="23" spans="1:9" s="8" customFormat="1">
      <c r="A23" s="64" t="str">
        <f t="shared" si="0"/>
        <v>N 7 k</v>
      </c>
      <c r="B23" s="56" t="s">
        <v>67</v>
      </c>
      <c r="C23" s="57">
        <v>7</v>
      </c>
      <c r="D23" s="55" t="s">
        <v>27</v>
      </c>
      <c r="E23" s="9" t="s">
        <v>84</v>
      </c>
      <c r="F23" s="52" t="str">
        <f t="shared" si="4"/>
        <v>SERI potelet NEPTUNE à sceller 1000mm hors sol</v>
      </c>
      <c r="G23" s="65" t="str">
        <f t="shared" si="3"/>
        <v>SERI potelet NEPTUNE à sceller 1000mm hors sol</v>
      </c>
      <c r="H23" s="50" t="s">
        <v>1</v>
      </c>
      <c r="I23" s="58" t="s">
        <v>38</v>
      </c>
    </row>
    <row r="24" spans="1:9" s="8" customFormat="1">
      <c r="A24" s="64" t="str">
        <f t="shared" si="0"/>
        <v>N 7 l</v>
      </c>
      <c r="B24" s="56" t="s">
        <v>67</v>
      </c>
      <c r="C24" s="57">
        <v>7</v>
      </c>
      <c r="D24" s="55" t="s">
        <v>28</v>
      </c>
      <c r="E24" s="9" t="s">
        <v>85</v>
      </c>
      <c r="F24" s="52" t="str">
        <f t="shared" si="4"/>
        <v>URBACO potelet DEMOISELLE à sceller 900mm hors sol</v>
      </c>
      <c r="G24" s="65" t="str">
        <f t="shared" si="3"/>
        <v>URBACO potelet DEMOISELLE à sceller 900mm hors sol</v>
      </c>
      <c r="H24" s="50" t="s">
        <v>1</v>
      </c>
      <c r="I24" s="58" t="s">
        <v>38</v>
      </c>
    </row>
    <row r="25" spans="1:9" s="8" customFormat="1">
      <c r="A25" s="64" t="str">
        <f t="shared" si="0"/>
        <v>N 7 m</v>
      </c>
      <c r="B25" s="56" t="s">
        <v>67</v>
      </c>
      <c r="C25" s="57">
        <v>7</v>
      </c>
      <c r="D25" s="55" t="s">
        <v>29</v>
      </c>
      <c r="E25" s="9" t="s">
        <v>86</v>
      </c>
      <c r="F25" s="52" t="str">
        <f t="shared" si="4"/>
        <v>SERI potelet NEPTUNE amovible 1000mm hors sol y compris boitier de sol</v>
      </c>
      <c r="G25" s="65" t="str">
        <f t="shared" si="3"/>
        <v>SERI potelet NEPTUNE amovible 1000mm hors sol y compris boitier de sol</v>
      </c>
      <c r="H25" s="50" t="s">
        <v>1</v>
      </c>
      <c r="I25" s="58" t="s">
        <v>38</v>
      </c>
    </row>
    <row r="26" spans="1:9" s="8" customFormat="1" ht="38.25">
      <c r="A26" s="64" t="str">
        <f t="shared" si="0"/>
        <v>N 7 n</v>
      </c>
      <c r="B26" s="56" t="s">
        <v>67</v>
      </c>
      <c r="C26" s="57">
        <v>7</v>
      </c>
      <c r="D26" s="55" t="s">
        <v>30</v>
      </c>
      <c r="E26" s="9" t="s">
        <v>87</v>
      </c>
      <c r="F26" s="52" t="str">
        <f t="shared" si="4"/>
        <v>bois de pin traité classe IV, section 14cmx14cm longueur 1m, bords verticaux et horizontaux chanfreinés y compris  protection de la partie enterrée au moyen d’une imprégnation protectrice imperméabilisante et antihumidité</v>
      </c>
      <c r="G26" s="65" t="str">
        <f t="shared" si="3"/>
        <v>bois de pin traité classe IV, section 14cmx14cm longueur 1m, bords verticaux et horizontaux chanfreinés y compris  protection de la partie enterrée au moyen d’une imprégnation protectrice imperméabilisante et antihumidité</v>
      </c>
      <c r="H26" s="50" t="s">
        <v>1</v>
      </c>
      <c r="I26" s="58" t="s">
        <v>38</v>
      </c>
    </row>
    <row r="27" spans="1:9" s="8" customFormat="1" ht="38.25">
      <c r="A27" s="64" t="str">
        <f t="shared" si="0"/>
        <v>N 7 o</v>
      </c>
      <c r="B27" s="56" t="s">
        <v>67</v>
      </c>
      <c r="C27" s="57">
        <v>7</v>
      </c>
      <c r="D27" s="55" t="s">
        <v>31</v>
      </c>
      <c r="E27" s="9" t="s">
        <v>88</v>
      </c>
      <c r="F27" s="52" t="str">
        <f t="shared" si="4"/>
        <v>bois de pin traité classe IV, section 12cmx20cm longueur 1m, bords verticaux et horizontaux chanfreinés y compris  protection de la partie enterrée au moyen d’une imprégnation protectrice imperméabilisante et antihumidité</v>
      </c>
      <c r="G27" s="65" t="str">
        <f t="shared" si="3"/>
        <v>bois de pin traité classe IV, section 12cmx20cm longueur 1m, bords verticaux et horizontaux chanfreinés y compris  protection de la partie enterrée au moyen d’une imprégnation protectrice imperméabilisante et antihumidité</v>
      </c>
      <c r="H27" s="50" t="s">
        <v>1</v>
      </c>
      <c r="I27" s="58" t="s">
        <v>38</v>
      </c>
    </row>
    <row r="28" spans="1:9" s="8" customFormat="1" ht="38.25">
      <c r="A28" s="64" t="str">
        <f t="shared" si="0"/>
        <v>N 7 p</v>
      </c>
      <c r="B28" s="56" t="s">
        <v>67</v>
      </c>
      <c r="C28" s="57">
        <v>7</v>
      </c>
      <c r="D28" s="55" t="s">
        <v>32</v>
      </c>
      <c r="E28" s="9" t="s">
        <v>89</v>
      </c>
      <c r="F28" s="52" t="str">
        <f t="shared" si="4"/>
        <v>bois de pin chêne classe III, section 12cmx20cm longueur 1m, bords verticaux et horizontaux chanfreinés y compris  protection de la partie enterrée au moyen d’une imprégnation protectrice imperméabilisante et antihumidité</v>
      </c>
      <c r="G28" s="65" t="str">
        <f t="shared" si="3"/>
        <v>bois de pin chêne classe III, section 12cmx20cm longueur 1m, bords verticaux et horizontaux chanfreinés y compris  protection de la partie enterrée au moyen d’une imprégnation protectrice imperméabilisante et antihumidité</v>
      </c>
      <c r="H28" s="50" t="s">
        <v>1</v>
      </c>
      <c r="I28" s="58" t="s">
        <v>38</v>
      </c>
    </row>
    <row r="29" spans="1:9" s="8" customFormat="1" ht="127.5">
      <c r="A29" s="64" t="str">
        <f t="shared" si="0"/>
        <v>N 8</v>
      </c>
      <c r="B29" s="53" t="s">
        <v>67</v>
      </c>
      <c r="C29" s="54">
        <v>8</v>
      </c>
      <c r="D29" s="62"/>
      <c r="E29" s="131" t="s">
        <v>143</v>
      </c>
      <c r="F29" s="9" t="s">
        <v>136</v>
      </c>
      <c r="G29" s="65" t="str">
        <f t="shared" ref="G29" si="5">E29&amp;CHAR(10)&amp;F29</f>
        <v>CLOU DE CHAUSSEE 
Ce prix rémunère à l’unité la fourniture et la pose de clous de chaussée en inox, acier peint ou bronze.
Ce prix comprend :
- la fourniture des clous
- les dispositifs de fixation nécessaires, y compris percement d’éléments en  pierre naturelle neuve
- le remplacement éventuel des éléments en pierre naturelle abimés par le percement
- toutes sujétions inhérentes à ce prix.</v>
      </c>
      <c r="H29" s="50"/>
      <c r="I29" s="58"/>
    </row>
    <row r="30" spans="1:9" s="8" customFormat="1">
      <c r="A30" s="64" t="str">
        <f t="shared" si="0"/>
        <v>N 8 a</v>
      </c>
      <c r="B30" s="56" t="s">
        <v>67</v>
      </c>
      <c r="C30" s="54">
        <v>8</v>
      </c>
      <c r="D30" s="55" t="s">
        <v>2</v>
      </c>
      <c r="E30" s="49" t="s">
        <v>138</v>
      </c>
      <c r="F30" s="52" t="str">
        <f>E30</f>
        <v>Clous carrés inox brossé 120*120, Fusion de chez UNIVERS &amp; CITE</v>
      </c>
      <c r="G30" s="64" t="str">
        <f>F30</f>
        <v>Clous carrés inox brossé 120*120, Fusion de chez UNIVERS &amp; CITE</v>
      </c>
      <c r="H30" s="50" t="s">
        <v>1</v>
      </c>
      <c r="I30" s="58" t="s">
        <v>38</v>
      </c>
    </row>
    <row r="31" spans="1:9" s="8" customFormat="1">
      <c r="A31" s="64" t="str">
        <f t="shared" si="0"/>
        <v>N 8 b</v>
      </c>
      <c r="B31" s="56" t="s">
        <v>67</v>
      </c>
      <c r="C31" s="54">
        <v>8</v>
      </c>
      <c r="D31" s="55" t="s">
        <v>3</v>
      </c>
      <c r="E31" s="49" t="s">
        <v>137</v>
      </c>
      <c r="F31" s="52" t="str">
        <f>E31</f>
        <v>Clous carrés inox brossé 80*80, Fusion de chez UNIVERS &amp; CITE</v>
      </c>
      <c r="G31" s="64" t="str">
        <f>F31</f>
        <v>Clous carrés inox brossé 80*80, Fusion de chez UNIVERS &amp; CITE</v>
      </c>
      <c r="H31" s="50" t="s">
        <v>1</v>
      </c>
      <c r="I31" s="58" t="s">
        <v>38</v>
      </c>
    </row>
    <row r="32" spans="1:9" s="8" customFormat="1" ht="204">
      <c r="A32" s="64" t="str">
        <f t="shared" si="0"/>
        <v>N 9</v>
      </c>
      <c r="B32" s="56" t="s">
        <v>67</v>
      </c>
      <c r="C32" s="54">
        <v>9</v>
      </c>
      <c r="D32" s="55"/>
      <c r="E32" s="51" t="s">
        <v>141</v>
      </c>
      <c r="F32" s="52" t="s">
        <v>90</v>
      </c>
      <c r="G32" s="65" t="str">
        <f>E32&amp;CHAR(10)&amp;F32</f>
        <v>CORBEILLE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32" s="50" t="s">
        <v>1</v>
      </c>
      <c r="I32" s="58" t="s">
        <v>38</v>
      </c>
    </row>
    <row r="33" spans="1:9" s="8" customFormat="1" ht="165.75">
      <c r="A33" s="64" t="str">
        <f t="shared" si="0"/>
        <v>N 10</v>
      </c>
      <c r="B33" s="56" t="s">
        <v>67</v>
      </c>
      <c r="C33" s="57">
        <v>10</v>
      </c>
      <c r="D33" s="55"/>
      <c r="E33" s="51" t="s">
        <v>142</v>
      </c>
      <c r="F33" s="52" t="s">
        <v>91</v>
      </c>
      <c r="G33" s="65" t="str">
        <f>E33&amp;CHAR(10)&amp;F33</f>
        <v>BORNE
Ce prix rémunère à l’unité, la fourniture et pose de mobilier urbain tel que décris dans le CCTP.
Ce prix comprend :
- le terrassement complémentaire,
- la confection des massifs de scellement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33" s="50"/>
      <c r="I33" s="58"/>
    </row>
    <row r="34" spans="1:9">
      <c r="A34" s="64" t="str">
        <f t="shared" si="0"/>
        <v>N 10 a</v>
      </c>
      <c r="B34" s="56" t="s">
        <v>67</v>
      </c>
      <c r="C34" s="57">
        <v>10</v>
      </c>
      <c r="D34" s="55" t="s">
        <v>2</v>
      </c>
      <c r="E34" s="9" t="s">
        <v>92</v>
      </c>
      <c r="F34" s="9" t="str">
        <f>E34</f>
        <v>GIRPAV borne GBNA</v>
      </c>
      <c r="G34" s="65" t="str">
        <f t="shared" ref="G34:G41" si="6">F34</f>
        <v>GIRPAV borne GBNA</v>
      </c>
      <c r="H34" s="50" t="s">
        <v>1</v>
      </c>
      <c r="I34" s="50" t="s">
        <v>38</v>
      </c>
    </row>
    <row r="35" spans="1:9">
      <c r="A35" s="64" t="str">
        <f t="shared" si="0"/>
        <v>N 10 b</v>
      </c>
      <c r="B35" s="56" t="s">
        <v>67</v>
      </c>
      <c r="C35" s="57">
        <v>10</v>
      </c>
      <c r="D35" s="55" t="s">
        <v>3</v>
      </c>
      <c r="E35" s="9" t="s">
        <v>93</v>
      </c>
      <c r="F35" s="9" t="str">
        <f t="shared" ref="F35:F41" si="7">E35</f>
        <v>GIRPAV borne GBVA</v>
      </c>
      <c r="G35" s="65" t="str">
        <f t="shared" si="6"/>
        <v>GIRPAV borne GBVA</v>
      </c>
      <c r="H35" s="50" t="s">
        <v>1</v>
      </c>
      <c r="I35" s="50" t="s">
        <v>38</v>
      </c>
    </row>
    <row r="36" spans="1:9">
      <c r="A36" s="64" t="str">
        <f t="shared" si="0"/>
        <v>N 10 c</v>
      </c>
      <c r="B36" s="56" t="s">
        <v>67</v>
      </c>
      <c r="C36" s="57">
        <v>10</v>
      </c>
      <c r="D36" s="55" t="s">
        <v>4</v>
      </c>
      <c r="E36" s="9" t="s">
        <v>94</v>
      </c>
      <c r="F36" s="9" t="str">
        <f t="shared" si="7"/>
        <v>GIRPAV borne GBAG</v>
      </c>
      <c r="G36" s="65" t="str">
        <f t="shared" si="6"/>
        <v>GIRPAV borne GBAG</v>
      </c>
      <c r="H36" s="50" t="s">
        <v>1</v>
      </c>
      <c r="I36" s="50" t="s">
        <v>38</v>
      </c>
    </row>
    <row r="37" spans="1:9">
      <c r="A37" s="64" t="str">
        <f t="shared" si="0"/>
        <v>N 10 d</v>
      </c>
      <c r="B37" s="56" t="s">
        <v>67</v>
      </c>
      <c r="C37" s="57">
        <v>10</v>
      </c>
      <c r="D37" s="55" t="s">
        <v>5</v>
      </c>
      <c r="E37" s="9" t="s">
        <v>95</v>
      </c>
      <c r="F37" s="9" t="str">
        <f t="shared" si="7"/>
        <v>GIRPAV borne GBCH</v>
      </c>
      <c r="G37" s="65" t="str">
        <f t="shared" si="6"/>
        <v>GIRPAV borne GBCH</v>
      </c>
      <c r="H37" s="50" t="s">
        <v>1</v>
      </c>
      <c r="I37" s="50" t="s">
        <v>38</v>
      </c>
    </row>
    <row r="38" spans="1:9">
      <c r="A38" s="64" t="str">
        <f t="shared" si="0"/>
        <v>N 10 e</v>
      </c>
      <c r="B38" s="56" t="s">
        <v>67</v>
      </c>
      <c r="C38" s="57">
        <v>10</v>
      </c>
      <c r="D38" s="55" t="s">
        <v>6</v>
      </c>
      <c r="E38" s="9" t="s">
        <v>96</v>
      </c>
      <c r="F38" s="9" t="str">
        <f t="shared" si="7"/>
        <v>LEBEAU borne rustique</v>
      </c>
      <c r="G38" s="65" t="str">
        <f t="shared" si="6"/>
        <v>LEBEAU borne rustique</v>
      </c>
      <c r="H38" s="50" t="s">
        <v>1</v>
      </c>
      <c r="I38" s="50" t="s">
        <v>38</v>
      </c>
    </row>
    <row r="39" spans="1:9">
      <c r="A39" s="64" t="str">
        <f t="shared" si="0"/>
        <v>N 10 f</v>
      </c>
      <c r="B39" s="56" t="s">
        <v>67</v>
      </c>
      <c r="C39" s="57">
        <v>10</v>
      </c>
      <c r="D39" s="55" t="s">
        <v>7</v>
      </c>
      <c r="E39" s="9" t="s">
        <v>97</v>
      </c>
      <c r="F39" s="9" t="str">
        <f t="shared" si="7"/>
        <v>JONCHERE REPLIK borne tronc conique 1</v>
      </c>
      <c r="G39" s="65" t="str">
        <f t="shared" si="6"/>
        <v>JONCHERE REPLIK borne tronc conique 1</v>
      </c>
      <c r="H39" s="50" t="s">
        <v>1</v>
      </c>
      <c r="I39" s="50" t="s">
        <v>38</v>
      </c>
    </row>
    <row r="40" spans="1:9">
      <c r="A40" s="64" t="str">
        <f t="shared" si="0"/>
        <v>N 10 g</v>
      </c>
      <c r="B40" s="56" t="s">
        <v>67</v>
      </c>
      <c r="C40" s="57">
        <v>10</v>
      </c>
      <c r="D40" s="55" t="s">
        <v>26</v>
      </c>
      <c r="E40" s="9" t="s">
        <v>98</v>
      </c>
      <c r="F40" s="9" t="str">
        <f t="shared" si="7"/>
        <v>JONCHERE REPLIK borne tronc conique 2</v>
      </c>
      <c r="G40" s="65" t="str">
        <f t="shared" si="6"/>
        <v>JONCHERE REPLIK borne tronc conique 2</v>
      </c>
      <c r="H40" s="50" t="s">
        <v>1</v>
      </c>
      <c r="I40" s="50" t="s">
        <v>38</v>
      </c>
    </row>
    <row r="41" spans="1:9">
      <c r="A41" s="64" t="str">
        <f t="shared" si="0"/>
        <v>N 10 h</v>
      </c>
      <c r="B41" s="56" t="s">
        <v>67</v>
      </c>
      <c r="C41" s="57">
        <v>10</v>
      </c>
      <c r="D41" s="55" t="s">
        <v>18</v>
      </c>
      <c r="E41" s="9" t="s">
        <v>95</v>
      </c>
      <c r="F41" s="9" t="str">
        <f t="shared" si="7"/>
        <v>GIRPAV borne GBCH</v>
      </c>
      <c r="G41" s="65" t="str">
        <f t="shared" si="6"/>
        <v>GIRPAV borne GBCH</v>
      </c>
      <c r="H41" s="50" t="s">
        <v>1</v>
      </c>
      <c r="I41" s="50" t="s">
        <v>38</v>
      </c>
    </row>
    <row r="42" spans="1:9" ht="204">
      <c r="A42" s="64" t="str">
        <f t="shared" si="0"/>
        <v>N 11</v>
      </c>
      <c r="B42" s="53" t="s">
        <v>67</v>
      </c>
      <c r="C42" s="54">
        <v>11</v>
      </c>
      <c r="D42" s="62"/>
      <c r="E42" s="51" t="s">
        <v>146</v>
      </c>
      <c r="F42" s="52" t="s">
        <v>90</v>
      </c>
      <c r="G42" s="65" t="str">
        <f>E42&amp;CHAR(10)&amp;F42</f>
        <v>BORNE ESCAMOTABLE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42" s="50" t="s">
        <v>1</v>
      </c>
      <c r="I42" s="50" t="s">
        <v>38</v>
      </c>
    </row>
    <row r="43" spans="1:9" s="8" customFormat="1" ht="204">
      <c r="A43" s="64" t="str">
        <f t="shared" si="0"/>
        <v>N 12</v>
      </c>
      <c r="B43" s="53" t="s">
        <v>67</v>
      </c>
      <c r="C43" s="54">
        <v>12</v>
      </c>
      <c r="D43" s="62"/>
      <c r="E43" s="51" t="s">
        <v>145</v>
      </c>
      <c r="F43" s="52" t="s">
        <v>90</v>
      </c>
      <c r="G43" s="65" t="str">
        <f>E43&amp;CHAR(10)&amp;F43</f>
        <v>BARRIERE DE VILLE
Ce prix rémunère à l’unité, la fourniture et pose de mobilier urbain tel que décris dans le CCTP.
Ce prix comprend :
- la découpe du revêtement de surface et de la couche de fondation à la carotteuse,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 le cas échéant le complètement au niveau fini avec un mortier de la teinte du revêtement de surface 
- La fourniture, le chargement, le transport et le déchargement la mise en place et la fixation du mobilier.</v>
      </c>
      <c r="H43" s="58"/>
      <c r="I43" s="58"/>
    </row>
    <row r="44" spans="1:9">
      <c r="A44" s="64" t="str">
        <f t="shared" si="0"/>
        <v>N 12 a</v>
      </c>
      <c r="B44" s="56" t="s">
        <v>67</v>
      </c>
      <c r="C44" s="54">
        <v>12</v>
      </c>
      <c r="D44" s="55" t="s">
        <v>2</v>
      </c>
      <c r="E44" s="9" t="s">
        <v>99</v>
      </c>
      <c r="F44" s="9" t="str">
        <f>E44</f>
        <v>SERI type "Croix St André" 1630mm</v>
      </c>
      <c r="G44" s="65" t="str">
        <f>F44</f>
        <v>SERI type "Croix St André" 1630mm</v>
      </c>
      <c r="H44" s="50" t="s">
        <v>1</v>
      </c>
      <c r="I44" s="50" t="s">
        <v>38</v>
      </c>
    </row>
    <row r="45" spans="1:9">
      <c r="A45" s="64" t="str">
        <f t="shared" si="0"/>
        <v>N 12 b</v>
      </c>
      <c r="B45" s="56" t="s">
        <v>67</v>
      </c>
      <c r="C45" s="54">
        <v>12</v>
      </c>
      <c r="D45" s="55" t="str">
        <f>CHAR(CODE(D44)+1)</f>
        <v>b</v>
      </c>
      <c r="E45" s="9" t="s">
        <v>100</v>
      </c>
      <c r="F45" s="9" t="str">
        <f t="shared" ref="F45:F58" si="8">E45</f>
        <v>SERI type "Croix St André" 830mm</v>
      </c>
      <c r="G45" s="65" t="str">
        <f t="shared" ref="G45:G58" si="9">F45</f>
        <v>SERI type "Croix St André" 830mm</v>
      </c>
      <c r="H45" s="50" t="s">
        <v>1</v>
      </c>
      <c r="I45" s="50" t="s">
        <v>38</v>
      </c>
    </row>
    <row r="46" spans="1:9">
      <c r="A46" s="64" t="str">
        <f t="shared" si="0"/>
        <v>N 12 c</v>
      </c>
      <c r="B46" s="56" t="s">
        <v>67</v>
      </c>
      <c r="C46" s="54">
        <v>12</v>
      </c>
      <c r="D46" s="55" t="str">
        <f t="shared" ref="D46:D58" si="10">CHAR(CODE(D45)+1)</f>
        <v>c</v>
      </c>
      <c r="E46" s="9" t="s">
        <v>101</v>
      </c>
      <c r="F46" s="9" t="str">
        <f t="shared" si="8"/>
        <v>SERI type "double croix de St André" 1940mm</v>
      </c>
      <c r="G46" s="65" t="str">
        <f t="shared" si="9"/>
        <v>SERI type "double croix de St André" 1940mm</v>
      </c>
      <c r="H46" s="50" t="s">
        <v>1</v>
      </c>
      <c r="I46" s="50" t="s">
        <v>38</v>
      </c>
    </row>
    <row r="47" spans="1:9">
      <c r="A47" s="64" t="str">
        <f t="shared" si="0"/>
        <v>N 12 d</v>
      </c>
      <c r="B47" s="56" t="s">
        <v>67</v>
      </c>
      <c r="C47" s="54">
        <v>12</v>
      </c>
      <c r="D47" s="55" t="str">
        <f t="shared" si="10"/>
        <v>d</v>
      </c>
      <c r="E47" s="9" t="s">
        <v>102</v>
      </c>
      <c r="F47" s="9" t="str">
        <f t="shared" si="8"/>
        <v>SERI type "losange" 1550mm</v>
      </c>
      <c r="G47" s="65" t="str">
        <f t="shared" si="9"/>
        <v>SERI type "losange" 1550mm</v>
      </c>
      <c r="H47" s="50" t="s">
        <v>1</v>
      </c>
      <c r="I47" s="50" t="s">
        <v>38</v>
      </c>
    </row>
    <row r="48" spans="1:9">
      <c r="A48" s="64" t="str">
        <f t="shared" si="0"/>
        <v>N 12 e</v>
      </c>
      <c r="B48" s="56" t="s">
        <v>67</v>
      </c>
      <c r="C48" s="54">
        <v>12</v>
      </c>
      <c r="D48" s="55" t="str">
        <f t="shared" si="10"/>
        <v>e</v>
      </c>
      <c r="E48" s="9" t="s">
        <v>103</v>
      </c>
      <c r="F48" s="9" t="str">
        <f t="shared" si="8"/>
        <v>SERI type "losange" 1000mm</v>
      </c>
      <c r="G48" s="65" t="str">
        <f t="shared" si="9"/>
        <v>SERI type "losange" 1000mm</v>
      </c>
      <c r="H48" s="50" t="s">
        <v>1</v>
      </c>
      <c r="I48" s="50" t="s">
        <v>38</v>
      </c>
    </row>
    <row r="49" spans="1:9">
      <c r="A49" s="64" t="str">
        <f t="shared" si="0"/>
        <v>N 12 f</v>
      </c>
      <c r="B49" s="56" t="s">
        <v>67</v>
      </c>
      <c r="C49" s="54">
        <v>12</v>
      </c>
      <c r="D49" s="55" t="str">
        <f t="shared" si="10"/>
        <v>f</v>
      </c>
      <c r="E49" s="9" t="s">
        <v>104</v>
      </c>
      <c r="F49" s="9" t="str">
        <f t="shared" si="8"/>
        <v>Plus value au prix H3a des barrières pour grillage</v>
      </c>
      <c r="G49" s="65" t="str">
        <f t="shared" si="9"/>
        <v>Plus value au prix H3a des barrières pour grillage</v>
      </c>
      <c r="H49" s="50" t="s">
        <v>1</v>
      </c>
      <c r="I49" s="50" t="s">
        <v>38</v>
      </c>
    </row>
    <row r="50" spans="1:9">
      <c r="A50" s="64" t="str">
        <f t="shared" si="0"/>
        <v>N 12 g</v>
      </c>
      <c r="B50" s="56" t="s">
        <v>67</v>
      </c>
      <c r="C50" s="54">
        <v>12</v>
      </c>
      <c r="D50" s="55" t="str">
        <f t="shared" si="10"/>
        <v>g</v>
      </c>
      <c r="E50" s="9" t="s">
        <v>105</v>
      </c>
      <c r="F50" s="9" t="str">
        <f t="shared" si="8"/>
        <v>Plus value au prix H3b des barrières pour grillage</v>
      </c>
      <c r="G50" s="65" t="str">
        <f t="shared" si="9"/>
        <v>Plus value au prix H3b des barrières pour grillage</v>
      </c>
      <c r="H50" s="50" t="s">
        <v>1</v>
      </c>
      <c r="I50" s="50" t="s">
        <v>38</v>
      </c>
    </row>
    <row r="51" spans="1:9">
      <c r="A51" s="64" t="str">
        <f t="shared" si="0"/>
        <v>N 12 h</v>
      </c>
      <c r="B51" s="56" t="s">
        <v>67</v>
      </c>
      <c r="C51" s="54">
        <v>12</v>
      </c>
      <c r="D51" s="55" t="str">
        <f t="shared" si="10"/>
        <v>h</v>
      </c>
      <c r="E51" s="9" t="s">
        <v>106</v>
      </c>
      <c r="F51" s="9" t="str">
        <f t="shared" si="8"/>
        <v>Plus value au prix H3c des barrières pour grillage</v>
      </c>
      <c r="G51" s="65" t="str">
        <f t="shared" si="9"/>
        <v>Plus value au prix H3c des barrières pour grillage</v>
      </c>
      <c r="H51" s="50" t="s">
        <v>1</v>
      </c>
      <c r="I51" s="50" t="s">
        <v>38</v>
      </c>
    </row>
    <row r="52" spans="1:9">
      <c r="A52" s="64" t="str">
        <f t="shared" si="0"/>
        <v>N 12 i</v>
      </c>
      <c r="B52" s="56" t="s">
        <v>67</v>
      </c>
      <c r="C52" s="54">
        <v>12</v>
      </c>
      <c r="D52" s="55" t="str">
        <f t="shared" si="10"/>
        <v>i</v>
      </c>
      <c r="E52" s="9" t="s">
        <v>107</v>
      </c>
      <c r="F52" s="9" t="str">
        <f t="shared" si="8"/>
        <v>Plus value au prix H3d des barrières pour grillage</v>
      </c>
      <c r="G52" s="65" t="str">
        <f t="shared" si="9"/>
        <v>Plus value au prix H3d des barrières pour grillage</v>
      </c>
      <c r="H52" s="50" t="s">
        <v>1</v>
      </c>
      <c r="I52" s="50" t="s">
        <v>38</v>
      </c>
    </row>
    <row r="53" spans="1:9">
      <c r="A53" s="64" t="str">
        <f t="shared" si="0"/>
        <v>N 12 j</v>
      </c>
      <c r="B53" s="56" t="s">
        <v>67</v>
      </c>
      <c r="C53" s="54">
        <v>12</v>
      </c>
      <c r="D53" s="55" t="str">
        <f t="shared" si="10"/>
        <v>j</v>
      </c>
      <c r="E53" s="9" t="s">
        <v>108</v>
      </c>
      <c r="F53" s="9" t="str">
        <f t="shared" si="8"/>
        <v>Plus value au prix H3e des barrières pour grillage</v>
      </c>
      <c r="G53" s="65" t="str">
        <f t="shared" si="9"/>
        <v>Plus value au prix H3e des barrières pour grillage</v>
      </c>
      <c r="H53" s="50" t="s">
        <v>1</v>
      </c>
      <c r="I53" s="50" t="s">
        <v>38</v>
      </c>
    </row>
    <row r="54" spans="1:9">
      <c r="A54" s="64" t="str">
        <f t="shared" si="0"/>
        <v>N 12 k</v>
      </c>
      <c r="B54" s="56" t="s">
        <v>67</v>
      </c>
      <c r="C54" s="54">
        <v>12</v>
      </c>
      <c r="D54" s="55" t="str">
        <f t="shared" si="10"/>
        <v>k</v>
      </c>
      <c r="E54" s="9" t="s">
        <v>109</v>
      </c>
      <c r="F54" s="9" t="str">
        <f t="shared" si="8"/>
        <v>Plus value au prix H3a des barrières pour main courante</v>
      </c>
      <c r="G54" s="65" t="str">
        <f t="shared" si="9"/>
        <v>Plus value au prix H3a des barrières pour main courante</v>
      </c>
      <c r="H54" s="50" t="s">
        <v>1</v>
      </c>
      <c r="I54" s="50" t="s">
        <v>38</v>
      </c>
    </row>
    <row r="55" spans="1:9">
      <c r="A55" s="64" t="str">
        <f t="shared" si="0"/>
        <v>N 12 l</v>
      </c>
      <c r="B55" s="56" t="s">
        <v>67</v>
      </c>
      <c r="C55" s="54">
        <v>12</v>
      </c>
      <c r="D55" s="55" t="str">
        <f t="shared" si="10"/>
        <v>l</v>
      </c>
      <c r="E55" s="9" t="s">
        <v>110</v>
      </c>
      <c r="F55" s="9" t="str">
        <f t="shared" si="8"/>
        <v>Plus value au prix H3b des barrières pour main courante</v>
      </c>
      <c r="G55" s="65" t="str">
        <f t="shared" si="9"/>
        <v>Plus value au prix H3b des barrières pour main courante</v>
      </c>
      <c r="H55" s="50" t="s">
        <v>1</v>
      </c>
      <c r="I55" s="50" t="s">
        <v>38</v>
      </c>
    </row>
    <row r="56" spans="1:9">
      <c r="A56" s="64" t="str">
        <f t="shared" si="0"/>
        <v>N 12 m</v>
      </c>
      <c r="B56" s="56" t="s">
        <v>67</v>
      </c>
      <c r="C56" s="54">
        <v>12</v>
      </c>
      <c r="D56" s="55" t="str">
        <f t="shared" si="10"/>
        <v>m</v>
      </c>
      <c r="E56" s="9" t="s">
        <v>111</v>
      </c>
      <c r="F56" s="9" t="str">
        <f t="shared" si="8"/>
        <v>Plus value au prix H3c des barrières pour main courante</v>
      </c>
      <c r="G56" s="65" t="str">
        <f t="shared" si="9"/>
        <v>Plus value au prix H3c des barrières pour main courante</v>
      </c>
      <c r="H56" s="50" t="s">
        <v>1</v>
      </c>
      <c r="I56" s="50" t="s">
        <v>38</v>
      </c>
    </row>
    <row r="57" spans="1:9">
      <c r="A57" s="64" t="str">
        <f t="shared" si="0"/>
        <v>N 12 n</v>
      </c>
      <c r="B57" s="56" t="s">
        <v>67</v>
      </c>
      <c r="C57" s="54">
        <v>12</v>
      </c>
      <c r="D57" s="55" t="str">
        <f t="shared" si="10"/>
        <v>n</v>
      </c>
      <c r="E57" s="9" t="s">
        <v>112</v>
      </c>
      <c r="F57" s="9" t="str">
        <f t="shared" si="8"/>
        <v>Plus value au prix H3d des barrières pour main courante</v>
      </c>
      <c r="G57" s="65" t="str">
        <f t="shared" si="9"/>
        <v>Plus value au prix H3d des barrières pour main courante</v>
      </c>
      <c r="H57" s="50" t="s">
        <v>1</v>
      </c>
      <c r="I57" s="50" t="s">
        <v>38</v>
      </c>
    </row>
    <row r="58" spans="1:9">
      <c r="A58" s="64" t="str">
        <f t="shared" si="0"/>
        <v>N 12 o</v>
      </c>
      <c r="B58" s="56" t="s">
        <v>67</v>
      </c>
      <c r="C58" s="54">
        <v>12</v>
      </c>
      <c r="D58" s="55" t="str">
        <f t="shared" si="10"/>
        <v>o</v>
      </c>
      <c r="E58" s="9" t="s">
        <v>113</v>
      </c>
      <c r="F58" s="9" t="str">
        <f t="shared" si="8"/>
        <v>Plus value au prix H3e des barrières pour main courante</v>
      </c>
      <c r="G58" s="65" t="str">
        <f t="shared" si="9"/>
        <v>Plus value au prix H3e des barrières pour main courante</v>
      </c>
      <c r="H58" s="50" t="s">
        <v>1</v>
      </c>
      <c r="I58" s="50" t="s">
        <v>38</v>
      </c>
    </row>
    <row r="59" spans="1:9" ht="153">
      <c r="A59" s="64" t="str">
        <f t="shared" si="0"/>
        <v>N 13</v>
      </c>
      <c r="B59" s="53" t="s">
        <v>67</v>
      </c>
      <c r="C59" s="54">
        <v>13</v>
      </c>
      <c r="D59" s="62"/>
      <c r="E59" s="51" t="s">
        <v>149</v>
      </c>
      <c r="F59" s="9" t="s">
        <v>147</v>
      </c>
      <c r="G59" s="65" t="str">
        <f t="shared" ref="G59" si="11">E59&amp;CHAR(10)&amp;F59</f>
        <v>LISSE BOIS 
Ce prix rémunère la fourniture et pose de lisses bois tel que décris dans le CCTP et les pièces graphiques.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La fourniture, le chargement, le transport et le déchargement la mise en place et la fixation des lisses en bois.</v>
      </c>
      <c r="H59" s="50" t="s">
        <v>14</v>
      </c>
      <c r="I59" s="50" t="s">
        <v>44</v>
      </c>
    </row>
    <row r="60" spans="1:9" s="8" customFormat="1" ht="153">
      <c r="A60" s="64" t="str">
        <f t="shared" si="0"/>
        <v>N 14</v>
      </c>
      <c r="B60" s="56" t="s">
        <v>67</v>
      </c>
      <c r="C60" s="54">
        <v>14</v>
      </c>
      <c r="D60" s="55"/>
      <c r="E60" s="51" t="s">
        <v>114</v>
      </c>
      <c r="F60" s="52" t="s">
        <v>115</v>
      </c>
      <c r="G60" s="65" t="str">
        <f>E60&amp;CHAR(10)&amp;F60</f>
        <v>POSE DE MOBILIERS FOURNIS
Ce prix rémunère à l’unité, la fourniture et pose de mobilier urbain fournis par la collectivité.
Ce prix comprend :
- le terrassement complémentaire,
- la confection des massifs de scellement en béton dosé à 350kg/m3 de ciment CP 45, y compris façon de réservation, tiges et platine de fixation éventuelles ou carottage, ou ferraillage,
- le remblaiement périphérique, y compris le compactage et l'évacuation des matériaux excédentaires aux décharges,
Le chargement depuis le dépôt de la collectivité, le transport et le déchargement à pied d'œuvre la mise en place et la fixation du mobilier.</v>
      </c>
      <c r="H60" s="50"/>
      <c r="I60" s="50"/>
    </row>
    <row r="61" spans="1:9" s="8" customFormat="1">
      <c r="A61" s="64" t="str">
        <f t="shared" si="0"/>
        <v>N 14 a</v>
      </c>
      <c r="B61" s="56" t="s">
        <v>67</v>
      </c>
      <c r="C61" s="57">
        <v>14</v>
      </c>
      <c r="D61" s="55" t="s">
        <v>2</v>
      </c>
      <c r="E61" s="9" t="s">
        <v>123</v>
      </c>
      <c r="F61" s="52" t="str">
        <f>E61</f>
        <v>mobilier scellé avec 1 point de scellement diametre ou arête &lt;  à 150mm</v>
      </c>
      <c r="G61" s="64" t="str">
        <f>F61</f>
        <v>mobilier scellé avec 1 point de scellement diametre ou arête &lt;  à 150mm</v>
      </c>
      <c r="H61" s="50" t="s">
        <v>0</v>
      </c>
      <c r="I61" s="50" t="s">
        <v>38</v>
      </c>
    </row>
    <row r="62" spans="1:9" s="8" customFormat="1">
      <c r="A62" s="64" t="str">
        <f t="shared" si="0"/>
        <v>N 14 b</v>
      </c>
      <c r="B62" s="56" t="s">
        <v>67</v>
      </c>
      <c r="C62" s="57">
        <v>14</v>
      </c>
      <c r="D62" s="55" t="str">
        <f>CHAR(CODE(D61)+1)</f>
        <v>b</v>
      </c>
      <c r="E62" s="9" t="s">
        <v>124</v>
      </c>
      <c r="F62" s="52" t="str">
        <f t="shared" ref="F62:F68" si="12">E62</f>
        <v>mobilier scellé avec 2 points de scellement diametre ou arête &lt; à 150mm</v>
      </c>
      <c r="G62" s="64" t="str">
        <f t="shared" ref="G62:G68" si="13">F62</f>
        <v>mobilier scellé avec 2 points de scellement diametre ou arête &lt; à 150mm</v>
      </c>
      <c r="H62" s="50" t="s">
        <v>0</v>
      </c>
      <c r="I62" s="50" t="s">
        <v>38</v>
      </c>
    </row>
    <row r="63" spans="1:9" s="8" customFormat="1">
      <c r="A63" s="64" t="str">
        <f t="shared" si="0"/>
        <v>N 14 c</v>
      </c>
      <c r="B63" s="56" t="s">
        <v>67</v>
      </c>
      <c r="C63" s="57">
        <v>14</v>
      </c>
      <c r="D63" s="55" t="str">
        <f t="shared" ref="D63:D68" si="14">CHAR(CODE(D62)+1)</f>
        <v>c</v>
      </c>
      <c r="E63" s="9" t="s">
        <v>125</v>
      </c>
      <c r="F63" s="52" t="str">
        <f t="shared" si="12"/>
        <v>plus value au prix N 12 b par point de scellement supplémentaire</v>
      </c>
      <c r="G63" s="64" t="str">
        <f t="shared" si="13"/>
        <v>plus value au prix N 12 b par point de scellement supplémentaire</v>
      </c>
      <c r="H63" s="50" t="s">
        <v>0</v>
      </c>
      <c r="I63" s="50" t="s">
        <v>38</v>
      </c>
    </row>
    <row r="64" spans="1:9" s="8" customFormat="1">
      <c r="A64" s="64" t="str">
        <f t="shared" si="0"/>
        <v>N 14 d</v>
      </c>
      <c r="B64" s="56" t="s">
        <v>67</v>
      </c>
      <c r="C64" s="57">
        <v>14</v>
      </c>
      <c r="D64" s="55" t="str">
        <f t="shared" si="14"/>
        <v>d</v>
      </c>
      <c r="E64" s="9" t="s">
        <v>126</v>
      </c>
      <c r="F64" s="52" t="str">
        <f t="shared" si="12"/>
        <v>mobilier scellé avec 1 point de scellement diametre ou arête &gt; à 150mm</v>
      </c>
      <c r="G64" s="64" t="str">
        <f t="shared" si="13"/>
        <v>mobilier scellé avec 1 point de scellement diametre ou arête &gt; à 150mm</v>
      </c>
      <c r="H64" s="50" t="s">
        <v>0</v>
      </c>
      <c r="I64" s="50" t="s">
        <v>38</v>
      </c>
    </row>
    <row r="65" spans="1:9" s="8" customFormat="1">
      <c r="A65" s="64" t="str">
        <f t="shared" si="0"/>
        <v>N 14 e</v>
      </c>
      <c r="B65" s="56" t="s">
        <v>67</v>
      </c>
      <c r="C65" s="57">
        <v>14</v>
      </c>
      <c r="D65" s="55" t="str">
        <f t="shared" si="14"/>
        <v>e</v>
      </c>
      <c r="E65" s="9" t="s">
        <v>127</v>
      </c>
      <c r="F65" s="52" t="str">
        <f t="shared" si="12"/>
        <v>mobilier scellé avec 2 points de scellement diametre ou arête &gt; à 150mm</v>
      </c>
      <c r="G65" s="64" t="str">
        <f t="shared" si="13"/>
        <v>mobilier scellé avec 2 points de scellement diametre ou arête &gt; à 150mm</v>
      </c>
      <c r="H65" s="50" t="s">
        <v>0</v>
      </c>
      <c r="I65" s="50" t="s">
        <v>38</v>
      </c>
    </row>
    <row r="66" spans="1:9" s="8" customFormat="1">
      <c r="A66" s="64" t="str">
        <f t="shared" si="0"/>
        <v>N 14 f</v>
      </c>
      <c r="B66" s="56" t="s">
        <v>67</v>
      </c>
      <c r="C66" s="57">
        <v>14</v>
      </c>
      <c r="D66" s="55" t="str">
        <f t="shared" si="14"/>
        <v>f</v>
      </c>
      <c r="E66" s="9" t="s">
        <v>128</v>
      </c>
      <c r="F66" s="52" t="str">
        <f t="shared" si="12"/>
        <v>plus value au prix N 12 e par point de scellement supplémentaire</v>
      </c>
      <c r="G66" s="64" t="str">
        <f t="shared" si="13"/>
        <v>plus value au prix N 12 e par point de scellement supplémentaire</v>
      </c>
      <c r="H66" s="50" t="s">
        <v>0</v>
      </c>
      <c r="I66" s="50" t="s">
        <v>38</v>
      </c>
    </row>
    <row r="67" spans="1:9" s="8" customFormat="1">
      <c r="A67" s="64" t="str">
        <f t="shared" si="0"/>
        <v>N 14 g</v>
      </c>
      <c r="B67" s="56" t="s">
        <v>67</v>
      </c>
      <c r="C67" s="57">
        <v>14</v>
      </c>
      <c r="D67" s="55" t="str">
        <f t="shared" si="14"/>
        <v>g</v>
      </c>
      <c r="E67" s="9" t="s">
        <v>129</v>
      </c>
      <c r="F67" s="52" t="str">
        <f t="shared" si="12"/>
        <v>mobilier fixé (par platine…) avec 4 points de fixation maximum</v>
      </c>
      <c r="G67" s="64" t="str">
        <f t="shared" si="13"/>
        <v>mobilier fixé (par platine…) avec 4 points de fixation maximum</v>
      </c>
      <c r="H67" s="50" t="s">
        <v>0</v>
      </c>
      <c r="I67" s="50" t="s">
        <v>38</v>
      </c>
    </row>
    <row r="68" spans="1:9" s="8" customFormat="1">
      <c r="A68" s="64" t="str">
        <f t="shared" si="0"/>
        <v>N 14 h</v>
      </c>
      <c r="B68" s="56" t="s">
        <v>67</v>
      </c>
      <c r="C68" s="57">
        <v>14</v>
      </c>
      <c r="D68" s="55" t="str">
        <f t="shared" si="14"/>
        <v>h</v>
      </c>
      <c r="E68" s="52" t="s">
        <v>130</v>
      </c>
      <c r="F68" s="52" t="str">
        <f t="shared" si="12"/>
        <v>mobilier ancré (par tiges filetées…) avec 4 points d'ancrages maximum</v>
      </c>
      <c r="G68" s="64" t="str">
        <f t="shared" si="13"/>
        <v>mobilier ancré (par tiges filetées…) avec 4 points d'ancrages maximum</v>
      </c>
      <c r="H68" s="50" t="s">
        <v>0</v>
      </c>
      <c r="I68" s="50" t="s">
        <v>38</v>
      </c>
    </row>
    <row r="69" spans="1:9" ht="25.5">
      <c r="A69" s="64" t="str">
        <f t="shared" si="0"/>
        <v>N 15</v>
      </c>
      <c r="B69" s="56" t="s">
        <v>67</v>
      </c>
      <c r="C69" s="54">
        <v>15</v>
      </c>
      <c r="D69" s="55"/>
      <c r="F69" s="7"/>
      <c r="G69" s="65" t="str">
        <f t="shared" ref="G69" si="15">E69&amp;CHAR(10)&amp;F69</f>
        <v xml:space="preserve">
</v>
      </c>
      <c r="H69" s="50" t="s">
        <v>1</v>
      </c>
      <c r="I69" s="50" t="s">
        <v>38</v>
      </c>
    </row>
  </sheetData>
  <pageMargins left="0.39370078740157483" right="0.39370078740157483" top="0.74803149606299213" bottom="0.74803149606299213" header="0.31496062992125984" footer="0.31496062992125984"/>
  <pageSetup paperSize="9" orientation="portrait" r:id="rId1"/>
  <headerFooter>
    <oddHeader xml:space="preserve">&amp;CCORMEILLES EN VEXIN - AMENAGEMENT DU CLOS PICHERY - ABORDS DE L'EGLISEBORDEREAU DES PRIX UNITAIRES </oddHeader>
    <oddFooter>&amp;CSERIE I - MOBILIER</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10</vt:i4>
      </vt:variant>
    </vt:vector>
  </HeadingPairs>
  <TitlesOfParts>
    <vt:vector size="15" baseType="lpstr">
      <vt:lpstr>DPGF</vt:lpstr>
      <vt:lpstr>DQE</vt:lpstr>
      <vt:lpstr>BPU</vt:lpstr>
      <vt:lpstr>modèle mise en page</vt:lpstr>
      <vt:lpstr>N MOBILIER</vt:lpstr>
      <vt:lpstr>BPU!Impression_des_titres</vt:lpstr>
      <vt:lpstr>L_feuilles</vt:lpstr>
      <vt:lpstr>N_MOBILIER</vt:lpstr>
      <vt:lpstr>BPU!Print_Area</vt:lpstr>
      <vt:lpstr>DPGF!Print_Area</vt:lpstr>
      <vt:lpstr>DQE!Print_Area</vt:lpstr>
      <vt:lpstr>BPU!Print_Titles</vt:lpstr>
      <vt:lpstr>DQE!Print_Titles</vt:lpstr>
      <vt:lpstr>BPU!Zone_d_impression</vt:lpstr>
      <vt:lpstr>DPGF!Zone_d_impression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ancien compte</dc:creator>
  <cp:lastModifiedBy>Chris_W10</cp:lastModifiedBy>
  <cp:lastPrinted>2020-11-29T11:45:26Z</cp:lastPrinted>
  <dcterms:created xsi:type="dcterms:W3CDTF">2011-04-29T12:55:10Z</dcterms:created>
  <dcterms:modified xsi:type="dcterms:W3CDTF">2021-02-08T12:26:23Z</dcterms:modified>
</cp:coreProperties>
</file>