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hidePivotFieldList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5062BB5-F00B-4FCF-8325-167D89F59052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Explication de la demande" sheetId="1" r:id="rId1"/>
    <sheet name="Feuil2" sheetId="4" r:id="rId2"/>
    <sheet name="Solution KO 1" sheetId="2" r:id="rId3"/>
  </sheets>
  <definedNames>
    <definedName name="DonnéesExternes_1" localSheetId="0" hidden="1">'Explication de la demande'!$H$1:$I$7</definedName>
  </definedNames>
  <calcPr calcId="191029"/>
  <pivotCaches>
    <pivotCache cacheId="0" r:id="rId4"/>
    <pivotCache cacheId="10" r:id="rId5"/>
    <pivotCache cacheId="16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22" i="1"/>
  <c r="F23" i="1"/>
  <c r="F24" i="1"/>
  <c r="F25" i="1"/>
  <c r="F6" i="1" l="1"/>
  <c r="F5" i="1"/>
  <c r="F4" i="1"/>
  <c r="F3" i="1"/>
  <c r="F2" i="1"/>
  <c r="C12" i="1"/>
  <c r="E13" i="1"/>
  <c r="D16" i="1" l="1"/>
  <c r="E16" i="1" s="1"/>
  <c r="D17" i="1"/>
  <c r="E17" i="1" s="1"/>
  <c r="D18" i="1"/>
  <c r="E18" i="1" s="1"/>
  <c r="D19" i="1"/>
  <c r="E19" i="1" s="1"/>
  <c r="D20" i="1"/>
  <c r="D21" i="1"/>
  <c r="E21" i="1" s="1"/>
  <c r="D22" i="1"/>
  <c r="E22" i="1" s="1"/>
  <c r="D23" i="1"/>
  <c r="D25" i="1"/>
  <c r="E25" i="1" s="1"/>
  <c r="D24" i="1"/>
  <c r="E24" i="1" s="1"/>
  <c r="F19" i="1" l="1"/>
  <c r="E23" i="1"/>
  <c r="F17" i="1" s="1"/>
  <c r="E20" i="1"/>
  <c r="F18" i="1" s="1"/>
  <c r="F21" i="1" l="1"/>
  <c r="F20" i="1"/>
  <c r="F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ppartements" description="Connexion à la requête « Appartements » dans le classeur." type="5" refreshedVersion="0" background="1">
    <dbPr connection="Provider=Microsoft.Mashup.OleDb.1;Data Source=$Workbook$;Location=Appartements;Extended Properties=&quot;&quot;" command="SELECT * FROM [Appartements]"/>
  </connection>
  <connection id="2" xr16:uid="{00000000-0015-0000-FFFF-FFFF01000000}" keepAlive="1" name="Requête - Appartements (2)" description="Connexion à la requête « Appartements (2) » dans le classeur." type="5" refreshedVersion="6" background="1">
    <dbPr connection="Provider=Microsoft.Mashup.OleDb.1;Data Source=$Workbook$;Location=&quot;Appartements (2)&quot;;Extended Properties=&quot;&quot;" command="SELECT * FROM [Appartements (2)]"/>
  </connection>
  <connection id="3" xr16:uid="{00000000-0015-0000-FFFF-FFFF02000000}" keepAlive="1" name="Requête - Donnees" description="Connexion à la requête « Donnees » dans le classeur." type="5" refreshedVersion="0" background="1">
    <dbPr connection="Provider=Microsoft.Mashup.OleDb.1;Data Source=$Workbook$;Location=Donnees;Extended Properties=&quot;&quot;" command="SELECT * FROM [Donnees]"/>
  </connection>
  <connection id="4" xr16:uid="{00000000-0015-0000-FFFF-FFFF03000000}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5" xr16:uid="{00000000-0015-0000-FFFF-FFFF04000000}" keepAlive="1" name="Requête - Immeubles" description="Connexion à la requête « Immeubles » dans le classeur." type="5" refreshedVersion="0" background="1">
    <dbPr connection="Provider=Microsoft.Mashup.OleDb.1;Data Source=$Workbook$;Location=Immeubles;Extended Properties=&quot;&quot;" command="SELECT * FROM [Immeubles]"/>
  </connection>
  <connection id="6" xr16:uid="{00000000-0015-0000-FFFF-FFFF05000000}" keepAlive="1" name="Requête - Solde" description="Connexion à la requête « Solde » dans le classeur." type="5" refreshedVersion="0" background="1">
    <dbPr connection="Provider=Microsoft.Mashup.OleDb.1;Data Source=$Workbook$;Location=Solde;Extended Properties=&quot;&quot;" command="SELECT * FROM [Solde]"/>
  </connection>
</connections>
</file>

<file path=xl/sharedStrings.xml><?xml version="1.0" encoding="utf-8"?>
<sst xmlns="http://schemas.openxmlformats.org/spreadsheetml/2006/main" count="106" uniqueCount="31">
  <si>
    <t>Immeuble</t>
  </si>
  <si>
    <t>Appartement</t>
  </si>
  <si>
    <t>A</t>
  </si>
  <si>
    <t>B</t>
  </si>
  <si>
    <t>A1</t>
  </si>
  <si>
    <t>A2</t>
  </si>
  <si>
    <t>A3</t>
  </si>
  <si>
    <t>B1</t>
  </si>
  <si>
    <t>B2</t>
  </si>
  <si>
    <t>Opération</t>
  </si>
  <si>
    <t>Étiquettes de lignes</t>
  </si>
  <si>
    <t>Total général</t>
  </si>
  <si>
    <t>Souhait de répartir les opération de A sur les biens constituants l'immeuble A soit en fonction du nombre de bien soit avec clé de répartition autre.</t>
  </si>
  <si>
    <t>Exemple ici : pour répartir les charge de A (immeuble) et A(Bien) sur les 3 biens A1, A2 et A3 et idem pour B/B sur B1 et B2</t>
  </si>
  <si>
    <t>Total A</t>
  </si>
  <si>
    <t>Total B</t>
  </si>
  <si>
    <t>Somme Opération</t>
  </si>
  <si>
    <t>Total opération</t>
  </si>
  <si>
    <t>Résultat ATTENDU</t>
  </si>
  <si>
    <t>Ne me convient pas car je souhaite que cette somme qui correspond à une dépense de l'immeuble soit réaffecter égalitairement sur A1/A2 et A3 par un TCD depuis tableau de départ</t>
  </si>
  <si>
    <t>Ne me convient pas car je souhaite que cette somme qui correspond à une dépense de l'immeuble soit réaffecter égalitairement sur B1 et B2 par un TCD depuis tableau de départ</t>
  </si>
  <si>
    <t>Solde</t>
  </si>
  <si>
    <t>Type</t>
  </si>
  <si>
    <t>NB Ap</t>
  </si>
  <si>
    <t>Ap</t>
  </si>
  <si>
    <t>Somme de Solde</t>
  </si>
  <si>
    <t>Somme de Opération</t>
  </si>
  <si>
    <t>PowerQuery résultats requête</t>
  </si>
  <si>
    <t>TCD sur Requête PowerQuery</t>
  </si>
  <si>
    <t>Formules</t>
  </si>
  <si>
    <t>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</si>
</sst>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8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1" xfId="0" applyFill="1" applyBorder="1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2" xfId="0" applyBorder="1"/>
    <xf numFmtId="8" fontId="0" fillId="0" borderId="3" xfId="0" applyNumberFormat="1" applyBorder="1"/>
    <xf numFmtId="0" fontId="0" fillId="0" borderId="4" xfId="0" applyBorder="1"/>
    <xf numFmtId="0" fontId="0" fillId="0" borderId="5" xfId="0" applyBorder="1"/>
    <xf numFmtId="8" fontId="0" fillId="0" borderId="6" xfId="0" applyNumberFormat="1" applyBorder="1"/>
    <xf numFmtId="0" fontId="0" fillId="0" borderId="7" xfId="0" applyBorder="1"/>
    <xf numFmtId="0" fontId="0" fillId="0" borderId="8" xfId="0" applyBorder="1"/>
    <xf numFmtId="8" fontId="0" fillId="0" borderId="9" xfId="0" applyNumberFormat="1" applyBorder="1"/>
    <xf numFmtId="0" fontId="0" fillId="0" borderId="1" xfId="0" applyFont="1" applyBorder="1"/>
    <xf numFmtId="0" fontId="0" fillId="4" borderId="1" xfId="0" applyFont="1" applyFill="1" applyBorder="1"/>
    <xf numFmtId="0" fontId="1" fillId="3" borderId="1" xfId="0" applyFont="1" applyFill="1" applyBorder="1"/>
    <xf numFmtId="8" fontId="2" fillId="3" borderId="1" xfId="0" applyNumberFormat="1" applyFont="1" applyFill="1" applyBorder="1"/>
    <xf numFmtId="8" fontId="0" fillId="4" borderId="1" xfId="0" applyNumberFormat="1" applyFont="1" applyFill="1" applyBorder="1"/>
    <xf numFmtId="8" fontId="0" fillId="0" borderId="1" xfId="0" applyNumberFormat="1" applyFont="1" applyBorder="1"/>
    <xf numFmtId="0" fontId="0" fillId="5" borderId="1" xfId="0" applyFont="1" applyFill="1" applyBorder="1"/>
    <xf numFmtId="8" fontId="2" fillId="0" borderId="0" xfId="0" applyNumberFormat="1" applyFont="1"/>
    <xf numFmtId="0" fontId="0" fillId="7" borderId="0" xfId="0" applyNumberFormat="1" applyFill="1"/>
    <xf numFmtId="0" fontId="3" fillId="7" borderId="0" xfId="0" applyNumberFormat="1" applyFont="1" applyFill="1"/>
    <xf numFmtId="0" fontId="0" fillId="0" borderId="12" xfId="0" applyBorder="1"/>
    <xf numFmtId="0" fontId="0" fillId="8" borderId="0" xfId="0" applyFill="1"/>
    <xf numFmtId="0" fontId="0" fillId="8" borderId="0" xfId="0" applyFill="1" applyAlignment="1">
      <alignment horizontal="centerContinuous"/>
    </xf>
    <xf numFmtId="8" fontId="2" fillId="0" borderId="0" xfId="0" applyNumberFormat="1" applyFont="1" applyAlignment="1">
      <alignment vertical="top"/>
    </xf>
    <xf numFmtId="8" fontId="0" fillId="9" borderId="1" xfId="0" applyNumberFormat="1" applyFont="1" applyFill="1" applyBorder="1"/>
    <xf numFmtId="0" fontId="1" fillId="6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</cellXfs>
  <cellStyles count="1">
    <cellStyle name="Normal" xfId="0" builtinId="0"/>
  </cellStyles>
  <dxfs count="26">
    <dxf>
      <numFmt numFmtId="0" formatCode="General"/>
    </dxf>
    <dxf>
      <numFmt numFmtId="0" formatCode="General"/>
    </dxf>
    <dxf>
      <numFmt numFmtId="0" formatCode="General"/>
    </dxf>
    <dxf>
      <numFmt numFmtId="12" formatCode="#,##0.00\ &quot;€&quot;;[Red]\-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2" formatCode="#,##0.00\ &quot;€&quot;;[Red]\-#,##0.00\ &quot;€&quot;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</dxf>
    <dxf>
      <fill>
        <patternFill patternType="solid">
          <bgColor theme="5"/>
        </patternFill>
      </fill>
    </dxf>
    <dxf>
      <fill>
        <patternFill>
          <bgColor theme="5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numFmt numFmtId="12" formatCode="#,##0.00\ &quot;€&quot;;[Red]\-#,##0.00\ &quot;€&quot;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2" formatCode="#,##0.00\ &quot;€&quot;;[Red]\-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539750</xdr:colOff>
      <xdr:row>8</xdr:row>
      <xdr:rowOff>0</xdr:rowOff>
    </xdr:from>
    <xdr:to>
      <xdr:col>6</xdr:col>
      <xdr:colOff>615950</xdr:colOff>
      <xdr:row>12</xdr:row>
      <xdr:rowOff>63500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750050" y="1485900"/>
          <a:ext cx="1993900" cy="17208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1746250</xdr:colOff>
      <xdr:row>10</xdr:row>
      <xdr:rowOff>133350</xdr:rowOff>
    </xdr:from>
    <xdr:to>
      <xdr:col>6</xdr:col>
      <xdr:colOff>336550</xdr:colOff>
      <xdr:row>11</xdr:row>
      <xdr:rowOff>977900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378450" y="1987550"/>
          <a:ext cx="308610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se rapproche avec la solution ci-dessous</a:t>
          </a:r>
          <a:r>
            <a:rPr lang="fr-FR" sz="1100" baseline="0"/>
            <a:t> mais cela n'est pas encore correct quend les immeubles et appartements ne sont pas triés d'abord par immeuble puis appartement</a:t>
          </a:r>
          <a:endParaRPr lang="fr-FR" sz="1100"/>
        </a:p>
      </xdr:txBody>
    </xdr:sp>
    <xdr:clientData/>
  </xdr:twoCellAnchor>
  <xdr:twoCellAnchor>
    <xdr:from>
      <xdr:col>2</xdr:col>
      <xdr:colOff>1479550</xdr:colOff>
      <xdr:row>7</xdr:row>
      <xdr:rowOff>171450</xdr:rowOff>
    </xdr:from>
    <xdr:to>
      <xdr:col>4</xdr:col>
      <xdr:colOff>152400</xdr:colOff>
      <xdr:row>13</xdr:row>
      <xdr:rowOff>139700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5111750" y="1466850"/>
          <a:ext cx="1250950" cy="200025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3</xdr:row>
      <xdr:rowOff>19050</xdr:rowOff>
    </xdr:from>
    <xdr:to>
      <xdr:col>3</xdr:col>
      <xdr:colOff>660400</xdr:colOff>
      <xdr:row>4</xdr:row>
      <xdr:rowOff>44450</xdr:rowOff>
    </xdr:to>
    <xdr:sp macro="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600450" y="571500"/>
          <a:ext cx="584200" cy="209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152400</xdr:colOff>
      <xdr:row>7</xdr:row>
      <xdr:rowOff>88900</xdr:rowOff>
    </xdr:from>
    <xdr:to>
      <xdr:col>3</xdr:col>
      <xdr:colOff>736600</xdr:colOff>
      <xdr:row>9</xdr:row>
      <xdr:rowOff>114300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676650" y="1562100"/>
          <a:ext cx="584200" cy="3937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GUE Dorian" refreshedDate="44155.420091435182" createdVersion="6" refreshedVersion="6" minRefreshableVersion="3" recordCount="10" xr:uid="{00000000-000A-0000-FFFF-FFFF00000000}">
  <cacheSource type="worksheet">
    <worksheetSource name="Donnees"/>
  </cacheSource>
  <cacheFields count="3">
    <cacheField name="Immeuble" numFmtId="0">
      <sharedItems count="2">
        <s v="A"/>
        <s v="B"/>
      </sharedItems>
    </cacheField>
    <cacheField name="Appartement" numFmtId="0">
      <sharedItems count="7">
        <s v="A"/>
        <s v="A1"/>
        <s v="A2"/>
        <s v="A3"/>
        <s v="B"/>
        <s v="B1"/>
        <s v="B2"/>
      </sharedItems>
    </cacheField>
    <cacheField name="Opération" numFmtId="8">
      <sharedItems containsSemiMixedTypes="0" containsString="0" containsNumber="1" containsInteger="1" minValue="-900" maxValue="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57.421014699074" createdVersion="6" refreshedVersion="6" minRefreshableVersion="3" recordCount="10" xr:uid="{00000000-000A-0000-FFFF-FFFF16000000}">
  <cacheSource type="worksheet">
    <worksheetSource name="Donnees4"/>
  </cacheSource>
  <cacheFields count="6">
    <cacheField name="Immeuble" numFmtId="0">
      <sharedItems/>
    </cacheField>
    <cacheField name="Appartement" numFmtId="0">
      <sharedItems count="7">
        <s v="A"/>
        <s v="B1"/>
        <s v="A1"/>
        <s v="B2"/>
        <s v="A2"/>
        <s v="A3"/>
        <s v="B"/>
      </sharedItems>
    </cacheField>
    <cacheField name="Opération" numFmtId="8">
      <sharedItems containsSemiMixedTypes="0" containsString="0" containsNumber="1" containsInteger="1" minValue="-900" maxValue="500"/>
    </cacheField>
    <cacheField name="Type" numFmtId="0">
      <sharedItems count="2">
        <s v="Im"/>
        <s v="Ap"/>
      </sharedItems>
    </cacheField>
    <cacheField name="NB Ap" numFmtId="0">
      <sharedItems containsSemiMixedTypes="0" containsString="0" containsNumber="1" minValue="0" maxValue="1"/>
    </cacheField>
    <cacheField name="Solde" numFmtId="0">
      <sharedItems containsSemiMixedTypes="0" containsString="0" containsNumber="1" containsInteger="1" minValue="-70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57.423995717596" backgroundQuery="1" createdVersion="6" refreshedVersion="6" minRefreshableVersion="3" recordCount="5" xr:uid="{00000000-000A-0000-FFFF-FFFF02000000}">
  <cacheSource type="external" connectionId="2"/>
  <cacheFields count="2">
    <cacheField name="Appartement" numFmtId="0">
      <sharedItems count="5">
        <s v="A1"/>
        <s v="A2"/>
        <s v="A3"/>
        <s v="B1"/>
        <s v="B2"/>
      </sharedItems>
    </cacheField>
    <cacheField name="Opération" numFmtId="0">
      <sharedItems containsSemiMixedTypes="0" containsString="0" containsNumber="1" containsInteger="1" minValue="-700" maxValue="100" count="4">
        <n v="-700"/>
        <n v="100"/>
        <n v="-100"/>
        <n v="-2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-900"/>
  </r>
  <r>
    <x v="0"/>
    <x v="1"/>
    <n v="500"/>
  </r>
  <r>
    <x v="0"/>
    <x v="1"/>
    <n v="-100"/>
  </r>
  <r>
    <x v="0"/>
    <x v="2"/>
    <n v="-300"/>
  </r>
  <r>
    <x v="0"/>
    <x v="2"/>
    <n v="500"/>
  </r>
  <r>
    <x v="0"/>
    <x v="3"/>
    <n v="200"/>
  </r>
  <r>
    <x v="1"/>
    <x v="4"/>
    <n v="-600"/>
  </r>
  <r>
    <x v="1"/>
    <x v="5"/>
    <n v="200"/>
  </r>
  <r>
    <x v="1"/>
    <x v="6"/>
    <n v="300"/>
  </r>
  <r>
    <x v="1"/>
    <x v="5"/>
    <n v="2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A"/>
    <x v="0"/>
    <n v="-900"/>
    <x v="0"/>
    <n v="0"/>
    <n v="0"/>
  </r>
  <r>
    <s v="B"/>
    <x v="1"/>
    <n v="200"/>
    <x v="1"/>
    <n v="0.5"/>
    <n v="100"/>
  </r>
  <r>
    <s v="A"/>
    <x v="2"/>
    <n v="-100"/>
    <x v="1"/>
    <n v="0.5"/>
    <n v="-700"/>
  </r>
  <r>
    <s v="B"/>
    <x v="3"/>
    <n v="100"/>
    <x v="1"/>
    <n v="1"/>
    <n v="-200"/>
  </r>
  <r>
    <s v="A"/>
    <x v="4"/>
    <n v="500"/>
    <x v="1"/>
    <n v="1"/>
    <n v="100"/>
  </r>
  <r>
    <s v="A"/>
    <x v="5"/>
    <n v="300"/>
    <x v="1"/>
    <n v="1"/>
    <n v="-100"/>
  </r>
  <r>
    <s v="B"/>
    <x v="6"/>
    <n v="-600"/>
    <x v="0"/>
    <n v="0"/>
    <n v="0"/>
  </r>
  <r>
    <s v="B"/>
    <x v="1"/>
    <n v="200"/>
    <x v="1"/>
    <n v="0.5"/>
    <n v="0"/>
  </r>
  <r>
    <s v="A"/>
    <x v="0"/>
    <n v="-300"/>
    <x v="0"/>
    <n v="0"/>
    <n v="0"/>
  </r>
  <r>
    <s v="A"/>
    <x v="2"/>
    <n v="-200"/>
    <x v="1"/>
    <n v="0.5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</r>
  <r>
    <x v="1"/>
    <x v="1"/>
  </r>
  <r>
    <x v="2"/>
    <x v="2"/>
  </r>
  <r>
    <x v="3"/>
    <x v="1"/>
  </r>
  <r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eau croisé dynamique3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fieldListSortAscending="1">
  <location ref="K1:L7" firstHeaderRow="1" firstDataRow="1" firstDataCol="1"/>
  <pivotFields count="2">
    <pivotField axis="axisRow" compact="0" showAll="0">
      <items count="6">
        <item x="0"/>
        <item x="1"/>
        <item x="2"/>
        <item x="3"/>
        <item x="4"/>
        <item t="default"/>
      </items>
    </pivotField>
    <pivotField dataField="1" compact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Opération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H17:I23" firstHeaderRow="1" firstDataRow="1" firstDataCol="1" rowPageCount="1" colPageCount="1"/>
  <pivotFields count="6">
    <pivotField compact="0" showAll="0"/>
    <pivotField axis="axisRow" compact="0" showAll="0">
      <items count="8">
        <item x="0"/>
        <item x="2"/>
        <item x="4"/>
        <item x="5"/>
        <item x="6"/>
        <item x="1"/>
        <item x="3"/>
        <item t="default"/>
      </items>
    </pivotField>
    <pivotField compact="0" numFmtId="8" showAll="0"/>
    <pivotField axis="axisPage" compact="0" showAll="0">
      <items count="3">
        <item x="1"/>
        <item x="0"/>
        <item t="default"/>
      </items>
    </pivotField>
    <pivotField compact="0" showAll="0"/>
    <pivotField dataField="1" compact="0" showAll="0"/>
  </pivotFields>
  <rowFields count="1">
    <field x="1"/>
  </rowFields>
  <rowItems count="6">
    <i>
      <x v="1"/>
    </i>
    <i>
      <x v="2"/>
    </i>
    <i>
      <x v="3"/>
    </i>
    <i>
      <x v="5"/>
    </i>
    <i>
      <x v="6"/>
    </i>
    <i t="grand">
      <x/>
    </i>
  </rowItems>
  <colItems count="1">
    <i/>
  </colItems>
  <pageFields count="1">
    <pageField fld="3" item="0" hier="-1"/>
  </pageFields>
  <dataFields count="1">
    <dataField name="Somme de Sold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3" firstHeaderRow="1" firstDataRow="1" firstDataCol="2"/>
  <pivotFields count="3">
    <pivotField axis="axisRow" outline="0" showAll="0">
      <items count="3">
        <item x="0"/>
        <item x="1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numFmtId="8" showAll="0"/>
  </pivotFields>
  <rowFields count="2">
    <field x="0"/>
    <field x="1"/>
  </rowFields>
  <rowItems count="10">
    <i>
      <x/>
      <x/>
    </i>
    <i r="1">
      <x v="1"/>
    </i>
    <i r="1">
      <x v="2"/>
    </i>
    <i r="1">
      <x v="3"/>
    </i>
    <i t="default">
      <x/>
    </i>
    <i>
      <x v="1"/>
      <x v="4"/>
    </i>
    <i r="1">
      <x v="5"/>
    </i>
    <i r="1">
      <x v="6"/>
    </i>
    <i t="default">
      <x v="1"/>
    </i>
    <i t="grand">
      <x/>
    </i>
  </rowItems>
  <colItems count="1">
    <i/>
  </colItems>
  <dataFields count="1">
    <dataField name="Somme Opération" fld="2" baseField="1" baseItem="0"/>
  </dataFields>
  <formats count="5">
    <format dxfId="16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5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4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  <format dxfId="13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12">
      <pivotArea collapsedLevelsAreSubtotals="1" fieldPosition="0">
        <references count="2">
          <reference field="0" count="1" selected="0">
            <x v="1"/>
          </reference>
          <reference field="1" count="1">
            <x v="4"/>
          </reference>
        </references>
      </pivotArea>
    </format>
  </format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000-000000000000}" autoFormatId="16" applyNumberFormats="0" applyBorderFormats="0" applyFontFormats="0" applyPatternFormats="0" applyAlignmentFormats="0" applyWidthHeightFormats="0">
  <queryTableRefresh nextId="3">
    <queryTableFields count="2">
      <queryTableField id="1" name="Appartement" tableColumnId="1"/>
      <queryTableField id="2" name="Opéra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A1:C11" headerRowBorderDxfId="25" tableBorderDxfId="24" totalsRowBorderDxfId="23">
  <autoFilter ref="A1:C11" xr:uid="{00000000-0009-0000-0100-000001000000}"/>
  <tableColumns count="3">
    <tableColumn id="1" xr3:uid="{00000000-0010-0000-0000-000001000000}" name="Immeuble" dataDxfId="22" totalsRowDxfId="21"/>
    <tableColumn id="2" xr3:uid="{00000000-0010-0000-0000-000002000000}" name="Appartement" dataDxfId="20" totalsRowDxfId="19"/>
    <tableColumn id="3" xr3:uid="{00000000-0010-0000-0000-000003000000}" name="Opération" totalsRowFunction="sum" dataDxfId="18" totalsRow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FInal" displayName="FInal" ref="H1:I7" tableType="queryTable" totalsRowShown="0">
  <autoFilter ref="H1:I7" xr:uid="{00000000-0009-0000-0100-000002000000}"/>
  <tableColumns count="2">
    <tableColumn id="1" xr3:uid="{00000000-0010-0000-0100-000001000000}" uniqueName="1" name="Appartement" queryTableFieldId="1"/>
    <tableColumn id="2" xr3:uid="{00000000-0010-0000-0100-000002000000}" uniqueName="2" name="Opération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onnees4" displayName="Donnees4" ref="A15:F25" headerRowBorderDxfId="10" tableBorderDxfId="11" totalsRowBorderDxfId="9">
  <autoFilter ref="A15:F25" xr:uid="{00000000-0009-0000-0100-000003000000}"/>
  <sortState xmlns:xlrd2="http://schemas.microsoft.com/office/spreadsheetml/2017/richdata2" ref="A16:E25">
    <sortCondition ref="A16:A25"/>
    <sortCondition ref="B16:B25"/>
  </sortState>
  <tableColumns count="6">
    <tableColumn id="1" xr3:uid="{00000000-0010-0000-0200-000001000000}" name="Immeuble" dataDxfId="7" totalsRowDxfId="8"/>
    <tableColumn id="2" xr3:uid="{00000000-0010-0000-0200-000002000000}" name="Appartement" dataDxfId="5" totalsRowDxfId="6"/>
    <tableColumn id="3" xr3:uid="{00000000-0010-0000-0200-000003000000}" name="Opération" totalsRowFunction="sum" dataDxfId="3" totalsRowDxfId="4"/>
    <tableColumn id="4" xr3:uid="{00000000-0010-0000-0200-000004000000}" name="Type" dataDxfId="2">
      <calculatedColumnFormula>IF(Donnees4[[#This Row],[Immeuble]]=Donnees4[[#This Row],[Appartement]],"Im","Ap")</calculatedColumnFormula>
    </tableColumn>
    <tableColumn id="5" xr3:uid="{00000000-0010-0000-0200-000005000000}" name="NB Ap" dataDxfId="1">
      <calculatedColumnFormula>IF(Donnees4[[#This Row],[Type]]="Ap",1/COUNTIFS(Donnees4[Appartement],Donnees4[[#This Row],[Appartement]]),0)</calculatedColumnFormula>
    </tableColumn>
    <tableColumn id="7" xr3:uid="{A73E3902-8289-41B3-86A4-B48672392438}" name="Solde" dataDxfId="0">
      <calculatedColumnFormula>IF(AND(Donnees4[[#This Row],[Immeuble]]&lt;&gt;Donnees4[[#This Row],[Appartement]],COUNTIFS($A$14:A16,Donnees4[[#This Row],[Immeuble]],$B$14:B16,Donnees4[[#This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showGridLines="0" tabSelected="1" workbookViewId="0">
      <selection activeCell="F25" sqref="F25"/>
    </sheetView>
  </sheetViews>
  <sheetFormatPr baseColWidth="10" defaultRowHeight="15" x14ac:dyDescent="0.25"/>
  <cols>
    <col min="1" max="2" width="26" customWidth="1"/>
    <col min="3" max="3" width="26" style="2" customWidth="1"/>
    <col min="6" max="6" width="16.5703125" customWidth="1"/>
    <col min="8" max="8" width="28.42578125" bestFit="1" customWidth="1"/>
    <col min="9" max="10" width="15.85546875" bestFit="1" customWidth="1"/>
    <col min="11" max="11" width="15.140625" bestFit="1" customWidth="1"/>
    <col min="12" max="12" width="20" bestFit="1" customWidth="1"/>
  </cols>
  <sheetData>
    <row r="1" spans="1:12" x14ac:dyDescent="0.25">
      <c r="A1" s="11" t="s">
        <v>0</v>
      </c>
      <c r="B1" s="12" t="s">
        <v>1</v>
      </c>
      <c r="C1" s="13" t="s">
        <v>9</v>
      </c>
      <c r="E1" s="19" t="s">
        <v>1</v>
      </c>
      <c r="F1" s="20" t="s">
        <v>17</v>
      </c>
      <c r="H1" t="s">
        <v>1</v>
      </c>
      <c r="I1" t="s">
        <v>9</v>
      </c>
      <c r="K1" s="3" t="s">
        <v>1</v>
      </c>
      <c r="L1" t="s">
        <v>26</v>
      </c>
    </row>
    <row r="2" spans="1:12" x14ac:dyDescent="0.25">
      <c r="A2" s="9" t="s">
        <v>2</v>
      </c>
      <c r="B2" s="6" t="s">
        <v>2</v>
      </c>
      <c r="C2" s="10">
        <v>-900</v>
      </c>
      <c r="E2" s="23" t="s">
        <v>4</v>
      </c>
      <c r="F2" s="21">
        <f>((-900-300)/3)+(-100-200)</f>
        <v>-700</v>
      </c>
      <c r="H2" t="s">
        <v>4</v>
      </c>
      <c r="I2">
        <v>-700</v>
      </c>
      <c r="K2" t="s">
        <v>4</v>
      </c>
      <c r="L2" s="5">
        <v>-700</v>
      </c>
    </row>
    <row r="3" spans="1:12" x14ac:dyDescent="0.25">
      <c r="A3" s="9" t="s">
        <v>3</v>
      </c>
      <c r="B3" s="1" t="s">
        <v>7</v>
      </c>
      <c r="C3" s="10">
        <v>200</v>
      </c>
      <c r="E3" s="17" t="s">
        <v>5</v>
      </c>
      <c r="F3" s="22">
        <f>((-900-300)/3)+(500)</f>
        <v>100</v>
      </c>
      <c r="H3" t="s">
        <v>5</v>
      </c>
      <c r="I3">
        <v>100</v>
      </c>
      <c r="K3" t="s">
        <v>5</v>
      </c>
      <c r="L3" s="5">
        <v>100</v>
      </c>
    </row>
    <row r="4" spans="1:12" x14ac:dyDescent="0.25">
      <c r="A4" s="9" t="s">
        <v>2</v>
      </c>
      <c r="B4" s="1" t="s">
        <v>4</v>
      </c>
      <c r="C4" s="10">
        <v>-100</v>
      </c>
      <c r="E4" s="18" t="s">
        <v>6</v>
      </c>
      <c r="F4" s="21">
        <f>((-900-300)/3)+(300)</f>
        <v>-100</v>
      </c>
      <c r="H4" t="s">
        <v>6</v>
      </c>
      <c r="I4">
        <v>-100</v>
      </c>
      <c r="K4" t="s">
        <v>6</v>
      </c>
      <c r="L4" s="5">
        <v>-100</v>
      </c>
    </row>
    <row r="5" spans="1:12" x14ac:dyDescent="0.25">
      <c r="A5" s="9" t="s">
        <v>3</v>
      </c>
      <c r="B5" s="1" t="s">
        <v>8</v>
      </c>
      <c r="C5" s="10">
        <v>100</v>
      </c>
      <c r="E5" s="17" t="s">
        <v>7</v>
      </c>
      <c r="F5" s="31">
        <f>((-600)/2)+(200+200)</f>
        <v>100</v>
      </c>
      <c r="H5" t="s">
        <v>7</v>
      </c>
      <c r="I5">
        <v>100</v>
      </c>
      <c r="K5" t="s">
        <v>7</v>
      </c>
      <c r="L5" s="5">
        <v>100</v>
      </c>
    </row>
    <row r="6" spans="1:12" x14ac:dyDescent="0.25">
      <c r="A6" s="9" t="s">
        <v>2</v>
      </c>
      <c r="B6" s="1" t="s">
        <v>5</v>
      </c>
      <c r="C6" s="10">
        <v>500</v>
      </c>
      <c r="E6" s="18" t="s">
        <v>8</v>
      </c>
      <c r="F6" s="21">
        <f>((-600)/2)+(100)</f>
        <v>-200</v>
      </c>
      <c r="H6" t="s">
        <v>8</v>
      </c>
      <c r="I6">
        <v>-200</v>
      </c>
      <c r="K6" t="s">
        <v>8</v>
      </c>
      <c r="L6" s="5">
        <v>-200</v>
      </c>
    </row>
    <row r="7" spans="1:12" ht="15.75" thickBot="1" x14ac:dyDescent="0.3">
      <c r="A7" s="9" t="s">
        <v>2</v>
      </c>
      <c r="B7" s="1" t="s">
        <v>6</v>
      </c>
      <c r="C7" s="10">
        <v>300</v>
      </c>
      <c r="F7" s="24">
        <f>SUM(F2:F6)</f>
        <v>-800</v>
      </c>
      <c r="H7" t="s">
        <v>21</v>
      </c>
      <c r="I7">
        <v>-800</v>
      </c>
      <c r="K7" t="s">
        <v>11</v>
      </c>
      <c r="L7" s="5">
        <v>-800</v>
      </c>
    </row>
    <row r="8" spans="1:12" ht="15.75" thickBot="1" x14ac:dyDescent="0.3">
      <c r="A8" s="9" t="s">
        <v>3</v>
      </c>
      <c r="B8" s="6" t="s">
        <v>3</v>
      </c>
      <c r="C8" s="10">
        <v>-600</v>
      </c>
      <c r="E8" s="32" t="s">
        <v>18</v>
      </c>
      <c r="F8" s="33"/>
    </row>
    <row r="9" spans="1:12" x14ac:dyDescent="0.25">
      <c r="A9" s="9" t="s">
        <v>3</v>
      </c>
      <c r="B9" s="1" t="s">
        <v>7</v>
      </c>
      <c r="C9" s="10">
        <v>200</v>
      </c>
      <c r="H9" s="28" t="s">
        <v>27</v>
      </c>
      <c r="I9" s="28"/>
      <c r="K9" s="29" t="s">
        <v>28</v>
      </c>
      <c r="L9" s="29"/>
    </row>
    <row r="10" spans="1:12" x14ac:dyDescent="0.25">
      <c r="A10" s="9" t="s">
        <v>2</v>
      </c>
      <c r="B10" s="6" t="s">
        <v>2</v>
      </c>
      <c r="C10" s="10">
        <v>-300</v>
      </c>
    </row>
    <row r="11" spans="1:12" x14ac:dyDescent="0.25">
      <c r="A11" s="14" t="s">
        <v>2</v>
      </c>
      <c r="B11" s="15" t="s">
        <v>4</v>
      </c>
      <c r="C11" s="16">
        <v>-200</v>
      </c>
    </row>
    <row r="12" spans="1:12" ht="90" x14ac:dyDescent="0.25">
      <c r="A12" s="7" t="s">
        <v>12</v>
      </c>
      <c r="B12" s="8" t="s">
        <v>13</v>
      </c>
      <c r="C12" s="30">
        <f>SUBTOTAL(109,Donnees[Opération])</f>
        <v>-800</v>
      </c>
    </row>
    <row r="13" spans="1:12" x14ac:dyDescent="0.25">
      <c r="A13" s="7"/>
      <c r="B13" s="8"/>
      <c r="E13">
        <f>COUNTIFS(Donnees4[Appartement],Donnees4[[#This Row],[Appartement]])</f>
        <v>0</v>
      </c>
    </row>
    <row r="14" spans="1:12" x14ac:dyDescent="0.25">
      <c r="D14" s="29" t="s">
        <v>29</v>
      </c>
      <c r="E14" s="29"/>
      <c r="F14" s="29"/>
      <c r="H14" s="29" t="s">
        <v>30</v>
      </c>
      <c r="I14" s="29"/>
    </row>
    <row r="15" spans="1:12" x14ac:dyDescent="0.25">
      <c r="A15" s="11" t="s">
        <v>0</v>
      </c>
      <c r="B15" s="12" t="s">
        <v>1</v>
      </c>
      <c r="C15" s="13" t="s">
        <v>9</v>
      </c>
      <c r="D15" s="27" t="s">
        <v>22</v>
      </c>
      <c r="E15" s="27" t="s">
        <v>23</v>
      </c>
      <c r="F15" s="27" t="s">
        <v>21</v>
      </c>
      <c r="H15" s="3" t="s">
        <v>22</v>
      </c>
      <c r="I15" t="s">
        <v>24</v>
      </c>
    </row>
    <row r="16" spans="1:12" x14ac:dyDescent="0.25">
      <c r="A16" s="9" t="s">
        <v>2</v>
      </c>
      <c r="B16" s="6" t="s">
        <v>2</v>
      </c>
      <c r="C16" s="10">
        <v>-900</v>
      </c>
      <c r="D16" t="str">
        <f>IF(Donnees4[[#This Row],[Immeuble]]=Donnees4[[#This Row],[Appartement]],"Im","Ap")</f>
        <v>Im</v>
      </c>
      <c r="E16">
        <f>IF(Donnees4[[#This Row],[Type]]="Ap",1/COUNTIFS(Donnees4[Appartement],Donnees4[[#This Row],[Appartement]]),0)</f>
        <v>0</v>
      </c>
      <c r="F16" s="5">
        <f>IF(AND(Donnees4[[#This Row],[Immeuble]]&lt;&gt;Donnees4[[#This Row],[Appartement]],COUNTIFS($A$14:A16,Donnees4[[#This Row],[Immeuble]],$B$14:B16,Donnees4[[#This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0</v>
      </c>
    </row>
    <row r="17" spans="1:9" x14ac:dyDescent="0.25">
      <c r="A17" s="9" t="s">
        <v>3</v>
      </c>
      <c r="B17" s="1" t="s">
        <v>7</v>
      </c>
      <c r="C17" s="10">
        <v>200</v>
      </c>
      <c r="D17" t="str">
        <f>IF(Donnees4[[#This Row],[Immeuble]]=Donnees4[[#This Row],[Appartement]],"Im","Ap")</f>
        <v>Ap</v>
      </c>
      <c r="E17">
        <f>IF(Donnees4[[#This Row],[Type]]="Ap",1/COUNTIFS(Donnees4[Appartement],Donnees4[[#This Row],[Appartement]]),0)</f>
        <v>0.5</v>
      </c>
      <c r="F17" s="5">
        <f>IF(AND(Donnees4[[#This Row],[Immeuble]]&lt;&gt;Donnees4[[#This Row],[Appartement]],COUNTIFS($A$14:A17,Donnees4[[#This Row],[Immeuble]],$B$14:B17,Donnees4[[#This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100</v>
      </c>
      <c r="H17" s="3" t="s">
        <v>1</v>
      </c>
      <c r="I17" t="s">
        <v>25</v>
      </c>
    </row>
    <row r="18" spans="1:9" x14ac:dyDescent="0.25">
      <c r="A18" s="9" t="s">
        <v>2</v>
      </c>
      <c r="B18" s="1" t="s">
        <v>4</v>
      </c>
      <c r="C18" s="10">
        <v>-100</v>
      </c>
      <c r="D18" t="str">
        <f>IF(Donnees4[[#This Row],[Immeuble]]=Donnees4[[#This Row],[Appartement]],"Im","Ap")</f>
        <v>Ap</v>
      </c>
      <c r="E18">
        <f>IF(Donnees4[[#This Row],[Type]]="Ap",1/COUNTIFS(Donnees4[Appartement],Donnees4[[#This Row],[Appartement]]),0)</f>
        <v>0.5</v>
      </c>
      <c r="F18" s="5">
        <f>IF(AND(Donnees4[[#This Row],[Immeuble]]&lt;&gt;Donnees4[[#This Row],[Appartement]],COUNTIFS($A$14:A18,Donnees4[[#This Row],[Immeuble]],$B$14:B18,Donnees4[[#This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-700</v>
      </c>
      <c r="H18" t="s">
        <v>4</v>
      </c>
      <c r="I18" s="5">
        <v>-700</v>
      </c>
    </row>
    <row r="19" spans="1:9" x14ac:dyDescent="0.25">
      <c r="A19" s="9" t="s">
        <v>3</v>
      </c>
      <c r="B19" s="1" t="s">
        <v>8</v>
      </c>
      <c r="C19" s="10">
        <v>100</v>
      </c>
      <c r="D19" t="str">
        <f>IF(Donnees4[[#This Row],[Immeuble]]=Donnees4[[#This Row],[Appartement]],"Im","Ap")</f>
        <v>Ap</v>
      </c>
      <c r="E19">
        <f>IF(Donnees4[[#This Row],[Type]]="Ap",1/COUNTIFS(Donnees4[Appartement],Donnees4[[#This Row],[Appartement]]),0)</f>
        <v>1</v>
      </c>
      <c r="F19" s="5">
        <f>IF(AND(Donnees4[[#This Row],[Immeuble]]&lt;&gt;Donnees4[[#This Row],[Appartement]],COUNTIFS($A$14:A19,Donnees4[[#This Row],[Immeuble]],$B$14:B19,Donnees4[[#This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-200</v>
      </c>
      <c r="H19" t="s">
        <v>5</v>
      </c>
      <c r="I19" s="5">
        <v>100</v>
      </c>
    </row>
    <row r="20" spans="1:9" x14ac:dyDescent="0.25">
      <c r="A20" s="9" t="s">
        <v>2</v>
      </c>
      <c r="B20" s="1" t="s">
        <v>5</v>
      </c>
      <c r="C20" s="10">
        <v>500</v>
      </c>
      <c r="D20" t="str">
        <f>IF(Donnees4[[#This Row],[Immeuble]]=Donnees4[[#This Row],[Appartement]],"Im","Ap")</f>
        <v>Ap</v>
      </c>
      <c r="E20">
        <f>IF(Donnees4[[#This Row],[Type]]="Ap",1/COUNTIFS(Donnees4[Appartement],Donnees4[[#This Row],[Appartement]]),0)</f>
        <v>1</v>
      </c>
      <c r="F20" s="5">
        <f>IF(AND(Donnees4[[#This Row],[Immeuble]]&lt;&gt;Donnees4[[#This Row],[Appartement]],COUNTIFS($A$14:A20,Donnees4[[#This Row],[Immeuble]],$B$14:B20,Donnees4[[#This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100</v>
      </c>
      <c r="H20" t="s">
        <v>6</v>
      </c>
      <c r="I20" s="5">
        <v>-100</v>
      </c>
    </row>
    <row r="21" spans="1:9" x14ac:dyDescent="0.25">
      <c r="A21" s="9" t="s">
        <v>2</v>
      </c>
      <c r="B21" s="1" t="s">
        <v>6</v>
      </c>
      <c r="C21" s="10">
        <v>300</v>
      </c>
      <c r="D21" t="str">
        <f>IF(Donnees4[[#This Row],[Immeuble]]=Donnees4[[#This Row],[Appartement]],"Im","Ap")</f>
        <v>Ap</v>
      </c>
      <c r="E21">
        <f>IF(Donnees4[[#This Row],[Type]]="Ap",1/COUNTIFS(Donnees4[Appartement],Donnees4[[#This Row],[Appartement]]),0)</f>
        <v>1</v>
      </c>
      <c r="F21" s="5">
        <f>IF(AND(Donnees4[[#This Row],[Immeuble]]&lt;&gt;Donnees4[[#This Row],[Appartement]],COUNTIFS($A$14:A21,Donnees4[[#This Row],[Immeuble]],$B$14:B21,Donnees4[[#This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-100</v>
      </c>
      <c r="H21" t="s">
        <v>7</v>
      </c>
      <c r="I21" s="5">
        <v>100</v>
      </c>
    </row>
    <row r="22" spans="1:9" x14ac:dyDescent="0.25">
      <c r="A22" s="9" t="s">
        <v>3</v>
      </c>
      <c r="B22" s="6" t="s">
        <v>3</v>
      </c>
      <c r="C22" s="10">
        <v>-600</v>
      </c>
      <c r="D22" t="str">
        <f>IF(Donnees4[[#This Row],[Immeuble]]=Donnees4[[#This Row],[Appartement]],"Im","Ap")</f>
        <v>Im</v>
      </c>
      <c r="E22">
        <f>IF(Donnees4[[#This Row],[Type]]="Ap",1/COUNTIFS(Donnees4[Appartement],Donnees4[[#This Row],[Appartement]]),0)</f>
        <v>0</v>
      </c>
      <c r="F22" s="5">
        <f>IF(AND(Donnees4[[#This Row],[Immeuble]]&lt;&gt;Donnees4[[#This Row],[Appartement]],COUNTIFS($A$14:A22,Donnees4[[#This Row],[Immeuble]],$B$14:B22,Donnees4[[#This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0</v>
      </c>
      <c r="H22" t="s">
        <v>8</v>
      </c>
      <c r="I22" s="5">
        <v>-200</v>
      </c>
    </row>
    <row r="23" spans="1:9" x14ac:dyDescent="0.25">
      <c r="A23" s="9" t="s">
        <v>3</v>
      </c>
      <c r="B23" s="1" t="s">
        <v>7</v>
      </c>
      <c r="C23" s="10">
        <v>200</v>
      </c>
      <c r="D23" t="str">
        <f>IF(Donnees4[[#This Row],[Immeuble]]=Donnees4[[#This Row],[Appartement]],"Im","Ap")</f>
        <v>Ap</v>
      </c>
      <c r="E23">
        <f>IF(Donnees4[[#This Row],[Type]]="Ap",1/COUNTIFS(Donnees4[Appartement],Donnees4[[#This Row],[Appartement]]),0)</f>
        <v>0.5</v>
      </c>
      <c r="F23" s="5">
        <f>IF(AND(Donnees4[[#This Row],[Immeuble]]&lt;&gt;Donnees4[[#This Row],[Appartement]],COUNTIFS($A$14:A23,Donnees4[[#This Row],[Immeuble]],$B$14:B23,Donnees4[[#This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0</v>
      </c>
      <c r="H23" t="s">
        <v>11</v>
      </c>
      <c r="I23" s="5">
        <v>-800</v>
      </c>
    </row>
    <row r="24" spans="1:9" x14ac:dyDescent="0.25">
      <c r="A24" s="9" t="s">
        <v>2</v>
      </c>
      <c r="B24" s="6" t="s">
        <v>2</v>
      </c>
      <c r="C24" s="10">
        <v>-300</v>
      </c>
      <c r="D24" t="str">
        <f>IF(Donnees4[[#This Row],[Immeuble]]=Donnees4[[#This Row],[Appartement]],"Im","Ap")</f>
        <v>Im</v>
      </c>
      <c r="E24">
        <f>IF(Donnees4[[#This Row],[Type]]="Ap",1/COUNTIFS(Donnees4[Appartement],Donnees4[[#This Row],[Appartement]]),0)</f>
        <v>0</v>
      </c>
      <c r="F24" s="5">
        <f>IF(AND(Donnees4[[#This Row],[Immeuble]]&lt;&gt;Donnees4[[#This Row],[Appartement]],COUNTIFS($A$14:A24,Donnees4[[#This Row],[Immeuble]],$B$14:B24,Donnees4[[#This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0</v>
      </c>
    </row>
    <row r="25" spans="1:9" x14ac:dyDescent="0.25">
      <c r="A25" s="14" t="s">
        <v>2</v>
      </c>
      <c r="B25" s="15" t="s">
        <v>4</v>
      </c>
      <c r="C25" s="16">
        <v>-200</v>
      </c>
      <c r="D25" t="str">
        <f>IF(Donnees4[[#This Row],[Immeuble]]=Donnees4[[#This Row],[Appartement]],"Im","Ap")</f>
        <v>Ap</v>
      </c>
      <c r="E25">
        <f>IF(Donnees4[[#This Row],[Type]]="Ap",1/COUNTIFS(Donnees4[Appartement],Donnees4[[#This Row],[Appartement]]),0)</f>
        <v>0.5</v>
      </c>
      <c r="F25" s="5">
        <f>IF(AND(Donnees4[[#This Row],[Immeuble]]&lt;&gt;Donnees4[[#This Row],[Appartement]],COUNTIFS($A$14:A25,Donnees4[[#This Row],[Immeuble]],$B$14:B25,Donnees4[[#This Row],[Appartement]])=1),SUMIFS(Donnees4[Opération],Donnees4[Appartement],Donnees4[[#This Row],[Appartement]])+(SUMIFS(Donnees4[Opération],Donnees4[Appartement],Donnees4[[#This Row],[Immeuble]])/SUMIFS(Donnees4[NB Ap],Donnees4[Immeuble],Donnees4[[#This Row],[Immeuble]])),0)</f>
        <v>0</v>
      </c>
    </row>
  </sheetData>
  <mergeCells count="1">
    <mergeCell ref="E8:F8"/>
  </mergeCells>
  <pageMargins left="0.7" right="0.7" top="0.75" bottom="0.75" header="0.3" footer="0.3"/>
  <pageSetup paperSize="9" orientation="portrait" horizontalDpi="0" verticalDpi="0" r:id="rId3"/>
  <drawing r:id="rId4"/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D11"/>
    </sheetView>
  </sheetViews>
  <sheetFormatPr baseColWidth="10" defaultRowHeight="15" x14ac:dyDescent="0.25"/>
  <cols>
    <col min="2" max="2" width="15.7109375" customWidth="1"/>
    <col min="3" max="3" width="15.5703125" customWidth="1"/>
    <col min="4" max="4" width="16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E13"/>
  <sheetViews>
    <sheetView showGridLines="0" workbookViewId="0">
      <selection activeCell="B4" sqref="B4:C4"/>
      <pivotSelection pane="bottomRight" showHeader="1" extendable="1" axis="axisRow" dimension="1" max="4" activeRow="3" activeCol="1" previousRow="3" previousCol="1" click="1" r:id="rId1">
        <pivotArea dataOnly="0" fieldPosition="0">
          <references count="1">
            <reference field="1" count="1">
              <x v="0"/>
            </reference>
          </references>
        </pivotArea>
      </pivotSelection>
    </sheetView>
  </sheetViews>
  <sheetFormatPr baseColWidth="10" defaultRowHeight="15" x14ac:dyDescent="0.25"/>
  <cols>
    <col min="1" max="1" width="19.5703125" bestFit="1" customWidth="1"/>
    <col min="2" max="2" width="14.42578125" bestFit="1" customWidth="1"/>
    <col min="3" max="3" width="16.42578125" bestFit="1" customWidth="1"/>
    <col min="5" max="5" width="84.42578125" customWidth="1"/>
  </cols>
  <sheetData>
    <row r="3" spans="1:5" x14ac:dyDescent="0.25">
      <c r="A3" s="3" t="s">
        <v>10</v>
      </c>
      <c r="B3" s="3" t="s">
        <v>1</v>
      </c>
      <c r="C3" t="s">
        <v>16</v>
      </c>
    </row>
    <row r="4" spans="1:5" ht="45" x14ac:dyDescent="0.25">
      <c r="A4" s="4" t="s">
        <v>2</v>
      </c>
      <c r="B4" s="4" t="s">
        <v>2</v>
      </c>
      <c r="C4" s="25">
        <v>-900</v>
      </c>
      <c r="E4" s="8" t="s">
        <v>19</v>
      </c>
    </row>
    <row r="5" spans="1:5" x14ac:dyDescent="0.25">
      <c r="B5" s="4" t="s">
        <v>4</v>
      </c>
      <c r="C5" s="5">
        <v>400</v>
      </c>
    </row>
    <row r="6" spans="1:5" x14ac:dyDescent="0.25">
      <c r="B6" s="4" t="s">
        <v>5</v>
      </c>
      <c r="C6" s="5">
        <v>200</v>
      </c>
    </row>
    <row r="7" spans="1:5" x14ac:dyDescent="0.25">
      <c r="B7" s="4" t="s">
        <v>6</v>
      </c>
      <c r="C7" s="5">
        <v>200</v>
      </c>
    </row>
    <row r="8" spans="1:5" x14ac:dyDescent="0.25">
      <c r="A8" s="4" t="s">
        <v>14</v>
      </c>
      <c r="C8" s="5">
        <v>-100</v>
      </c>
    </row>
    <row r="9" spans="1:5" ht="30" x14ac:dyDescent="0.25">
      <c r="A9" s="4" t="s">
        <v>3</v>
      </c>
      <c r="B9" s="4" t="s">
        <v>3</v>
      </c>
      <c r="C9" s="26">
        <v>-600</v>
      </c>
      <c r="E9" s="8" t="s">
        <v>20</v>
      </c>
    </row>
    <row r="10" spans="1:5" x14ac:dyDescent="0.25">
      <c r="B10" s="4" t="s">
        <v>7</v>
      </c>
      <c r="C10" s="5">
        <v>400</v>
      </c>
    </row>
    <row r="11" spans="1:5" x14ac:dyDescent="0.25">
      <c r="B11" s="4" t="s">
        <v>8</v>
      </c>
      <c r="C11" s="5">
        <v>300</v>
      </c>
    </row>
    <row r="12" spans="1:5" x14ac:dyDescent="0.25">
      <c r="A12" s="4" t="s">
        <v>15</v>
      </c>
      <c r="C12" s="5">
        <v>100</v>
      </c>
    </row>
    <row r="13" spans="1:5" x14ac:dyDescent="0.25">
      <c r="A13" s="4" t="s">
        <v>11</v>
      </c>
      <c r="C13" s="5">
        <v>0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788D82-F55A-47F9-B313-7A777FCFBF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Explication de la demande</vt:lpstr>
      <vt:lpstr>Feuil2</vt:lpstr>
      <vt:lpstr>Solution KO 1</vt:lpstr>
    </vt:vector>
  </TitlesOfParts>
  <Company>BRED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SEGUT [BRED-9184]</dc:creator>
  <cp:lastModifiedBy>Chris_W10</cp:lastModifiedBy>
  <dcterms:created xsi:type="dcterms:W3CDTF">2020-11-19T07:24:08Z</dcterms:created>
  <dcterms:modified xsi:type="dcterms:W3CDTF">2020-11-22T09:12:48Z</dcterms:modified>
</cp:coreProperties>
</file>