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T:\TEMP\"/>
    </mc:Choice>
  </mc:AlternateContent>
  <xr:revisionPtr revIDLastSave="0" documentId="8_{34EC7204-8BC9-4EC4-AA26-B3EEEDD130CC}" xr6:coauthVersionLast="45" xr6:coauthVersionMax="45" xr10:uidLastSave="{00000000-0000-0000-0000-000000000000}"/>
  <bookViews>
    <workbookView xWindow="-120" yWindow="-120" windowWidth="29040" windowHeight="15990" xr2:uid="{00000000-000D-0000-FFFF-FFFF00000000}"/>
  </bookViews>
  <sheets>
    <sheet name="RECAP ANNUEL" sheetId="2" r:id="rId1"/>
    <sheet name="Détail"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2" i="1" l="1"/>
  <c r="B54" i="1" l="1"/>
  <c r="B2" i="2" s="1"/>
  <c r="C54" i="1"/>
  <c r="C2" i="2" s="1"/>
  <c r="D54" i="1"/>
  <c r="D2" i="2" s="1"/>
  <c r="E54" i="1"/>
  <c r="E2" i="2" s="1"/>
  <c r="F54" i="1"/>
  <c r="F2" i="2" s="1"/>
  <c r="G54" i="1"/>
  <c r="G2" i="2" s="1"/>
  <c r="H2" i="1"/>
  <c r="H3"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3" i="1"/>
  <c r="H44" i="1"/>
  <c r="H45" i="1"/>
  <c r="H46" i="1"/>
  <c r="H47" i="1"/>
  <c r="H48" i="1"/>
  <c r="H49" i="1"/>
  <c r="H50" i="1"/>
  <c r="H51" i="1"/>
  <c r="H52" i="1"/>
  <c r="H53" i="1"/>
  <c r="H54" i="1" l="1"/>
  <c r="H2" i="2" s="1"/>
</calcChain>
</file>

<file path=xl/sharedStrings.xml><?xml version="1.0" encoding="utf-8"?>
<sst xmlns="http://schemas.openxmlformats.org/spreadsheetml/2006/main" count="23" uniqueCount="15">
  <si>
    <t>Vichy Epinat</t>
  </si>
  <si>
    <t>Cusset</t>
  </si>
  <si>
    <t>Arronnes</t>
  </si>
  <si>
    <t>Le Vernet</t>
  </si>
  <si>
    <t>Bellerive</t>
  </si>
  <si>
    <t>Semaines</t>
  </si>
  <si>
    <t>Total</t>
  </si>
  <si>
    <t xml:space="preserve">Marché couvert </t>
  </si>
  <si>
    <t>Confinement</t>
  </si>
  <si>
    <t>-</t>
  </si>
  <si>
    <t>Mémo</t>
  </si>
  <si>
    <t>Légende:</t>
  </si>
  <si>
    <t>M. Rome et M. Vigouroux passent régulièrement commande. Ils ne règlent pas sur place mais par prélèvements automatiques en début de mois. Les valeurs de leurs commandes respectives ont été saisies jusqu'à la sem 39 incluse.</t>
  </si>
  <si>
    <t>Valeur annuelle</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</si>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</sst>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40C]_-;\-* #,##0.00\ [$€-40C]_-;_-* &quot;-&quot;??\ [$€-40C]_-;_-@_-"/>
    <numFmt numFmtId="165" formatCode="#,##0.00\ &quot;€&quot;"/>
  </numFmts>
  <fonts count="4" x14ac:knownFonts="1">
    <font>
      <sz val="12"/>
      <color theme="1"/>
      <name val="Calibri"/>
      <family val="2"/>
      <scheme val="minor"/>
    </font>
    <font>
      <sz val="12"/>
      <name val="Calibri"/>
      <family val="2"/>
      <scheme val="minor"/>
    </font>
    <font>
      <b/>
      <sz val="12"/>
      <color theme="0"/>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39997558519241921"/>
        <bgColor indexed="64"/>
      </patternFill>
    </fill>
    <fill>
      <patternFill patternType="solid">
        <fgColor theme="4"/>
        <bgColor theme="4"/>
      </patternFill>
    </fill>
  </fills>
  <borders count="2">
    <border>
      <left/>
      <right/>
      <top/>
      <bottom/>
      <diagonal/>
    </border>
    <border>
      <left/>
      <right/>
      <top style="thin">
        <color theme="4" tint="0.39997558519241921"/>
      </top>
      <bottom style="thin">
        <color theme="4" tint="0.39997558519241921"/>
      </bottom>
      <diagonal/>
    </border>
  </borders>
  <cellStyleXfs count="1">
    <xf numFmtId="0" fontId="0" fillId="0" borderId="0"/>
  </cellStyleXfs>
  <cellXfs count="19">
    <xf numFmtId="0" fontId="0" fillId="0" borderId="0" xfId="0"/>
    <xf numFmtId="0" fontId="0" fillId="0" borderId="0" xfId="0" applyAlignment="1">
      <alignment horizontal="center"/>
    </xf>
    <xf numFmtId="164" fontId="0" fillId="0" borderId="0" xfId="0" applyNumberFormat="1"/>
    <xf numFmtId="0" fontId="0" fillId="0" borderId="0" xfId="0" applyAlignment="1">
      <alignment horizontal="center" vertical="center"/>
    </xf>
    <xf numFmtId="164" fontId="0" fillId="0" borderId="0" xfId="0" applyNumberFormat="1" applyAlignment="1">
      <alignment horizontal="center" vertical="center"/>
    </xf>
    <xf numFmtId="164" fontId="0" fillId="0" borderId="0" xfId="0" applyNumberFormat="1" applyAlignment="1">
      <alignment horizontal="center" vertical="center" wrapText="1"/>
    </xf>
    <xf numFmtId="0" fontId="1" fillId="2" borderId="0" xfId="0" applyFont="1" applyFill="1" applyAlignment="1">
      <alignment horizontal="center"/>
    </xf>
    <xf numFmtId="164" fontId="0" fillId="2" borderId="0" xfId="0" applyNumberFormat="1" applyFill="1"/>
    <xf numFmtId="0" fontId="0" fillId="2" borderId="0" xfId="0" applyFill="1" applyAlignment="1">
      <alignment horizontal="center"/>
    </xf>
    <xf numFmtId="164" fontId="0" fillId="0" borderId="0" xfId="0" applyNumberFormat="1" applyFill="1"/>
    <xf numFmtId="0" fontId="0" fillId="0" borderId="0" xfId="0" applyFill="1"/>
    <xf numFmtId="164" fontId="0" fillId="2" borderId="1" xfId="0" applyNumberFormat="1" applyFont="1" applyFill="1" applyBorder="1"/>
    <xf numFmtId="0" fontId="0" fillId="0" borderId="0" xfId="0" applyAlignment="1">
      <alignment horizontal="center" vertical="top"/>
    </xf>
    <xf numFmtId="0" fontId="0" fillId="0" borderId="0" xfId="0" applyFill="1" applyAlignment="1">
      <alignment horizontal="center"/>
    </xf>
    <xf numFmtId="164" fontId="2" fillId="3"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wrapText="1"/>
    </xf>
    <xf numFmtId="0" fontId="3" fillId="0" borderId="0" xfId="0" applyFont="1"/>
    <xf numFmtId="165" fontId="3" fillId="0" borderId="0" xfId="0" applyNumberFormat="1" applyFont="1"/>
    <xf numFmtId="164" fontId="0" fillId="0" borderId="0" xfId="0" applyNumberFormat="1" applyAlignment="1">
      <alignment horizontal="left" vertical="top" wrapText="1"/>
    </xf>
  </cellXfs>
  <cellStyles count="1">
    <cellStyle name="Normal" xfId="0" builtinId="0"/>
  </cellStyles>
  <dxfs count="26">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numFmt numFmtId="164" formatCode="_-* #,##0.00\ [$€-40C]_-;\-* #,##0.00\ [$€-40C]_-;_-* &quot;-&quot;??\ [$€-40C]_-;_-@_-"/>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indent="0" justifyLastLine="0" shrinkToFit="0" readingOrder="0"/>
    </dxf>
    <dxf>
      <font>
        <b/>
      </font>
      <numFmt numFmtId="165" formatCode="#,##0.00\ &quot;€&quot;"/>
    </dxf>
    <dxf>
      <font>
        <b/>
      </font>
      <numFmt numFmtId="165" formatCode="#,##0.00\ &quot;€&quot;"/>
    </dxf>
    <dxf>
      <font>
        <b/>
      </font>
      <numFmt numFmtId="165" formatCode="#,##0.00\ &quot;€&quot;"/>
    </dxf>
    <dxf>
      <font>
        <b/>
      </font>
      <numFmt numFmtId="165" formatCode="#,##0.00\ &quot;€&quot;"/>
    </dxf>
    <dxf>
      <font>
        <b/>
      </font>
      <numFmt numFmtId="165" formatCode="#,##0.00\ &quot;€&quot;"/>
    </dxf>
    <dxf>
      <font>
        <b/>
      </font>
      <numFmt numFmtId="165" formatCode="#,##0.00\ &quot;€&quot;"/>
    </dxf>
    <dxf>
      <font>
        <b/>
      </font>
      <numFmt numFmtId="165" formatCode="#,##0.00\ &quot;€&quot;"/>
    </dxf>
    <dxf>
      <font>
        <b/>
      </font>
    </dxf>
    <dxf>
      <font>
        <b/>
        <i val="0"/>
        <strike val="0"/>
        <condense val="0"/>
        <extend val="0"/>
        <outline val="0"/>
        <shadow val="0"/>
        <u val="none"/>
        <vertAlign val="baseline"/>
        <sz val="12"/>
        <color theme="0"/>
        <name val="Calibri"/>
        <scheme val="minor"/>
      </font>
      <numFmt numFmtId="164" formatCode="_-* #,##0.00\ [$€-40C]_-;\-* #,##0.00\ [$€-40C]_-;_-* &quot;-&quot;??\ [$€-40C]_-;_-@_-"/>
      <fill>
        <patternFill patternType="solid">
          <fgColor theme="4"/>
          <bgColor theme="4"/>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all" spc="50" baseline="0">
                <a:solidFill>
                  <a:schemeClr val="tx1">
                    <a:lumMod val="65000"/>
                    <a:lumOff val="35000"/>
                  </a:schemeClr>
                </a:solidFill>
                <a:latin typeface="+mn-lt"/>
                <a:ea typeface="+mn-ea"/>
                <a:cs typeface="+mn-cs"/>
              </a:defRPr>
            </a:pPr>
            <a:r>
              <a:rPr lang="en-US"/>
              <a:t>Bilan annuel des ventes Marchés</a:t>
            </a:r>
            <a:r>
              <a:rPr lang="en-US" baseline="0"/>
              <a:t> 2020</a:t>
            </a:r>
            <a:endParaRPr lang="en-US"/>
          </a:p>
        </c:rich>
      </c:tx>
      <c:overlay val="0"/>
      <c:spPr>
        <a:noFill/>
        <a:ln>
          <a:noFill/>
        </a:ln>
        <a:effectLst/>
      </c:spPr>
      <c:txPr>
        <a:bodyPr rot="0" spcFirstLastPara="1" vertOverflow="ellipsis" vert="horz" wrap="square" anchor="ctr" anchorCtr="1"/>
        <a:lstStyle/>
        <a:p>
          <a:pPr>
            <a:defRPr sz="1400" b="1" i="0" u="none" strike="noStrike" kern="1200" cap="all" spc="5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0"/>
          <c:order val="0"/>
          <c:tx>
            <c:strRef>
              <c:f>'RECAP ANNUEL'!$A$2</c:f>
              <c:strCache>
                <c:ptCount val="1"/>
                <c:pt idx="0">
                  <c:v>Valeur annuelle</c:v>
                </c:pt>
              </c:strCache>
            </c:strRef>
          </c:tx>
          <c:dPt>
            <c:idx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1-BC14-4C6B-911B-329DD1C66E1C}"/>
              </c:ext>
            </c:extLst>
          </c:dPt>
          <c:dPt>
            <c:idx val="1"/>
            <c:bubble3D val="0"/>
            <c:spPr>
              <a:solidFill>
                <a:schemeClr val="accent2"/>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3-BC14-4C6B-911B-329DD1C66E1C}"/>
              </c:ext>
            </c:extLst>
          </c:dPt>
          <c:dPt>
            <c:idx val="2"/>
            <c:bubble3D val="0"/>
            <c:spPr>
              <a:solidFill>
                <a:schemeClr val="accent3"/>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5-BC14-4C6B-911B-329DD1C66E1C}"/>
              </c:ext>
            </c:extLst>
          </c:dPt>
          <c:dPt>
            <c:idx val="3"/>
            <c:bubble3D val="0"/>
            <c:spPr>
              <a:solidFill>
                <a:schemeClr val="accent4"/>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7-BC14-4C6B-911B-329DD1C66E1C}"/>
              </c:ext>
            </c:extLst>
          </c:dPt>
          <c:dPt>
            <c:idx val="4"/>
            <c:bubble3D val="0"/>
            <c:spPr>
              <a:solidFill>
                <a:schemeClr val="accent5"/>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9-BC14-4C6B-911B-329DD1C66E1C}"/>
              </c:ext>
            </c:extLst>
          </c:dPt>
          <c:dPt>
            <c:idx val="5"/>
            <c:bubble3D val="0"/>
            <c:spPr>
              <a:solidFill>
                <a:schemeClr val="accent6"/>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B-BC14-4C6B-911B-329DD1C66E1C}"/>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'RECAP ANNUEL'!$B$1:$H$1</c15:sqref>
                  </c15:fullRef>
                </c:ext>
              </c:extLst>
              <c:f>'RECAP ANNUEL'!$B$1:$G$1</c:f>
              <c:strCache>
                <c:ptCount val="6"/>
                <c:pt idx="0">
                  <c:v> Vichy Epinat </c:v>
                </c:pt>
                <c:pt idx="1">
                  <c:v> Cusset </c:v>
                </c:pt>
                <c:pt idx="2">
                  <c:v> Arronnes </c:v>
                </c:pt>
                <c:pt idx="3">
                  <c:v> Le Vernet </c:v>
                </c:pt>
                <c:pt idx="4">
                  <c:v> Bellerive </c:v>
                </c:pt>
                <c:pt idx="5">
                  <c:v> Marché couvert  </c:v>
                </c:pt>
              </c:strCache>
            </c:strRef>
          </c:cat>
          <c:val>
            <c:numRef>
              <c:extLst>
                <c:ext xmlns:c15="http://schemas.microsoft.com/office/drawing/2012/chart" uri="{02D57815-91ED-43cb-92C2-25804820EDAC}">
                  <c15:fullRef>
                    <c15:sqref>'RECAP ANNUEL'!$B$2:$H$2</c15:sqref>
                  </c15:fullRef>
                </c:ext>
              </c:extLst>
              <c:f>'RECAP ANNUEL'!$B$2:$G$2</c:f>
              <c:numCache>
                <c:formatCode>#\ ##0.00\ "€"</c:formatCode>
                <c:ptCount val="6"/>
                <c:pt idx="0">
                  <c:v>6113.2499999999991</c:v>
                </c:pt>
                <c:pt idx="1">
                  <c:v>4103.0000000000009</c:v>
                </c:pt>
                <c:pt idx="2">
                  <c:v>6290.4000000000005</c:v>
                </c:pt>
                <c:pt idx="3">
                  <c:v>2604.8399999999997</c:v>
                </c:pt>
                <c:pt idx="4">
                  <c:v>9192.1500000000015</c:v>
                </c:pt>
                <c:pt idx="5">
                  <c:v>14933.659999999998</c:v>
                </c:pt>
              </c:numCache>
            </c:numRef>
          </c:val>
          <c:extLst>
            <c:ext xmlns:c15="http://schemas.microsoft.com/office/drawing/2012/chart" uri="{02D57815-91ED-43cb-92C2-25804820EDAC}">
              <c15:categoryFilterExceptions/>
            </c:ext>
            <c:ext xmlns:c16="http://schemas.microsoft.com/office/drawing/2014/chart" uri="{C3380CC4-5D6E-409C-BE32-E72D297353CC}">
              <c16:uniqueId val="{00000000-2EDA-47E3-9061-AEC7E25BF027}"/>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7195319335083112"/>
          <c:y val="0.21027595508894725"/>
          <c:w val="0.21138013998250219"/>
          <c:h val="0.6909755030621171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lineChart>
        <c:grouping val="standard"/>
        <c:varyColors val="0"/>
        <c:ser>
          <c:idx val="0"/>
          <c:order val="0"/>
          <c:tx>
            <c:strRef>
              <c:f>Détail!$B$1</c:f>
              <c:strCache>
                <c:ptCount val="1"/>
                <c:pt idx="0">
                  <c:v> Vichy Epinat </c:v>
                </c:pt>
              </c:strCache>
            </c:strRef>
          </c:tx>
          <c:spPr>
            <a:ln w="28575" cap="rnd">
              <a:solidFill>
                <a:schemeClr val="accent1"/>
              </a:solidFill>
              <a:round/>
            </a:ln>
            <a:effectLst/>
          </c:spPr>
          <c:marker>
            <c:symbol val="none"/>
          </c:marker>
          <c:cat>
            <c:numRef>
              <c:f>Détail!$A$25:$A$53</c:f>
              <c:numCache>
                <c:formatCode>General</c:formatCode>
                <c:ptCount val="29"/>
                <c:pt idx="0">
                  <c:v>24</c:v>
                </c:pt>
                <c:pt idx="1">
                  <c:v>25</c:v>
                </c:pt>
                <c:pt idx="2">
                  <c:v>26</c:v>
                </c:pt>
                <c:pt idx="3">
                  <c:v>27</c:v>
                </c:pt>
                <c:pt idx="4">
                  <c:v>28</c:v>
                </c:pt>
                <c:pt idx="5">
                  <c:v>29</c:v>
                </c:pt>
                <c:pt idx="6">
                  <c:v>30</c:v>
                </c:pt>
                <c:pt idx="7">
                  <c:v>31</c:v>
                </c:pt>
                <c:pt idx="8">
                  <c:v>32</c:v>
                </c:pt>
                <c:pt idx="9">
                  <c:v>33</c:v>
                </c:pt>
                <c:pt idx="10">
                  <c:v>34</c:v>
                </c:pt>
                <c:pt idx="11">
                  <c:v>35</c:v>
                </c:pt>
                <c:pt idx="12">
                  <c:v>36</c:v>
                </c:pt>
                <c:pt idx="13">
                  <c:v>37</c:v>
                </c:pt>
                <c:pt idx="14">
                  <c:v>38</c:v>
                </c:pt>
                <c:pt idx="15">
                  <c:v>39</c:v>
                </c:pt>
                <c:pt idx="16">
                  <c:v>40</c:v>
                </c:pt>
                <c:pt idx="17">
                  <c:v>41</c:v>
                </c:pt>
                <c:pt idx="18">
                  <c:v>42</c:v>
                </c:pt>
                <c:pt idx="19">
                  <c:v>43</c:v>
                </c:pt>
                <c:pt idx="20">
                  <c:v>44</c:v>
                </c:pt>
                <c:pt idx="21">
                  <c:v>45</c:v>
                </c:pt>
                <c:pt idx="22">
                  <c:v>46</c:v>
                </c:pt>
                <c:pt idx="23">
                  <c:v>47</c:v>
                </c:pt>
                <c:pt idx="24">
                  <c:v>48</c:v>
                </c:pt>
                <c:pt idx="25">
                  <c:v>49</c:v>
                </c:pt>
                <c:pt idx="26">
                  <c:v>50</c:v>
                </c:pt>
                <c:pt idx="27">
                  <c:v>51</c:v>
                </c:pt>
                <c:pt idx="28">
                  <c:v>52</c:v>
                </c:pt>
              </c:numCache>
            </c:numRef>
          </c:cat>
          <c:val>
            <c:numRef>
              <c:f>Détail!$B$25:$B$53</c:f>
              <c:numCache>
                <c:formatCode>_-* #\ ##0.00\ [$€-40C]_-;\-* #\ ##0.00\ [$€-40C]_-;_-* "-"??\ [$€-40C]_-;_-@_-</c:formatCode>
                <c:ptCount val="29"/>
                <c:pt idx="0">
                  <c:v>150.4</c:v>
                </c:pt>
                <c:pt idx="1">
                  <c:v>160.66</c:v>
                </c:pt>
                <c:pt idx="2">
                  <c:v>202.72</c:v>
                </c:pt>
                <c:pt idx="3">
                  <c:v>265.68</c:v>
                </c:pt>
                <c:pt idx="4">
                  <c:v>230.6</c:v>
                </c:pt>
                <c:pt idx="5">
                  <c:v>296.74</c:v>
                </c:pt>
                <c:pt idx="6">
                  <c:v>140.56</c:v>
                </c:pt>
                <c:pt idx="7">
                  <c:v>255.08</c:v>
                </c:pt>
                <c:pt idx="8">
                  <c:v>226.89</c:v>
                </c:pt>
                <c:pt idx="9">
                  <c:v>210</c:v>
                </c:pt>
                <c:pt idx="10">
                  <c:v>227.1</c:v>
                </c:pt>
                <c:pt idx="11">
                  <c:v>181.9</c:v>
                </c:pt>
                <c:pt idx="12">
                  <c:v>149.58000000000001</c:v>
                </c:pt>
                <c:pt idx="13">
                  <c:v>231.14</c:v>
                </c:pt>
                <c:pt idx="14">
                  <c:v>326.3</c:v>
                </c:pt>
                <c:pt idx="15">
                  <c:v>234.5</c:v>
                </c:pt>
                <c:pt idx="16">
                  <c:v>235.33</c:v>
                </c:pt>
                <c:pt idx="17">
                  <c:v>205.4</c:v>
                </c:pt>
                <c:pt idx="18">
                  <c:v>180.72</c:v>
                </c:pt>
                <c:pt idx="19">
                  <c:v>244.41</c:v>
                </c:pt>
                <c:pt idx="20">
                  <c:v>138.4</c:v>
                </c:pt>
              </c:numCache>
            </c:numRef>
          </c:val>
          <c:smooth val="0"/>
          <c:extLst>
            <c:ext xmlns:c16="http://schemas.microsoft.com/office/drawing/2014/chart" uri="{C3380CC4-5D6E-409C-BE32-E72D297353CC}">
              <c16:uniqueId val="{00000000-9E8C-4170-9898-46ED7F5BF0B9}"/>
            </c:ext>
          </c:extLst>
        </c:ser>
        <c:ser>
          <c:idx val="1"/>
          <c:order val="1"/>
          <c:tx>
            <c:strRef>
              <c:f>Détail!$C$1</c:f>
              <c:strCache>
                <c:ptCount val="1"/>
                <c:pt idx="0">
                  <c:v> Cusset </c:v>
                </c:pt>
              </c:strCache>
            </c:strRef>
          </c:tx>
          <c:spPr>
            <a:ln w="28575" cap="rnd">
              <a:solidFill>
                <a:schemeClr val="accent2"/>
              </a:solidFill>
              <a:round/>
            </a:ln>
            <a:effectLst/>
          </c:spPr>
          <c:marker>
            <c:symbol val="none"/>
          </c:marker>
          <c:cat>
            <c:numRef>
              <c:f>Détail!$A$25:$A$53</c:f>
              <c:numCache>
                <c:formatCode>General</c:formatCode>
                <c:ptCount val="29"/>
                <c:pt idx="0">
                  <c:v>24</c:v>
                </c:pt>
                <c:pt idx="1">
                  <c:v>25</c:v>
                </c:pt>
                <c:pt idx="2">
                  <c:v>26</c:v>
                </c:pt>
                <c:pt idx="3">
                  <c:v>27</c:v>
                </c:pt>
                <c:pt idx="4">
                  <c:v>28</c:v>
                </c:pt>
                <c:pt idx="5">
                  <c:v>29</c:v>
                </c:pt>
                <c:pt idx="6">
                  <c:v>30</c:v>
                </c:pt>
                <c:pt idx="7">
                  <c:v>31</c:v>
                </c:pt>
                <c:pt idx="8">
                  <c:v>32</c:v>
                </c:pt>
                <c:pt idx="9">
                  <c:v>33</c:v>
                </c:pt>
                <c:pt idx="10">
                  <c:v>34</c:v>
                </c:pt>
                <c:pt idx="11">
                  <c:v>35</c:v>
                </c:pt>
                <c:pt idx="12">
                  <c:v>36</c:v>
                </c:pt>
                <c:pt idx="13">
                  <c:v>37</c:v>
                </c:pt>
                <c:pt idx="14">
                  <c:v>38</c:v>
                </c:pt>
                <c:pt idx="15">
                  <c:v>39</c:v>
                </c:pt>
                <c:pt idx="16">
                  <c:v>40</c:v>
                </c:pt>
                <c:pt idx="17">
                  <c:v>41</c:v>
                </c:pt>
                <c:pt idx="18">
                  <c:v>42</c:v>
                </c:pt>
                <c:pt idx="19">
                  <c:v>43</c:v>
                </c:pt>
                <c:pt idx="20">
                  <c:v>44</c:v>
                </c:pt>
                <c:pt idx="21">
                  <c:v>45</c:v>
                </c:pt>
                <c:pt idx="22">
                  <c:v>46</c:v>
                </c:pt>
                <c:pt idx="23">
                  <c:v>47</c:v>
                </c:pt>
                <c:pt idx="24">
                  <c:v>48</c:v>
                </c:pt>
                <c:pt idx="25">
                  <c:v>49</c:v>
                </c:pt>
                <c:pt idx="26">
                  <c:v>50</c:v>
                </c:pt>
                <c:pt idx="27">
                  <c:v>51</c:v>
                </c:pt>
                <c:pt idx="28">
                  <c:v>52</c:v>
                </c:pt>
              </c:numCache>
            </c:numRef>
          </c:cat>
          <c:val>
            <c:numRef>
              <c:f>Détail!$C$25:$C$53</c:f>
              <c:numCache>
                <c:formatCode>_-* #\ ##0.00\ [$€-40C]_-;\-* #\ ##0.00\ [$€-40C]_-;_-* "-"??\ [$€-40C]_-;_-@_-</c:formatCode>
                <c:ptCount val="29"/>
                <c:pt idx="0">
                  <c:v>79.540000000000006</c:v>
                </c:pt>
                <c:pt idx="1">
                  <c:v>155.35</c:v>
                </c:pt>
                <c:pt idx="2">
                  <c:v>156.41999999999999</c:v>
                </c:pt>
                <c:pt idx="3">
                  <c:v>136.6</c:v>
                </c:pt>
                <c:pt idx="4">
                  <c:v>121.27</c:v>
                </c:pt>
                <c:pt idx="5">
                  <c:v>81</c:v>
                </c:pt>
                <c:pt idx="6">
                  <c:v>127.7</c:v>
                </c:pt>
                <c:pt idx="7">
                  <c:v>104</c:v>
                </c:pt>
                <c:pt idx="8">
                  <c:v>99</c:v>
                </c:pt>
                <c:pt idx="9">
                  <c:v>60.3</c:v>
                </c:pt>
                <c:pt idx="10">
                  <c:v>329.23</c:v>
                </c:pt>
                <c:pt idx="11">
                  <c:v>207.54</c:v>
                </c:pt>
                <c:pt idx="12">
                  <c:v>195.88</c:v>
                </c:pt>
                <c:pt idx="13">
                  <c:v>211.53</c:v>
                </c:pt>
                <c:pt idx="14">
                  <c:v>235.85</c:v>
                </c:pt>
                <c:pt idx="15">
                  <c:v>145.24</c:v>
                </c:pt>
                <c:pt idx="16">
                  <c:v>186.5</c:v>
                </c:pt>
                <c:pt idx="17">
                  <c:v>111.15</c:v>
                </c:pt>
                <c:pt idx="18">
                  <c:v>81.349999999999994</c:v>
                </c:pt>
                <c:pt idx="19">
                  <c:v>71.650000000000006</c:v>
                </c:pt>
                <c:pt idx="20">
                  <c:v>73.28</c:v>
                </c:pt>
              </c:numCache>
            </c:numRef>
          </c:val>
          <c:smooth val="0"/>
          <c:extLst>
            <c:ext xmlns:c16="http://schemas.microsoft.com/office/drawing/2014/chart" uri="{C3380CC4-5D6E-409C-BE32-E72D297353CC}">
              <c16:uniqueId val="{00000001-9E8C-4170-9898-46ED7F5BF0B9}"/>
            </c:ext>
          </c:extLst>
        </c:ser>
        <c:ser>
          <c:idx val="2"/>
          <c:order val="2"/>
          <c:tx>
            <c:strRef>
              <c:f>Détail!$D$1</c:f>
              <c:strCache>
                <c:ptCount val="1"/>
                <c:pt idx="0">
                  <c:v> Arronnes </c:v>
                </c:pt>
              </c:strCache>
            </c:strRef>
          </c:tx>
          <c:spPr>
            <a:ln w="28575" cap="rnd">
              <a:solidFill>
                <a:schemeClr val="accent3"/>
              </a:solidFill>
              <a:round/>
            </a:ln>
            <a:effectLst/>
          </c:spPr>
          <c:marker>
            <c:symbol val="none"/>
          </c:marker>
          <c:cat>
            <c:numRef>
              <c:f>Détail!$A$25:$A$53</c:f>
              <c:numCache>
                <c:formatCode>General</c:formatCode>
                <c:ptCount val="29"/>
                <c:pt idx="0">
                  <c:v>24</c:v>
                </c:pt>
                <c:pt idx="1">
                  <c:v>25</c:v>
                </c:pt>
                <c:pt idx="2">
                  <c:v>26</c:v>
                </c:pt>
                <c:pt idx="3">
                  <c:v>27</c:v>
                </c:pt>
                <c:pt idx="4">
                  <c:v>28</c:v>
                </c:pt>
                <c:pt idx="5">
                  <c:v>29</c:v>
                </c:pt>
                <c:pt idx="6">
                  <c:v>30</c:v>
                </c:pt>
                <c:pt idx="7">
                  <c:v>31</c:v>
                </c:pt>
                <c:pt idx="8">
                  <c:v>32</c:v>
                </c:pt>
                <c:pt idx="9">
                  <c:v>33</c:v>
                </c:pt>
                <c:pt idx="10">
                  <c:v>34</c:v>
                </c:pt>
                <c:pt idx="11">
                  <c:v>35</c:v>
                </c:pt>
                <c:pt idx="12">
                  <c:v>36</c:v>
                </c:pt>
                <c:pt idx="13">
                  <c:v>37</c:v>
                </c:pt>
                <c:pt idx="14">
                  <c:v>38</c:v>
                </c:pt>
                <c:pt idx="15">
                  <c:v>39</c:v>
                </c:pt>
                <c:pt idx="16">
                  <c:v>40</c:v>
                </c:pt>
                <c:pt idx="17">
                  <c:v>41</c:v>
                </c:pt>
                <c:pt idx="18">
                  <c:v>42</c:v>
                </c:pt>
                <c:pt idx="19">
                  <c:v>43</c:v>
                </c:pt>
                <c:pt idx="20">
                  <c:v>44</c:v>
                </c:pt>
                <c:pt idx="21">
                  <c:v>45</c:v>
                </c:pt>
                <c:pt idx="22">
                  <c:v>46</c:v>
                </c:pt>
                <c:pt idx="23">
                  <c:v>47</c:v>
                </c:pt>
                <c:pt idx="24">
                  <c:v>48</c:v>
                </c:pt>
                <c:pt idx="25">
                  <c:v>49</c:v>
                </c:pt>
                <c:pt idx="26">
                  <c:v>50</c:v>
                </c:pt>
                <c:pt idx="27">
                  <c:v>51</c:v>
                </c:pt>
                <c:pt idx="28">
                  <c:v>52</c:v>
                </c:pt>
              </c:numCache>
            </c:numRef>
          </c:cat>
          <c:val>
            <c:numRef>
              <c:f>Détail!$D$25:$D$53</c:f>
              <c:numCache>
                <c:formatCode>_-* #\ ##0.00\ [$€-40C]_-;\-* #\ ##0.00\ [$€-40C]_-;_-* "-"??\ [$€-40C]_-;_-@_-</c:formatCode>
                <c:ptCount val="29"/>
                <c:pt idx="0">
                  <c:v>153.28</c:v>
                </c:pt>
                <c:pt idx="1">
                  <c:v>296.41000000000003</c:v>
                </c:pt>
                <c:pt idx="2">
                  <c:v>187.08</c:v>
                </c:pt>
                <c:pt idx="3">
                  <c:v>154.27000000000001</c:v>
                </c:pt>
                <c:pt idx="4">
                  <c:v>262.94</c:v>
                </c:pt>
                <c:pt idx="5">
                  <c:v>162.66999999999999</c:v>
                </c:pt>
                <c:pt idx="6">
                  <c:v>239.73</c:v>
                </c:pt>
                <c:pt idx="7">
                  <c:v>171.2</c:v>
                </c:pt>
                <c:pt idx="8">
                  <c:v>281.52</c:v>
                </c:pt>
                <c:pt idx="9">
                  <c:v>274.41000000000003</c:v>
                </c:pt>
                <c:pt idx="10">
                  <c:v>249.36</c:v>
                </c:pt>
                <c:pt idx="11">
                  <c:v>195.25</c:v>
                </c:pt>
                <c:pt idx="12">
                  <c:v>318.69</c:v>
                </c:pt>
                <c:pt idx="13">
                  <c:v>291.45999999999998</c:v>
                </c:pt>
                <c:pt idx="14">
                  <c:v>97.93</c:v>
                </c:pt>
                <c:pt idx="15">
                  <c:v>238.81</c:v>
                </c:pt>
                <c:pt idx="16">
                  <c:v>168.1</c:v>
                </c:pt>
                <c:pt idx="17">
                  <c:v>201</c:v>
                </c:pt>
                <c:pt idx="18">
                  <c:v>200.61</c:v>
                </c:pt>
                <c:pt idx="19">
                  <c:v>175.22</c:v>
                </c:pt>
                <c:pt idx="20">
                  <c:v>223.02</c:v>
                </c:pt>
              </c:numCache>
            </c:numRef>
          </c:val>
          <c:smooth val="0"/>
          <c:extLst>
            <c:ext xmlns:c16="http://schemas.microsoft.com/office/drawing/2014/chart" uri="{C3380CC4-5D6E-409C-BE32-E72D297353CC}">
              <c16:uniqueId val="{00000002-9E8C-4170-9898-46ED7F5BF0B9}"/>
            </c:ext>
          </c:extLst>
        </c:ser>
        <c:ser>
          <c:idx val="3"/>
          <c:order val="3"/>
          <c:tx>
            <c:strRef>
              <c:f>Détail!$E$1</c:f>
              <c:strCache>
                <c:ptCount val="1"/>
                <c:pt idx="0">
                  <c:v> Le Vernet </c:v>
                </c:pt>
              </c:strCache>
            </c:strRef>
          </c:tx>
          <c:spPr>
            <a:ln w="28575" cap="rnd">
              <a:solidFill>
                <a:schemeClr val="accent4"/>
              </a:solidFill>
              <a:round/>
            </a:ln>
            <a:effectLst/>
          </c:spPr>
          <c:marker>
            <c:symbol val="none"/>
          </c:marker>
          <c:cat>
            <c:numRef>
              <c:f>Détail!$A$25:$A$53</c:f>
              <c:numCache>
                <c:formatCode>General</c:formatCode>
                <c:ptCount val="29"/>
                <c:pt idx="0">
                  <c:v>24</c:v>
                </c:pt>
                <c:pt idx="1">
                  <c:v>25</c:v>
                </c:pt>
                <c:pt idx="2">
                  <c:v>26</c:v>
                </c:pt>
                <c:pt idx="3">
                  <c:v>27</c:v>
                </c:pt>
                <c:pt idx="4">
                  <c:v>28</c:v>
                </c:pt>
                <c:pt idx="5">
                  <c:v>29</c:v>
                </c:pt>
                <c:pt idx="6">
                  <c:v>30</c:v>
                </c:pt>
                <c:pt idx="7">
                  <c:v>31</c:v>
                </c:pt>
                <c:pt idx="8">
                  <c:v>32</c:v>
                </c:pt>
                <c:pt idx="9">
                  <c:v>33</c:v>
                </c:pt>
                <c:pt idx="10">
                  <c:v>34</c:v>
                </c:pt>
                <c:pt idx="11">
                  <c:v>35</c:v>
                </c:pt>
                <c:pt idx="12">
                  <c:v>36</c:v>
                </c:pt>
                <c:pt idx="13">
                  <c:v>37</c:v>
                </c:pt>
                <c:pt idx="14">
                  <c:v>38</c:v>
                </c:pt>
                <c:pt idx="15">
                  <c:v>39</c:v>
                </c:pt>
                <c:pt idx="16">
                  <c:v>40</c:v>
                </c:pt>
                <c:pt idx="17">
                  <c:v>41</c:v>
                </c:pt>
                <c:pt idx="18">
                  <c:v>42</c:v>
                </c:pt>
                <c:pt idx="19">
                  <c:v>43</c:v>
                </c:pt>
                <c:pt idx="20">
                  <c:v>44</c:v>
                </c:pt>
                <c:pt idx="21">
                  <c:v>45</c:v>
                </c:pt>
                <c:pt idx="22">
                  <c:v>46</c:v>
                </c:pt>
                <c:pt idx="23">
                  <c:v>47</c:v>
                </c:pt>
                <c:pt idx="24">
                  <c:v>48</c:v>
                </c:pt>
                <c:pt idx="25">
                  <c:v>49</c:v>
                </c:pt>
                <c:pt idx="26">
                  <c:v>50</c:v>
                </c:pt>
                <c:pt idx="27">
                  <c:v>51</c:v>
                </c:pt>
                <c:pt idx="28">
                  <c:v>52</c:v>
                </c:pt>
              </c:numCache>
            </c:numRef>
          </c:cat>
          <c:val>
            <c:numRef>
              <c:f>Détail!$E$25:$E$53</c:f>
              <c:numCache>
                <c:formatCode>_-* #\ ##0.00\ [$€-40C]_-;\-* #\ ##0.00\ [$€-40C]_-;_-* "-"??\ [$€-40C]_-;_-@_-</c:formatCode>
                <c:ptCount val="29"/>
                <c:pt idx="0">
                  <c:v>35.799999999999997</c:v>
                </c:pt>
                <c:pt idx="1">
                  <c:v>99.14</c:v>
                </c:pt>
                <c:pt idx="2">
                  <c:v>186.96</c:v>
                </c:pt>
                <c:pt idx="3">
                  <c:v>81.180000000000007</c:v>
                </c:pt>
                <c:pt idx="4">
                  <c:v>68.91</c:v>
                </c:pt>
                <c:pt idx="5">
                  <c:v>114.31</c:v>
                </c:pt>
                <c:pt idx="6">
                  <c:v>12.98</c:v>
                </c:pt>
                <c:pt idx="7">
                  <c:v>89.35</c:v>
                </c:pt>
                <c:pt idx="8">
                  <c:v>28.64</c:v>
                </c:pt>
                <c:pt idx="9">
                  <c:v>152</c:v>
                </c:pt>
                <c:pt idx="10">
                  <c:v>68.849999999999994</c:v>
                </c:pt>
                <c:pt idx="11">
                  <c:v>77.95</c:v>
                </c:pt>
                <c:pt idx="12">
                  <c:v>117.92</c:v>
                </c:pt>
                <c:pt idx="13">
                  <c:v>108.94</c:v>
                </c:pt>
                <c:pt idx="14">
                  <c:v>105.39</c:v>
                </c:pt>
                <c:pt idx="15">
                  <c:v>117.43</c:v>
                </c:pt>
                <c:pt idx="16">
                  <c:v>66.349999999999994</c:v>
                </c:pt>
                <c:pt idx="17">
                  <c:v>70.8</c:v>
                </c:pt>
                <c:pt idx="18">
                  <c:v>125.87</c:v>
                </c:pt>
                <c:pt idx="19">
                  <c:v>85.02</c:v>
                </c:pt>
                <c:pt idx="20">
                  <c:v>52.75</c:v>
                </c:pt>
              </c:numCache>
            </c:numRef>
          </c:val>
          <c:smooth val="0"/>
          <c:extLst>
            <c:ext xmlns:c16="http://schemas.microsoft.com/office/drawing/2014/chart" uri="{C3380CC4-5D6E-409C-BE32-E72D297353CC}">
              <c16:uniqueId val="{00000003-9E8C-4170-9898-46ED7F5BF0B9}"/>
            </c:ext>
          </c:extLst>
        </c:ser>
        <c:ser>
          <c:idx val="4"/>
          <c:order val="4"/>
          <c:tx>
            <c:strRef>
              <c:f>Détail!$F$1</c:f>
              <c:strCache>
                <c:ptCount val="1"/>
                <c:pt idx="0">
                  <c:v> Bellerive </c:v>
                </c:pt>
              </c:strCache>
            </c:strRef>
          </c:tx>
          <c:spPr>
            <a:ln w="28575" cap="rnd">
              <a:solidFill>
                <a:schemeClr val="accent5"/>
              </a:solidFill>
              <a:round/>
            </a:ln>
            <a:effectLst/>
          </c:spPr>
          <c:marker>
            <c:symbol val="none"/>
          </c:marker>
          <c:cat>
            <c:numRef>
              <c:f>Détail!$A$25:$A$53</c:f>
              <c:numCache>
                <c:formatCode>General</c:formatCode>
                <c:ptCount val="29"/>
                <c:pt idx="0">
                  <c:v>24</c:v>
                </c:pt>
                <c:pt idx="1">
                  <c:v>25</c:v>
                </c:pt>
                <c:pt idx="2">
                  <c:v>26</c:v>
                </c:pt>
                <c:pt idx="3">
                  <c:v>27</c:v>
                </c:pt>
                <c:pt idx="4">
                  <c:v>28</c:v>
                </c:pt>
                <c:pt idx="5">
                  <c:v>29</c:v>
                </c:pt>
                <c:pt idx="6">
                  <c:v>30</c:v>
                </c:pt>
                <c:pt idx="7">
                  <c:v>31</c:v>
                </c:pt>
                <c:pt idx="8">
                  <c:v>32</c:v>
                </c:pt>
                <c:pt idx="9">
                  <c:v>33</c:v>
                </c:pt>
                <c:pt idx="10">
                  <c:v>34</c:v>
                </c:pt>
                <c:pt idx="11">
                  <c:v>35</c:v>
                </c:pt>
                <c:pt idx="12">
                  <c:v>36</c:v>
                </c:pt>
                <c:pt idx="13">
                  <c:v>37</c:v>
                </c:pt>
                <c:pt idx="14">
                  <c:v>38</c:v>
                </c:pt>
                <c:pt idx="15">
                  <c:v>39</c:v>
                </c:pt>
                <c:pt idx="16">
                  <c:v>40</c:v>
                </c:pt>
                <c:pt idx="17">
                  <c:v>41</c:v>
                </c:pt>
                <c:pt idx="18">
                  <c:v>42</c:v>
                </c:pt>
                <c:pt idx="19">
                  <c:v>43</c:v>
                </c:pt>
                <c:pt idx="20">
                  <c:v>44</c:v>
                </c:pt>
                <c:pt idx="21">
                  <c:v>45</c:v>
                </c:pt>
                <c:pt idx="22">
                  <c:v>46</c:v>
                </c:pt>
                <c:pt idx="23">
                  <c:v>47</c:v>
                </c:pt>
                <c:pt idx="24">
                  <c:v>48</c:v>
                </c:pt>
                <c:pt idx="25">
                  <c:v>49</c:v>
                </c:pt>
                <c:pt idx="26">
                  <c:v>50</c:v>
                </c:pt>
                <c:pt idx="27">
                  <c:v>51</c:v>
                </c:pt>
                <c:pt idx="28">
                  <c:v>52</c:v>
                </c:pt>
              </c:numCache>
            </c:numRef>
          </c:cat>
          <c:val>
            <c:numRef>
              <c:f>Détail!$F$25:$F$53</c:f>
              <c:numCache>
                <c:formatCode>_-* #\ ##0.00\ [$€-40C]_-;\-* #\ ##0.00\ [$€-40C]_-;_-* "-"??\ [$€-40C]_-;_-@_-</c:formatCode>
                <c:ptCount val="29"/>
                <c:pt idx="0">
                  <c:v>283.14</c:v>
                </c:pt>
                <c:pt idx="1">
                  <c:v>282.02</c:v>
                </c:pt>
                <c:pt idx="2">
                  <c:v>335.14</c:v>
                </c:pt>
                <c:pt idx="3">
                  <c:v>240.85</c:v>
                </c:pt>
                <c:pt idx="4">
                  <c:v>378.98</c:v>
                </c:pt>
                <c:pt idx="5">
                  <c:v>251.95</c:v>
                </c:pt>
                <c:pt idx="6">
                  <c:v>277.17</c:v>
                </c:pt>
                <c:pt idx="7">
                  <c:v>205.27</c:v>
                </c:pt>
                <c:pt idx="8">
                  <c:v>215.56</c:v>
                </c:pt>
                <c:pt idx="9">
                  <c:v>236.37</c:v>
                </c:pt>
                <c:pt idx="10">
                  <c:v>350.63</c:v>
                </c:pt>
                <c:pt idx="11">
                  <c:v>443.2</c:v>
                </c:pt>
                <c:pt idx="12">
                  <c:v>352.11</c:v>
                </c:pt>
                <c:pt idx="13">
                  <c:v>349</c:v>
                </c:pt>
                <c:pt idx="14">
                  <c:v>361.34</c:v>
                </c:pt>
                <c:pt idx="15">
                  <c:v>334.53</c:v>
                </c:pt>
                <c:pt idx="16">
                  <c:v>282.2</c:v>
                </c:pt>
                <c:pt idx="17">
                  <c:v>220.87</c:v>
                </c:pt>
                <c:pt idx="18">
                  <c:v>169.61</c:v>
                </c:pt>
                <c:pt idx="19">
                  <c:v>142.66999999999999</c:v>
                </c:pt>
                <c:pt idx="20">
                  <c:v>289.14</c:v>
                </c:pt>
              </c:numCache>
            </c:numRef>
          </c:val>
          <c:smooth val="0"/>
          <c:extLst>
            <c:ext xmlns:c16="http://schemas.microsoft.com/office/drawing/2014/chart" uri="{C3380CC4-5D6E-409C-BE32-E72D297353CC}">
              <c16:uniqueId val="{00000004-9E8C-4170-9898-46ED7F5BF0B9}"/>
            </c:ext>
          </c:extLst>
        </c:ser>
        <c:ser>
          <c:idx val="5"/>
          <c:order val="5"/>
          <c:tx>
            <c:strRef>
              <c:f>Détail!$G$1</c:f>
              <c:strCache>
                <c:ptCount val="1"/>
                <c:pt idx="0">
                  <c:v> Marché couvert  </c:v>
                </c:pt>
              </c:strCache>
            </c:strRef>
          </c:tx>
          <c:spPr>
            <a:ln w="28575" cap="rnd">
              <a:solidFill>
                <a:schemeClr val="accent6"/>
              </a:solidFill>
              <a:round/>
            </a:ln>
            <a:effectLst/>
          </c:spPr>
          <c:marker>
            <c:symbol val="none"/>
          </c:marker>
          <c:cat>
            <c:numRef>
              <c:f>Détail!$A$25:$A$53</c:f>
              <c:numCache>
                <c:formatCode>General</c:formatCode>
                <c:ptCount val="29"/>
                <c:pt idx="0">
                  <c:v>24</c:v>
                </c:pt>
                <c:pt idx="1">
                  <c:v>25</c:v>
                </c:pt>
                <c:pt idx="2">
                  <c:v>26</c:v>
                </c:pt>
                <c:pt idx="3">
                  <c:v>27</c:v>
                </c:pt>
                <c:pt idx="4">
                  <c:v>28</c:v>
                </c:pt>
                <c:pt idx="5">
                  <c:v>29</c:v>
                </c:pt>
                <c:pt idx="6">
                  <c:v>30</c:v>
                </c:pt>
                <c:pt idx="7">
                  <c:v>31</c:v>
                </c:pt>
                <c:pt idx="8">
                  <c:v>32</c:v>
                </c:pt>
                <c:pt idx="9">
                  <c:v>33</c:v>
                </c:pt>
                <c:pt idx="10">
                  <c:v>34</c:v>
                </c:pt>
                <c:pt idx="11">
                  <c:v>35</c:v>
                </c:pt>
                <c:pt idx="12">
                  <c:v>36</c:v>
                </c:pt>
                <c:pt idx="13">
                  <c:v>37</c:v>
                </c:pt>
                <c:pt idx="14">
                  <c:v>38</c:v>
                </c:pt>
                <c:pt idx="15">
                  <c:v>39</c:v>
                </c:pt>
                <c:pt idx="16">
                  <c:v>40</c:v>
                </c:pt>
                <c:pt idx="17">
                  <c:v>41</c:v>
                </c:pt>
                <c:pt idx="18">
                  <c:v>42</c:v>
                </c:pt>
                <c:pt idx="19">
                  <c:v>43</c:v>
                </c:pt>
                <c:pt idx="20">
                  <c:v>44</c:v>
                </c:pt>
                <c:pt idx="21">
                  <c:v>45</c:v>
                </c:pt>
                <c:pt idx="22">
                  <c:v>46</c:v>
                </c:pt>
                <c:pt idx="23">
                  <c:v>47</c:v>
                </c:pt>
                <c:pt idx="24">
                  <c:v>48</c:v>
                </c:pt>
                <c:pt idx="25">
                  <c:v>49</c:v>
                </c:pt>
                <c:pt idx="26">
                  <c:v>50</c:v>
                </c:pt>
                <c:pt idx="27">
                  <c:v>51</c:v>
                </c:pt>
                <c:pt idx="28">
                  <c:v>52</c:v>
                </c:pt>
              </c:numCache>
            </c:numRef>
          </c:cat>
          <c:val>
            <c:numRef>
              <c:f>Détail!$G$25:$G$53</c:f>
              <c:numCache>
                <c:formatCode>_-* #\ ##0.00\ [$€-40C]_-;\-* #\ ##0.00\ [$€-40C]_-;_-* "-"??\ [$€-40C]_-;_-@_-</c:formatCode>
                <c:ptCount val="29"/>
                <c:pt idx="0">
                  <c:v>231.1</c:v>
                </c:pt>
                <c:pt idx="1">
                  <c:v>378.75</c:v>
                </c:pt>
                <c:pt idx="2">
                  <c:v>537.88</c:v>
                </c:pt>
                <c:pt idx="3">
                  <c:v>459.57</c:v>
                </c:pt>
                <c:pt idx="4">
                  <c:v>494.91</c:v>
                </c:pt>
                <c:pt idx="5">
                  <c:v>328.05</c:v>
                </c:pt>
                <c:pt idx="6">
                  <c:v>394.44</c:v>
                </c:pt>
                <c:pt idx="7">
                  <c:v>195.3</c:v>
                </c:pt>
                <c:pt idx="8">
                  <c:v>229.53</c:v>
                </c:pt>
                <c:pt idx="9">
                  <c:v>491.63</c:v>
                </c:pt>
                <c:pt idx="10">
                  <c:v>604.86</c:v>
                </c:pt>
                <c:pt idx="11">
                  <c:v>683.95</c:v>
                </c:pt>
                <c:pt idx="12">
                  <c:v>515.29</c:v>
                </c:pt>
                <c:pt idx="13">
                  <c:v>435.7</c:v>
                </c:pt>
                <c:pt idx="14">
                  <c:v>373.4</c:v>
                </c:pt>
                <c:pt idx="15">
                  <c:v>404.06</c:v>
                </c:pt>
                <c:pt idx="16">
                  <c:v>505.66</c:v>
                </c:pt>
                <c:pt idx="17">
                  <c:v>366.75</c:v>
                </c:pt>
                <c:pt idx="18">
                  <c:v>187.76</c:v>
                </c:pt>
                <c:pt idx="19">
                  <c:v>239.9</c:v>
                </c:pt>
                <c:pt idx="20">
                  <c:v>242.83</c:v>
                </c:pt>
              </c:numCache>
            </c:numRef>
          </c:val>
          <c:smooth val="0"/>
          <c:extLst>
            <c:ext xmlns:c16="http://schemas.microsoft.com/office/drawing/2014/chart" uri="{C3380CC4-5D6E-409C-BE32-E72D297353CC}">
              <c16:uniqueId val="{00000005-9E8C-4170-9898-46ED7F5BF0B9}"/>
            </c:ext>
          </c:extLst>
        </c:ser>
        <c:dLbls>
          <c:showLegendKey val="0"/>
          <c:showVal val="0"/>
          <c:showCatName val="0"/>
          <c:showSerName val="0"/>
          <c:showPercent val="0"/>
          <c:showBubbleSize val="0"/>
        </c:dLbls>
        <c:smooth val="0"/>
        <c:axId val="63178703"/>
        <c:axId val="1662747232"/>
      </c:lineChart>
      <c:catAx>
        <c:axId val="631787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662747232"/>
        <c:crosses val="autoZero"/>
        <c:auto val="1"/>
        <c:lblAlgn val="ctr"/>
        <c:lblOffset val="100"/>
        <c:noMultiLvlLbl val="0"/>
      </c:catAx>
      <c:valAx>
        <c:axId val="1662747232"/>
        <c:scaling>
          <c:orientation val="minMax"/>
        </c:scaling>
        <c:delete val="0"/>
        <c:axPos val="l"/>
        <c:majorGridlines>
          <c:spPr>
            <a:ln w="9525" cap="flat" cmpd="sng" algn="ctr">
              <a:solidFill>
                <a:schemeClr val="tx1">
                  <a:lumMod val="15000"/>
                  <a:lumOff val="85000"/>
                </a:schemeClr>
              </a:solidFill>
              <a:round/>
            </a:ln>
            <a:effectLst/>
          </c:spPr>
        </c:majorGridlines>
        <c:numFmt formatCode="_-* #\ ##0.00\ [$€-40C]_-;\-* #\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31787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8">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scene3d>
        <a:camera prst="orthographicFront"/>
        <a:lightRig rig="brightRoom" dir="t"/>
      </a:scene3d>
      <a:sp3d prstMaterial="flat">
        <a:bevelT w="50800" h="101600" prst="angle"/>
        <a:contourClr>
          <a:srgbClr val="000000"/>
        </a:contourClr>
      </a:sp3d>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1" i="0" kern="1200" cap="all" spc="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9525</xdr:rowOff>
    </xdr:from>
    <xdr:to>
      <xdr:col>6</xdr:col>
      <xdr:colOff>9525</xdr:colOff>
      <xdr:row>16</xdr:row>
      <xdr:rowOff>152400</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0</xdr:rowOff>
    </xdr:from>
    <xdr:to>
      <xdr:col>8</xdr:col>
      <xdr:colOff>523874</xdr:colOff>
      <xdr:row>44</xdr:row>
      <xdr:rowOff>19050</xdr:rowOff>
    </xdr:to>
    <xdr:graphicFrame macro="">
      <xdr:nvGraphicFramePr>
        <xdr:cNvPr id="4" name="Graphique 3">
          <a:extLst>
            <a:ext uri="{FF2B5EF4-FFF2-40B4-BE49-F238E27FC236}">
              <a16:creationId xmlns:a16="http://schemas.microsoft.com/office/drawing/2014/main" id="{174FB811-763A-41EA-A5A9-1A42E976FA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2" displayName="Tableau2" ref="A1:H2" totalsRowShown="0" headerRowDxfId="25">
  <autoFilter ref="A1:H2"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0000000-0010-0000-0000-000001000000}" name="-" dataDxfId="24"/>
    <tableColumn id="2" xr3:uid="{00000000-0010-0000-0000-000002000000}" name="Vichy Epinat" dataDxfId="23">
      <calculatedColumnFormula>Tableau1[[#Totals],[Vichy Epinat]]</calculatedColumnFormula>
    </tableColumn>
    <tableColumn id="3" xr3:uid="{00000000-0010-0000-0000-000003000000}" name="Cusset" dataDxfId="22">
      <calculatedColumnFormula>Tableau1[[#Totals],[Cusset]]</calculatedColumnFormula>
    </tableColumn>
    <tableColumn id="4" xr3:uid="{00000000-0010-0000-0000-000004000000}" name="Arronnes" dataDxfId="21">
      <calculatedColumnFormula>Tableau1[[#Totals],[Arronnes]]</calculatedColumnFormula>
    </tableColumn>
    <tableColumn id="5" xr3:uid="{00000000-0010-0000-0000-000005000000}" name="Le Vernet" dataDxfId="20">
      <calculatedColumnFormula>Tableau1[[#Totals],[Le Vernet]]</calculatedColumnFormula>
    </tableColumn>
    <tableColumn id="6" xr3:uid="{00000000-0010-0000-0000-000006000000}" name="Bellerive" dataDxfId="19">
      <calculatedColumnFormula>Tableau1[[#Totals],[Bellerive]]</calculatedColumnFormula>
    </tableColumn>
    <tableColumn id="7" xr3:uid="{00000000-0010-0000-0000-000007000000}" name="Marché couvert " dataDxfId="18">
      <calculatedColumnFormula>Tableau1[[#Totals],[Marché couvert ]]</calculatedColumnFormula>
    </tableColumn>
    <tableColumn id="8" xr3:uid="{00000000-0010-0000-0000-000008000000}" name="TOTAL" dataDxfId="17">
      <calculatedColumnFormula>Tableau1[[#Totals],[Total]]</calculatedColumnFormula>
    </tableColumn>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1:H54" totalsRowCount="1" headerRowDxfId="16">
  <autoFilter ref="A1:H53"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0000000-0010-0000-0100-000001000000}" name="Semaines" totalsRowLabel="Total" dataDxfId="15" totalsRowDxfId="14"/>
    <tableColumn id="2" xr3:uid="{00000000-0010-0000-0100-000002000000}" name="Vichy Epinat" totalsRowFunction="sum" dataDxfId="13" totalsRowDxfId="12"/>
    <tableColumn id="3" xr3:uid="{00000000-0010-0000-0100-000003000000}" name="Cusset" totalsRowFunction="sum" dataDxfId="11" totalsRowDxfId="10"/>
    <tableColumn id="4" xr3:uid="{00000000-0010-0000-0100-000004000000}" name="Arronnes" totalsRowFunction="sum" dataDxfId="9" totalsRowDxfId="8"/>
    <tableColumn id="5" xr3:uid="{00000000-0010-0000-0100-000005000000}" name="Le Vernet" totalsRowFunction="sum" dataDxfId="7" totalsRowDxfId="6"/>
    <tableColumn id="6" xr3:uid="{00000000-0010-0000-0100-000006000000}" name="Bellerive" totalsRowFunction="sum" dataDxfId="5" totalsRowDxfId="4"/>
    <tableColumn id="7" xr3:uid="{00000000-0010-0000-0100-000007000000}" name="Marché couvert " totalsRowFunction="sum" dataDxfId="3" totalsRowDxfId="2"/>
    <tableColumn id="8" xr3:uid="{00000000-0010-0000-0100-000008000000}" name="Total" totalsRowFunction="sum" dataDxfId="1" totalsRowDxfId="0">
      <calculatedColumnFormula>SUM(B2:G2)</calculatedColumnFormula>
    </tableColumn>
  </tableColumns>
  <tableStyleInfo name="TableStyleMedium2" showFirstColumn="0" showLastColumn="1" showRowStripes="1" showColumnStripes="0"/>
</table>
</file>

<file path=xl/theme/theme1.xml><?xml version="1.0" encoding="utf-8"?>
<a:theme xmlns:a="http://schemas.openxmlformats.org/drawingml/2006/main" name="Thème Office">
  <a:themeElements>
    <a:clrScheme name="Personnalisé 3">
      <a:dk1>
        <a:sysClr val="windowText" lastClr="000000"/>
      </a:dk1>
      <a:lt1>
        <a:sysClr val="window" lastClr="FFFFFF"/>
      </a:lt1>
      <a:dk2>
        <a:srgbClr val="44546A"/>
      </a:dk2>
      <a:lt2>
        <a:srgbClr val="E7E6E6"/>
      </a:lt2>
      <a:accent1>
        <a:srgbClr val="5B9BD5"/>
      </a:accent1>
      <a:accent2>
        <a:srgbClr val="70AD47"/>
      </a:accent2>
      <a:accent3>
        <a:srgbClr val="A5A5A5"/>
      </a:accent3>
      <a:accent4>
        <a:srgbClr val="FFC000"/>
      </a:accent4>
      <a:accent5>
        <a:srgbClr val="954F72"/>
      </a:accent5>
      <a:accent6>
        <a:srgbClr val="FF0000"/>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
  <sheetViews>
    <sheetView tabSelected="1" topLeftCell="A16" workbookViewId="0">
      <selection activeCell="M25" sqref="M25"/>
    </sheetView>
  </sheetViews>
  <sheetFormatPr baseColWidth="10" defaultRowHeight="15.75" x14ac:dyDescent="0.25"/>
  <cols>
    <col min="1" max="1" width="14.25" bestFit="1" customWidth="1"/>
    <col min="2" max="2" width="14.375" customWidth="1"/>
    <col min="4" max="4" width="11.625" customWidth="1"/>
    <col min="5" max="5" width="11.875" customWidth="1"/>
    <col min="6" max="6" width="11.125" customWidth="1"/>
    <col min="7" max="7" width="15" bestFit="1" customWidth="1"/>
  </cols>
  <sheetData>
    <row r="1" spans="1:8" ht="19.5" customHeight="1" x14ac:dyDescent="0.25">
      <c r="A1" t="s">
        <v>9</v>
      </c>
      <c r="B1" s="14" t="s">
        <v>0</v>
      </c>
      <c r="C1" s="14" t="s">
        <v>1</v>
      </c>
      <c r="D1" s="14" t="s">
        <v>2</v>
      </c>
      <c r="E1" s="14" t="s">
        <v>3</v>
      </c>
      <c r="F1" s="14" t="s">
        <v>4</v>
      </c>
      <c r="G1" s="15" t="s">
        <v>7</v>
      </c>
      <c r="H1" s="15" t="s">
        <v>14</v>
      </c>
    </row>
    <row r="2" spans="1:8" x14ac:dyDescent="0.25">
      <c r="A2" s="16" t="s">
        <v>13</v>
      </c>
      <c r="B2" s="17">
        <f>Tableau1[[#Totals],[Vichy Epinat]]</f>
        <v>6113.2499999999991</v>
      </c>
      <c r="C2" s="17">
        <f>Tableau1[[#Totals],[Cusset]]</f>
        <v>4103.0000000000009</v>
      </c>
      <c r="D2" s="17">
        <f>Tableau1[[#Totals],[Arronnes]]</f>
        <v>6290.4000000000005</v>
      </c>
      <c r="E2" s="17">
        <f>Tableau1[[#Totals],[Le Vernet]]</f>
        <v>2604.8399999999997</v>
      </c>
      <c r="F2" s="17">
        <f>Tableau1[[#Totals],[Bellerive]]</f>
        <v>9192.1500000000015</v>
      </c>
      <c r="G2" s="17">
        <f>Tableau1[[#Totals],[Marché couvert ]]</f>
        <v>14933.659999999998</v>
      </c>
      <c r="H2" s="17">
        <f>Tableau1[[#Totals],[Total]]</f>
        <v>43237.3</v>
      </c>
    </row>
  </sheetData>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7"/>
  <sheetViews>
    <sheetView zoomScaleNormal="100" workbookViewId="0">
      <pane ySplit="1" topLeftCell="A2" activePane="bottomLeft" state="frozen"/>
      <selection pane="bottomLeft" activeCell="B1" sqref="B1:G54"/>
    </sheetView>
  </sheetViews>
  <sheetFormatPr baseColWidth="10" defaultRowHeight="15.75" x14ac:dyDescent="0.25"/>
  <cols>
    <col min="1" max="1" width="10.875" style="1" bestFit="1" customWidth="1"/>
    <col min="2" max="2" width="13.5" style="2" bestFit="1" customWidth="1"/>
    <col min="3" max="3" width="12.875" style="2" customWidth="1"/>
    <col min="4" max="4" width="11.625" style="2" customWidth="1"/>
    <col min="5" max="5" width="11" style="2"/>
    <col min="6" max="6" width="13.75" style="2" customWidth="1"/>
    <col min="7" max="7" width="16.75" style="2" customWidth="1"/>
    <col min="8" max="8" width="13.25" style="2" customWidth="1"/>
  </cols>
  <sheetData>
    <row r="1" spans="1:8" s="3" customFormat="1" x14ac:dyDescent="0.25">
      <c r="A1" s="3" t="s">
        <v>5</v>
      </c>
      <c r="B1" s="4" t="s">
        <v>0</v>
      </c>
      <c r="C1" s="4" t="s">
        <v>1</v>
      </c>
      <c r="D1" s="4" t="s">
        <v>2</v>
      </c>
      <c r="E1" s="4" t="s">
        <v>3</v>
      </c>
      <c r="F1" s="4" t="s">
        <v>4</v>
      </c>
      <c r="G1" s="5" t="s">
        <v>7</v>
      </c>
      <c r="H1" s="4" t="s">
        <v>6</v>
      </c>
    </row>
    <row r="2" spans="1:8" x14ac:dyDescent="0.25">
      <c r="A2" s="1">
        <v>1</v>
      </c>
      <c r="H2" s="2">
        <f t="shared" ref="H2:H53" si="0">SUM(B2:G2)</f>
        <v>0</v>
      </c>
    </row>
    <row r="3" spans="1:8" x14ac:dyDescent="0.25">
      <c r="A3" s="1">
        <v>2</v>
      </c>
      <c r="B3" s="2">
        <v>118.95</v>
      </c>
      <c r="C3" s="2">
        <v>90.45</v>
      </c>
      <c r="D3" s="2">
        <v>137.53</v>
      </c>
      <c r="F3" s="2">
        <v>220.98</v>
      </c>
      <c r="G3" s="2">
        <v>582.33000000000004</v>
      </c>
      <c r="H3" s="2">
        <f t="shared" si="0"/>
        <v>1150.24</v>
      </c>
    </row>
    <row r="4" spans="1:8" x14ac:dyDescent="0.25">
      <c r="A4" s="1">
        <v>3</v>
      </c>
      <c r="B4" s="2">
        <v>83.89</v>
      </c>
      <c r="C4" s="2">
        <v>170.19</v>
      </c>
      <c r="D4" s="2">
        <v>82.74</v>
      </c>
      <c r="F4" s="2">
        <v>256.98</v>
      </c>
      <c r="G4" s="2">
        <v>518.82000000000005</v>
      </c>
      <c r="H4" s="2">
        <f t="shared" si="0"/>
        <v>1112.6199999999999</v>
      </c>
    </row>
    <row r="5" spans="1:8" x14ac:dyDescent="0.25">
      <c r="A5" s="1">
        <v>4</v>
      </c>
      <c r="B5" s="2">
        <v>0</v>
      </c>
      <c r="C5" s="2">
        <v>99.85</v>
      </c>
      <c r="D5" s="2">
        <v>180.37</v>
      </c>
      <c r="F5" s="2">
        <v>173.64</v>
      </c>
      <c r="G5" s="2">
        <v>515.25</v>
      </c>
      <c r="H5" s="2">
        <f t="shared" si="0"/>
        <v>969.11</v>
      </c>
    </row>
    <row r="6" spans="1:8" x14ac:dyDescent="0.25">
      <c r="A6" s="1">
        <v>5</v>
      </c>
      <c r="B6" s="2">
        <v>164.55</v>
      </c>
      <c r="C6" s="2">
        <v>64.41</v>
      </c>
      <c r="D6" s="2">
        <v>155.72999999999999</v>
      </c>
      <c r="E6" s="2">
        <v>230.13</v>
      </c>
      <c r="F6" s="2">
        <v>275.87</v>
      </c>
      <c r="G6" s="2">
        <v>429.18</v>
      </c>
      <c r="H6" s="2">
        <f t="shared" si="0"/>
        <v>1319.87</v>
      </c>
    </row>
    <row r="7" spans="1:8" x14ac:dyDescent="0.25">
      <c r="A7" s="1">
        <v>6</v>
      </c>
      <c r="B7" s="2">
        <v>120.73</v>
      </c>
      <c r="C7" s="2">
        <v>89.6</v>
      </c>
      <c r="D7" s="2">
        <v>178.88</v>
      </c>
      <c r="F7" s="2">
        <v>203.98</v>
      </c>
      <c r="G7" s="2">
        <v>475.26</v>
      </c>
      <c r="H7" s="2">
        <f t="shared" si="0"/>
        <v>1068.4499999999998</v>
      </c>
    </row>
    <row r="8" spans="1:8" x14ac:dyDescent="0.25">
      <c r="A8" s="1">
        <v>7</v>
      </c>
      <c r="B8" s="2">
        <v>249.51</v>
      </c>
      <c r="C8" s="2">
        <v>145.9</v>
      </c>
      <c r="D8" s="2">
        <v>223.33</v>
      </c>
      <c r="F8" s="2">
        <v>207.57</v>
      </c>
      <c r="G8" s="2">
        <v>393.06</v>
      </c>
      <c r="H8" s="2">
        <f t="shared" si="0"/>
        <v>1219.3699999999999</v>
      </c>
    </row>
    <row r="9" spans="1:8" x14ac:dyDescent="0.25">
      <c r="A9" s="1">
        <v>8</v>
      </c>
      <c r="B9" s="2">
        <v>153.25</v>
      </c>
      <c r="C9" s="2">
        <v>57.45</v>
      </c>
      <c r="D9" s="2">
        <v>187.36</v>
      </c>
      <c r="F9" s="2">
        <v>198.64</v>
      </c>
      <c r="G9" s="2">
        <v>492.96</v>
      </c>
      <c r="H9" s="2">
        <f t="shared" si="0"/>
        <v>1089.6600000000001</v>
      </c>
    </row>
    <row r="10" spans="1:8" x14ac:dyDescent="0.25">
      <c r="A10" s="1">
        <v>9</v>
      </c>
      <c r="B10" s="2">
        <v>145.29</v>
      </c>
      <c r="C10" s="2">
        <v>70.16</v>
      </c>
      <c r="D10" s="2">
        <v>137.41999999999999</v>
      </c>
      <c r="E10" s="2">
        <v>242.4</v>
      </c>
      <c r="F10" s="2">
        <v>278.76</v>
      </c>
      <c r="G10" s="2">
        <v>518.91</v>
      </c>
      <c r="H10" s="2">
        <f t="shared" si="0"/>
        <v>1392.94</v>
      </c>
    </row>
    <row r="11" spans="1:8" x14ac:dyDescent="0.25">
      <c r="A11" s="1">
        <v>10</v>
      </c>
      <c r="B11" s="2">
        <v>203.91</v>
      </c>
      <c r="C11" s="2">
        <v>107.61</v>
      </c>
      <c r="D11" s="2">
        <v>112.27</v>
      </c>
      <c r="F11" s="2">
        <v>193.53</v>
      </c>
      <c r="G11" s="2">
        <v>482.55</v>
      </c>
      <c r="H11" s="2">
        <f t="shared" si="0"/>
        <v>1099.8699999999999</v>
      </c>
    </row>
    <row r="12" spans="1:8" x14ac:dyDescent="0.25">
      <c r="A12" s="1">
        <v>11</v>
      </c>
      <c r="B12" s="2">
        <v>209.71</v>
      </c>
      <c r="C12" s="2">
        <v>150.6</v>
      </c>
      <c r="D12" s="2">
        <v>108.5</v>
      </c>
      <c r="F12" s="2">
        <v>226.27</v>
      </c>
      <c r="G12" s="2">
        <v>446.7</v>
      </c>
      <c r="H12" s="2">
        <f t="shared" si="0"/>
        <v>1141.78</v>
      </c>
    </row>
    <row r="13" spans="1:8" x14ac:dyDescent="0.25">
      <c r="A13" s="1">
        <v>12</v>
      </c>
      <c r="B13" s="2">
        <v>169.35</v>
      </c>
      <c r="C13" s="2">
        <v>86.4</v>
      </c>
      <c r="D13" s="2">
        <v>243.31</v>
      </c>
      <c r="E13" s="2">
        <v>265.77</v>
      </c>
      <c r="F13" s="2">
        <v>279.58999999999997</v>
      </c>
      <c r="G13" s="2">
        <v>323.97000000000003</v>
      </c>
      <c r="H13" s="2">
        <f t="shared" si="0"/>
        <v>1368.3899999999999</v>
      </c>
    </row>
    <row r="14" spans="1:8" x14ac:dyDescent="0.25">
      <c r="A14" s="8">
        <v>13</v>
      </c>
      <c r="B14" s="7">
        <v>0</v>
      </c>
      <c r="C14" s="7">
        <v>0</v>
      </c>
      <c r="D14" s="7">
        <v>0</v>
      </c>
      <c r="E14" s="7">
        <v>0</v>
      </c>
      <c r="F14" s="2" t="s">
        <v>9</v>
      </c>
      <c r="G14" s="2">
        <v>410.86</v>
      </c>
      <c r="H14" s="2">
        <f t="shared" si="0"/>
        <v>410.86</v>
      </c>
    </row>
    <row r="15" spans="1:8" x14ac:dyDescent="0.25">
      <c r="A15" s="6">
        <v>14</v>
      </c>
      <c r="B15" s="7">
        <v>0</v>
      </c>
      <c r="C15" s="7">
        <v>0</v>
      </c>
      <c r="D15" s="7">
        <v>0</v>
      </c>
      <c r="E15" s="7">
        <v>0</v>
      </c>
      <c r="F15" s="7">
        <v>0</v>
      </c>
      <c r="G15" s="7">
        <v>0</v>
      </c>
      <c r="H15" s="7">
        <f t="shared" si="0"/>
        <v>0</v>
      </c>
    </row>
    <row r="16" spans="1:8" x14ac:dyDescent="0.25">
      <c r="A16" s="6">
        <v>15</v>
      </c>
      <c r="B16" s="7">
        <v>0</v>
      </c>
      <c r="C16" s="7">
        <v>0</v>
      </c>
      <c r="D16" s="7">
        <v>0</v>
      </c>
      <c r="E16" s="7">
        <v>0</v>
      </c>
      <c r="F16" s="7">
        <v>0</v>
      </c>
      <c r="G16" s="7">
        <v>0</v>
      </c>
      <c r="H16" s="7">
        <f t="shared" si="0"/>
        <v>0</v>
      </c>
    </row>
    <row r="17" spans="1:11" x14ac:dyDescent="0.25">
      <c r="A17" s="6">
        <v>16</v>
      </c>
      <c r="B17" s="7">
        <v>0</v>
      </c>
      <c r="C17" s="7">
        <v>0</v>
      </c>
      <c r="D17" s="7">
        <v>0</v>
      </c>
      <c r="E17" s="7">
        <v>0</v>
      </c>
      <c r="F17" s="7">
        <v>0</v>
      </c>
      <c r="G17" s="7">
        <v>0</v>
      </c>
      <c r="H17" s="7">
        <f t="shared" si="0"/>
        <v>0</v>
      </c>
    </row>
    <row r="18" spans="1:11" x14ac:dyDescent="0.25">
      <c r="A18" s="6">
        <v>17</v>
      </c>
      <c r="B18" s="7">
        <v>0</v>
      </c>
      <c r="C18" s="7">
        <v>0</v>
      </c>
      <c r="D18" s="7">
        <v>0</v>
      </c>
      <c r="E18" s="7">
        <v>0</v>
      </c>
      <c r="F18" s="7">
        <v>0</v>
      </c>
      <c r="G18" s="7">
        <v>0</v>
      </c>
      <c r="H18" s="7">
        <f t="shared" si="0"/>
        <v>0</v>
      </c>
    </row>
    <row r="19" spans="1:11" x14ac:dyDescent="0.25">
      <c r="A19" s="6">
        <v>18</v>
      </c>
      <c r="B19" s="7">
        <v>0</v>
      </c>
      <c r="C19" s="7">
        <v>0</v>
      </c>
      <c r="D19" s="7">
        <v>0</v>
      </c>
      <c r="E19" s="7">
        <v>0</v>
      </c>
      <c r="F19" s="7">
        <v>0</v>
      </c>
      <c r="G19" s="7">
        <v>0</v>
      </c>
      <c r="H19" s="7">
        <f t="shared" si="0"/>
        <v>0</v>
      </c>
    </row>
    <row r="20" spans="1:11" x14ac:dyDescent="0.25">
      <c r="A20" s="6">
        <v>19</v>
      </c>
      <c r="B20" s="7">
        <v>0</v>
      </c>
      <c r="C20" s="7">
        <v>0</v>
      </c>
      <c r="D20" s="7">
        <v>0</v>
      </c>
      <c r="E20" s="7">
        <v>0</v>
      </c>
      <c r="F20" s="7">
        <v>0</v>
      </c>
      <c r="G20" s="7">
        <v>0</v>
      </c>
      <c r="H20" s="7">
        <f t="shared" si="0"/>
        <v>0</v>
      </c>
    </row>
    <row r="21" spans="1:11" x14ac:dyDescent="0.25">
      <c r="A21" s="6">
        <v>20</v>
      </c>
      <c r="B21" s="7">
        <v>0</v>
      </c>
      <c r="C21" s="7">
        <v>0</v>
      </c>
      <c r="D21" s="7">
        <v>0</v>
      </c>
      <c r="E21" s="7">
        <v>0</v>
      </c>
      <c r="F21" s="7">
        <v>0</v>
      </c>
      <c r="G21" s="7">
        <v>0</v>
      </c>
      <c r="H21" s="7">
        <f t="shared" si="0"/>
        <v>0</v>
      </c>
    </row>
    <row r="22" spans="1:11" x14ac:dyDescent="0.25">
      <c r="A22" s="8">
        <v>21</v>
      </c>
      <c r="B22" s="7">
        <v>0</v>
      </c>
      <c r="C22" s="7">
        <v>0</v>
      </c>
      <c r="D22" s="7">
        <v>0</v>
      </c>
      <c r="E22" s="7">
        <v>0</v>
      </c>
      <c r="F22" s="2">
        <v>234.47</v>
      </c>
      <c r="G22" s="2">
        <v>394.6</v>
      </c>
      <c r="H22" s="2">
        <f t="shared" si="0"/>
        <v>629.07000000000005</v>
      </c>
    </row>
    <row r="23" spans="1:11" x14ac:dyDescent="0.25">
      <c r="A23" s="8">
        <v>22</v>
      </c>
      <c r="B23" s="7">
        <v>0</v>
      </c>
      <c r="C23" s="7">
        <v>0</v>
      </c>
      <c r="D23" s="7">
        <v>0</v>
      </c>
      <c r="E23" s="7">
        <v>0</v>
      </c>
      <c r="F23" s="2">
        <v>194.84</v>
      </c>
      <c r="G23" s="2">
        <v>348.65</v>
      </c>
      <c r="H23" s="2">
        <f t="shared" si="0"/>
        <v>543.49</v>
      </c>
    </row>
    <row r="24" spans="1:11" x14ac:dyDescent="0.25">
      <c r="A24" s="8">
        <v>23</v>
      </c>
      <c r="B24" s="7">
        <v>0</v>
      </c>
      <c r="C24" s="7">
        <v>0</v>
      </c>
      <c r="D24" s="7">
        <v>0</v>
      </c>
      <c r="E24" s="7">
        <v>0</v>
      </c>
      <c r="F24" s="2">
        <v>245.28</v>
      </c>
      <c r="G24" s="2">
        <v>299.24</v>
      </c>
      <c r="H24" s="2">
        <f t="shared" si="0"/>
        <v>544.52</v>
      </c>
      <c r="J24" s="10"/>
      <c r="K24" s="10"/>
    </row>
    <row r="25" spans="1:11" x14ac:dyDescent="0.25">
      <c r="A25" s="1">
        <v>24</v>
      </c>
      <c r="B25" s="2">
        <v>150.4</v>
      </c>
      <c r="C25" s="2">
        <v>79.540000000000006</v>
      </c>
      <c r="D25" s="2">
        <v>153.28</v>
      </c>
      <c r="E25" s="2">
        <v>35.799999999999997</v>
      </c>
      <c r="F25" s="2">
        <v>283.14</v>
      </c>
      <c r="G25" s="2">
        <v>231.1</v>
      </c>
      <c r="H25" s="2">
        <f t="shared" si="0"/>
        <v>933.2600000000001</v>
      </c>
    </row>
    <row r="26" spans="1:11" x14ac:dyDescent="0.25">
      <c r="A26" s="1">
        <v>25</v>
      </c>
      <c r="B26" s="2">
        <v>160.66</v>
      </c>
      <c r="C26" s="2">
        <v>155.35</v>
      </c>
      <c r="D26" s="2">
        <v>296.41000000000003</v>
      </c>
      <c r="E26" s="2">
        <v>99.14</v>
      </c>
      <c r="F26" s="9">
        <v>282.02</v>
      </c>
      <c r="G26" s="2">
        <v>378.75</v>
      </c>
      <c r="H26" s="2">
        <f t="shared" si="0"/>
        <v>1372.33</v>
      </c>
      <c r="J26" s="10"/>
      <c r="K26" s="10"/>
    </row>
    <row r="27" spans="1:11" x14ac:dyDescent="0.25">
      <c r="A27" s="1">
        <v>26</v>
      </c>
      <c r="B27" s="2">
        <v>202.72</v>
      </c>
      <c r="C27" s="2">
        <v>156.41999999999999</v>
      </c>
      <c r="D27" s="2">
        <v>187.08</v>
      </c>
      <c r="E27" s="2">
        <v>186.96</v>
      </c>
      <c r="F27" s="9">
        <v>335.14</v>
      </c>
      <c r="G27" s="2">
        <v>537.88</v>
      </c>
      <c r="H27" s="2">
        <f t="shared" si="0"/>
        <v>1606.2000000000003</v>
      </c>
    </row>
    <row r="28" spans="1:11" x14ac:dyDescent="0.25">
      <c r="A28" s="1">
        <v>27</v>
      </c>
      <c r="B28" s="2">
        <v>265.68</v>
      </c>
      <c r="C28" s="2">
        <v>136.6</v>
      </c>
      <c r="D28" s="2">
        <v>154.27000000000001</v>
      </c>
      <c r="E28" s="2">
        <v>81.180000000000007</v>
      </c>
      <c r="F28" s="9">
        <v>240.85</v>
      </c>
      <c r="G28" s="2">
        <v>459.57</v>
      </c>
      <c r="H28" s="2">
        <f t="shared" si="0"/>
        <v>1338.15</v>
      </c>
    </row>
    <row r="29" spans="1:11" x14ac:dyDescent="0.25">
      <c r="A29" s="1">
        <v>28</v>
      </c>
      <c r="B29" s="2">
        <v>230.6</v>
      </c>
      <c r="C29" s="2">
        <v>121.27</v>
      </c>
      <c r="D29" s="2">
        <v>262.94</v>
      </c>
      <c r="E29" s="2">
        <v>68.91</v>
      </c>
      <c r="F29" s="9">
        <v>378.98</v>
      </c>
      <c r="G29" s="2">
        <v>494.91</v>
      </c>
      <c r="H29" s="2">
        <f t="shared" si="0"/>
        <v>1557.61</v>
      </c>
    </row>
    <row r="30" spans="1:11" x14ac:dyDescent="0.25">
      <c r="A30" s="1">
        <v>29</v>
      </c>
      <c r="B30" s="2">
        <v>296.74</v>
      </c>
      <c r="C30" s="2">
        <v>81</v>
      </c>
      <c r="D30" s="2">
        <v>162.66999999999999</v>
      </c>
      <c r="E30" s="2">
        <v>114.31</v>
      </c>
      <c r="F30" s="9">
        <v>251.95</v>
      </c>
      <c r="G30" s="2">
        <v>328.05</v>
      </c>
      <c r="H30" s="2">
        <f t="shared" si="0"/>
        <v>1234.72</v>
      </c>
    </row>
    <row r="31" spans="1:11" x14ac:dyDescent="0.25">
      <c r="A31" s="1">
        <v>30</v>
      </c>
      <c r="B31" s="2">
        <v>140.56</v>
      </c>
      <c r="C31" s="2">
        <v>127.7</v>
      </c>
      <c r="D31" s="2">
        <v>239.73</v>
      </c>
      <c r="E31" s="2">
        <v>12.98</v>
      </c>
      <c r="F31" s="9">
        <v>277.17</v>
      </c>
      <c r="G31" s="2">
        <v>394.44</v>
      </c>
      <c r="H31" s="2">
        <f t="shared" si="0"/>
        <v>1192.5800000000002</v>
      </c>
    </row>
    <row r="32" spans="1:11" x14ac:dyDescent="0.25">
      <c r="A32" s="1">
        <v>31</v>
      </c>
      <c r="B32" s="2">
        <v>255.08</v>
      </c>
      <c r="C32" s="2">
        <v>104</v>
      </c>
      <c r="D32" s="2">
        <v>171.2</v>
      </c>
      <c r="E32" s="2">
        <v>89.35</v>
      </c>
      <c r="F32" s="9">
        <v>205.27</v>
      </c>
      <c r="G32" s="2">
        <v>195.3</v>
      </c>
      <c r="H32" s="2">
        <f t="shared" si="0"/>
        <v>1020.2</v>
      </c>
    </row>
    <row r="33" spans="1:8" x14ac:dyDescent="0.25">
      <c r="A33" s="1">
        <v>32</v>
      </c>
      <c r="B33" s="2">
        <v>226.89</v>
      </c>
      <c r="C33" s="2">
        <v>99</v>
      </c>
      <c r="D33" s="2">
        <v>281.52</v>
      </c>
      <c r="E33" s="2">
        <v>28.64</v>
      </c>
      <c r="F33" s="9">
        <v>215.56</v>
      </c>
      <c r="G33" s="2">
        <v>229.53</v>
      </c>
      <c r="H33" s="2">
        <f t="shared" si="0"/>
        <v>1081.1399999999999</v>
      </c>
    </row>
    <row r="34" spans="1:8" x14ac:dyDescent="0.25">
      <c r="A34" s="1">
        <v>33</v>
      </c>
      <c r="B34" s="2">
        <v>210</v>
      </c>
      <c r="C34" s="2">
        <v>60.3</v>
      </c>
      <c r="D34" s="2">
        <v>274.41000000000003</v>
      </c>
      <c r="E34" s="2">
        <v>152</v>
      </c>
      <c r="F34" s="9">
        <v>236.37</v>
      </c>
      <c r="G34" s="2">
        <v>491.63</v>
      </c>
      <c r="H34" s="2">
        <f t="shared" si="0"/>
        <v>1424.71</v>
      </c>
    </row>
    <row r="35" spans="1:8" x14ac:dyDescent="0.25">
      <c r="A35" s="1">
        <v>34</v>
      </c>
      <c r="B35" s="2">
        <v>227.1</v>
      </c>
      <c r="C35" s="2">
        <v>329.23</v>
      </c>
      <c r="D35" s="2">
        <v>249.36</v>
      </c>
      <c r="E35" s="2">
        <v>68.849999999999994</v>
      </c>
      <c r="F35" s="9">
        <v>350.63</v>
      </c>
      <c r="G35" s="2">
        <v>604.86</v>
      </c>
      <c r="H35" s="2">
        <f t="shared" si="0"/>
        <v>1830.0300000000002</v>
      </c>
    </row>
    <row r="36" spans="1:8" x14ac:dyDescent="0.25">
      <c r="A36" s="1">
        <v>35</v>
      </c>
      <c r="B36" s="2">
        <v>181.9</v>
      </c>
      <c r="C36" s="2">
        <v>207.54</v>
      </c>
      <c r="D36" s="2">
        <v>195.25</v>
      </c>
      <c r="E36" s="2">
        <v>77.95</v>
      </c>
      <c r="F36" s="9">
        <v>443.2</v>
      </c>
      <c r="G36" s="2">
        <v>683.95</v>
      </c>
      <c r="H36" s="2">
        <f t="shared" si="0"/>
        <v>1789.7900000000002</v>
      </c>
    </row>
    <row r="37" spans="1:8" x14ac:dyDescent="0.25">
      <c r="A37" s="1">
        <v>36</v>
      </c>
      <c r="B37" s="2">
        <v>149.58000000000001</v>
      </c>
      <c r="C37" s="2">
        <v>195.88</v>
      </c>
      <c r="D37" s="2">
        <v>318.69</v>
      </c>
      <c r="E37" s="2">
        <v>117.92</v>
      </c>
      <c r="F37" s="9">
        <v>352.11</v>
      </c>
      <c r="G37" s="2">
        <v>515.29</v>
      </c>
      <c r="H37" s="2">
        <f t="shared" si="0"/>
        <v>1649.47</v>
      </c>
    </row>
    <row r="38" spans="1:8" x14ac:dyDescent="0.25">
      <c r="A38" s="1">
        <v>37</v>
      </c>
      <c r="B38" s="2">
        <v>231.14</v>
      </c>
      <c r="C38" s="2">
        <v>211.53</v>
      </c>
      <c r="D38" s="2">
        <v>291.45999999999998</v>
      </c>
      <c r="E38" s="2">
        <v>108.94</v>
      </c>
      <c r="F38" s="9">
        <v>349</v>
      </c>
      <c r="G38" s="2">
        <v>435.7</v>
      </c>
      <c r="H38" s="2">
        <f t="shared" si="0"/>
        <v>1627.77</v>
      </c>
    </row>
    <row r="39" spans="1:8" x14ac:dyDescent="0.25">
      <c r="A39" s="1">
        <v>38</v>
      </c>
      <c r="B39" s="2">
        <v>326.3</v>
      </c>
      <c r="C39" s="2">
        <v>235.85</v>
      </c>
      <c r="D39" s="2">
        <v>97.93</v>
      </c>
      <c r="E39" s="2">
        <v>105.39</v>
      </c>
      <c r="F39" s="9">
        <v>361.34</v>
      </c>
      <c r="G39" s="2">
        <v>373.4</v>
      </c>
      <c r="H39" s="2">
        <f t="shared" si="0"/>
        <v>1500.21</v>
      </c>
    </row>
    <row r="40" spans="1:8" x14ac:dyDescent="0.25">
      <c r="A40" s="1">
        <v>39</v>
      </c>
      <c r="B40" s="2">
        <v>234.5</v>
      </c>
      <c r="C40" s="2">
        <v>145.24</v>
      </c>
      <c r="D40" s="2">
        <v>238.81</v>
      </c>
      <c r="E40" s="2">
        <v>117.43</v>
      </c>
      <c r="F40" s="9">
        <v>334.53</v>
      </c>
      <c r="G40" s="2">
        <v>404.06</v>
      </c>
      <c r="H40" s="2">
        <f t="shared" si="0"/>
        <v>1474.57</v>
      </c>
    </row>
    <row r="41" spans="1:8" x14ac:dyDescent="0.25">
      <c r="A41" s="1">
        <v>40</v>
      </c>
      <c r="B41" s="2">
        <v>235.33</v>
      </c>
      <c r="C41" s="2">
        <v>186.5</v>
      </c>
      <c r="D41" s="2">
        <v>168.1</v>
      </c>
      <c r="E41" s="2">
        <v>66.349999999999994</v>
      </c>
      <c r="F41" s="9">
        <v>282.2</v>
      </c>
      <c r="G41" s="2">
        <v>505.66</v>
      </c>
      <c r="H41" s="2">
        <f t="shared" si="0"/>
        <v>1444.14</v>
      </c>
    </row>
    <row r="42" spans="1:8" x14ac:dyDescent="0.25">
      <c r="A42" s="1">
        <v>41</v>
      </c>
      <c r="B42" s="2">
        <v>205.4</v>
      </c>
      <c r="C42" s="2">
        <v>111.15</v>
      </c>
      <c r="D42" s="2">
        <v>201</v>
      </c>
      <c r="E42" s="2">
        <v>70.8</v>
      </c>
      <c r="F42" s="9">
        <v>220.87</v>
      </c>
      <c r="G42" s="2">
        <v>366.75</v>
      </c>
      <c r="H42" s="2">
        <f>SUM(B42:G42)</f>
        <v>1175.9699999999998</v>
      </c>
    </row>
    <row r="43" spans="1:8" x14ac:dyDescent="0.25">
      <c r="A43" s="1">
        <v>42</v>
      </c>
      <c r="B43" s="2">
        <v>180.72</v>
      </c>
      <c r="C43" s="2">
        <v>81.349999999999994</v>
      </c>
      <c r="D43" s="2">
        <v>200.61</v>
      </c>
      <c r="E43" s="2">
        <v>125.87</v>
      </c>
      <c r="F43" s="2">
        <v>169.61</v>
      </c>
      <c r="G43" s="2">
        <v>187.76</v>
      </c>
      <c r="H43" s="2">
        <f t="shared" si="0"/>
        <v>945.92</v>
      </c>
    </row>
    <row r="44" spans="1:8" x14ac:dyDescent="0.25">
      <c r="A44" s="1">
        <v>43</v>
      </c>
      <c r="B44" s="2">
        <v>244.41</v>
      </c>
      <c r="C44" s="2">
        <v>71.650000000000006</v>
      </c>
      <c r="D44" s="2">
        <v>175.22</v>
      </c>
      <c r="E44" s="2">
        <v>85.02</v>
      </c>
      <c r="F44" s="2">
        <v>142.66999999999999</v>
      </c>
      <c r="G44" s="2">
        <v>239.9</v>
      </c>
      <c r="H44" s="2">
        <f t="shared" si="0"/>
        <v>958.86999999999989</v>
      </c>
    </row>
    <row r="45" spans="1:8" x14ac:dyDescent="0.25">
      <c r="A45" s="1">
        <v>44</v>
      </c>
      <c r="B45" s="2">
        <v>138.4</v>
      </c>
      <c r="C45" s="2">
        <v>73.28</v>
      </c>
      <c r="D45" s="2">
        <v>223.02</v>
      </c>
      <c r="E45" s="2">
        <v>52.75</v>
      </c>
      <c r="F45" s="2">
        <v>289.14</v>
      </c>
      <c r="G45" s="2">
        <v>242.83</v>
      </c>
      <c r="H45" s="2">
        <f t="shared" si="0"/>
        <v>1019.4200000000001</v>
      </c>
    </row>
    <row r="46" spans="1:8" x14ac:dyDescent="0.25">
      <c r="A46" s="1">
        <v>45</v>
      </c>
      <c r="H46" s="2">
        <f t="shared" si="0"/>
        <v>0</v>
      </c>
    </row>
    <row r="47" spans="1:8" x14ac:dyDescent="0.25">
      <c r="A47" s="1">
        <v>46</v>
      </c>
      <c r="H47" s="2">
        <f t="shared" si="0"/>
        <v>0</v>
      </c>
    </row>
    <row r="48" spans="1:8" x14ac:dyDescent="0.25">
      <c r="A48" s="1">
        <v>47</v>
      </c>
      <c r="H48" s="2">
        <f t="shared" si="0"/>
        <v>0</v>
      </c>
    </row>
    <row r="49" spans="1:8" x14ac:dyDescent="0.25">
      <c r="A49" s="1">
        <v>48</v>
      </c>
      <c r="H49" s="2">
        <f t="shared" si="0"/>
        <v>0</v>
      </c>
    </row>
    <row r="50" spans="1:8" x14ac:dyDescent="0.25">
      <c r="A50" s="1">
        <v>49</v>
      </c>
      <c r="H50" s="2">
        <f t="shared" si="0"/>
        <v>0</v>
      </c>
    </row>
    <row r="51" spans="1:8" x14ac:dyDescent="0.25">
      <c r="A51" s="1">
        <v>50</v>
      </c>
      <c r="H51" s="2">
        <f t="shared" si="0"/>
        <v>0</v>
      </c>
    </row>
    <row r="52" spans="1:8" x14ac:dyDescent="0.25">
      <c r="A52" s="1">
        <v>51</v>
      </c>
      <c r="H52" s="2">
        <f t="shared" si="0"/>
        <v>0</v>
      </c>
    </row>
    <row r="53" spans="1:8" x14ac:dyDescent="0.25">
      <c r="A53" s="1">
        <v>52</v>
      </c>
      <c r="H53" s="2">
        <f t="shared" si="0"/>
        <v>0</v>
      </c>
    </row>
    <row r="54" spans="1:8" x14ac:dyDescent="0.25">
      <c r="A54" s="1" t="s">
        <v>6</v>
      </c>
      <c r="B54" s="2">
        <f>SUBTOTAL(109,Tableau1[Vichy Epinat])</f>
        <v>6113.2499999999991</v>
      </c>
      <c r="C54" s="2">
        <f>SUBTOTAL(109,Tableau1[Cusset])</f>
        <v>4103.0000000000009</v>
      </c>
      <c r="D54" s="2">
        <f>SUBTOTAL(109,Tableau1[Arronnes])</f>
        <v>6290.4000000000005</v>
      </c>
      <c r="E54" s="2">
        <f>SUBTOTAL(109,Tableau1[Le Vernet])</f>
        <v>2604.8399999999997</v>
      </c>
      <c r="F54" s="2">
        <f>SUBTOTAL(109,Tableau1[Bellerive])</f>
        <v>9192.1500000000015</v>
      </c>
      <c r="G54" s="2">
        <f>SUBTOTAL(109,Tableau1[[Marché couvert ]])</f>
        <v>14933.659999999998</v>
      </c>
      <c r="H54" s="2">
        <f>SUBTOTAL(109,Tableau1[Total])</f>
        <v>43237.3</v>
      </c>
    </row>
    <row r="56" spans="1:8" ht="53.25" customHeight="1" x14ac:dyDescent="0.25">
      <c r="A56" s="12" t="s">
        <v>10</v>
      </c>
      <c r="B56" s="18" t="s">
        <v>12</v>
      </c>
      <c r="C56" s="18"/>
      <c r="D56" s="18"/>
      <c r="E56" s="18"/>
      <c r="F56" s="18"/>
      <c r="G56" s="18"/>
      <c r="H56" s="18"/>
    </row>
    <row r="57" spans="1:8" x14ac:dyDescent="0.25">
      <c r="A57" s="13" t="s">
        <v>11</v>
      </c>
      <c r="B57" s="11" t="s">
        <v>8</v>
      </c>
    </row>
  </sheetData>
  <mergeCells count="1">
    <mergeCell ref="B56:H56"/>
  </mergeCell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RECAP ANNUEL</vt:lpstr>
      <vt:lpstr>Détail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Chris_W10</cp:lastModifiedBy>
  <dcterms:created xsi:type="dcterms:W3CDTF">2020-09-04T08:49:06Z</dcterms:created>
  <dcterms:modified xsi:type="dcterms:W3CDTF">2020-11-12T20:25:15Z</dcterms:modified>
</cp:coreProperties>
</file>