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8306045-EDC4-42BA-AE6B-B5E1E12D46EC}" xr6:coauthVersionLast="45" xr6:coauthVersionMax="45" xr10:uidLastSave="{00000000-0000-0000-0000-000000000000}"/>
  <bookViews>
    <workbookView xWindow="-120" yWindow="-120" windowWidth="29040" windowHeight="15990" activeTab="2" xr2:uid="{261800B3-8335-4A88-AE09-ED59F5501F16}"/>
  </bookViews>
  <sheets>
    <sheet name="FAMILLE 2" sheetId="3" r:id="rId1"/>
    <sheet name="FAMILLE 1" sheetId="2" r:id="rId2"/>
    <sheet name="Feuil1" sheetId="4" r:id="rId3"/>
  </sheets>
  <definedNames>
    <definedName name="Famille1">OFFSET('FAMILLE 1'!$A$4,,,8,COUNTA('FAMILLE 1'!$5:$5)-2)</definedName>
    <definedName name="Famille2">OFFSET('FAMILLE 2'!$A$4,,,8,COUNTA('FAMILLE 2'!$5:$5)-2)</definedName>
    <definedName name="Segment_Client">#N/A</definedName>
    <definedName name="Segment_Famille">#N/A</definedName>
  </definedNames>
  <calcPr calcId="191029"/>
  <pivotCaches>
    <pivotCache cacheId="14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3" i="3" l="1"/>
  <c r="C22" i="3"/>
  <c r="C21" i="3"/>
  <c r="C20" i="3"/>
  <c r="C19" i="3"/>
  <c r="C18" i="3"/>
  <c r="AJ12" i="3"/>
  <c r="AM12" i="3" s="1"/>
  <c r="AI12" i="3"/>
  <c r="AG12" i="3"/>
  <c r="AF12" i="3"/>
  <c r="AD12" i="3"/>
  <c r="AC12" i="3"/>
  <c r="AA12" i="3"/>
  <c r="Z12" i="3"/>
  <c r="Y12" i="3"/>
  <c r="X12" i="3"/>
  <c r="W12" i="3"/>
  <c r="U12" i="3"/>
  <c r="T12" i="3"/>
  <c r="R12" i="3"/>
  <c r="Q12" i="3"/>
  <c r="O12" i="3"/>
  <c r="N12" i="3"/>
  <c r="L12" i="3"/>
  <c r="K12" i="3"/>
  <c r="I12" i="3"/>
  <c r="H12" i="3"/>
  <c r="F12" i="3"/>
  <c r="E12" i="3"/>
  <c r="G12" i="3" s="1"/>
  <c r="C12" i="3"/>
  <c r="B12" i="3"/>
  <c r="D12" i="3" s="1"/>
  <c r="AM11" i="3"/>
  <c r="AL11" i="3"/>
  <c r="B23" i="3" s="1"/>
  <c r="D23" i="3" s="1"/>
  <c r="AK11" i="3"/>
  <c r="AH11" i="3"/>
  <c r="AE11" i="3"/>
  <c r="AB11" i="3"/>
  <c r="Y11" i="3"/>
  <c r="V11" i="3"/>
  <c r="S11" i="3"/>
  <c r="P11" i="3"/>
  <c r="M11" i="3"/>
  <c r="J11" i="3"/>
  <c r="G11" i="3"/>
  <c r="D11" i="3"/>
  <c r="AM10" i="3"/>
  <c r="AL10" i="3"/>
  <c r="B22" i="3" s="1"/>
  <c r="D22" i="3" s="1"/>
  <c r="AK10" i="3"/>
  <c r="AH10" i="3"/>
  <c r="AE10" i="3"/>
  <c r="AB10" i="3"/>
  <c r="Y10" i="3"/>
  <c r="V10" i="3"/>
  <c r="S10" i="3"/>
  <c r="P10" i="3"/>
  <c r="P12" i="3" s="1"/>
  <c r="M10" i="3"/>
  <c r="J10" i="3"/>
  <c r="G10" i="3"/>
  <c r="D10" i="3"/>
  <c r="AM9" i="3"/>
  <c r="AL9" i="3"/>
  <c r="B21" i="3" s="1"/>
  <c r="AK9" i="3"/>
  <c r="AH9" i="3"/>
  <c r="AE9" i="3"/>
  <c r="AB9" i="3"/>
  <c r="Y9" i="3"/>
  <c r="V9" i="3"/>
  <c r="S9" i="3"/>
  <c r="P9" i="3"/>
  <c r="M9" i="3"/>
  <c r="J9" i="3"/>
  <c r="G9" i="3"/>
  <c r="D9" i="3"/>
  <c r="AM8" i="3"/>
  <c r="AL8" i="3"/>
  <c r="B20" i="3" s="1"/>
  <c r="AK8" i="3"/>
  <c r="AH8" i="3"/>
  <c r="AE8" i="3"/>
  <c r="AB8" i="3"/>
  <c r="Y8" i="3"/>
  <c r="V8" i="3"/>
  <c r="S8" i="3"/>
  <c r="P8" i="3"/>
  <c r="M8" i="3"/>
  <c r="J8" i="3"/>
  <c r="G8" i="3"/>
  <c r="D8" i="3"/>
  <c r="AM7" i="3"/>
  <c r="AL7" i="3"/>
  <c r="AN7" i="3" s="1"/>
  <c r="AK7" i="3"/>
  <c r="AH7" i="3"/>
  <c r="AE7" i="3"/>
  <c r="AB7" i="3"/>
  <c r="Y7" i="3"/>
  <c r="V7" i="3"/>
  <c r="S7" i="3"/>
  <c r="P7" i="3"/>
  <c r="M7" i="3"/>
  <c r="J7" i="3"/>
  <c r="G7" i="3"/>
  <c r="D7" i="3"/>
  <c r="AM6" i="3"/>
  <c r="AL6" i="3"/>
  <c r="B18" i="3" s="1"/>
  <c r="AK6" i="3"/>
  <c r="AK12" i="3" s="1"/>
  <c r="AH6" i="3"/>
  <c r="AH12" i="3" s="1"/>
  <c r="AE6" i="3"/>
  <c r="AE12" i="3" s="1"/>
  <c r="AB6" i="3"/>
  <c r="AB12" i="3" s="1"/>
  <c r="Y6" i="3"/>
  <c r="V6" i="3"/>
  <c r="V12" i="3" s="1"/>
  <c r="S6" i="3"/>
  <c r="S12" i="3" s="1"/>
  <c r="P6" i="3"/>
  <c r="M6" i="3"/>
  <c r="M12" i="3" s="1"/>
  <c r="J6" i="3"/>
  <c r="G6" i="3"/>
  <c r="D6" i="3"/>
  <c r="C19" i="2"/>
  <c r="C20" i="2"/>
  <c r="C21" i="2"/>
  <c r="C22" i="2"/>
  <c r="C23" i="2"/>
  <c r="C18" i="2"/>
  <c r="AM7" i="2"/>
  <c r="AM8" i="2"/>
  <c r="AM9" i="2"/>
  <c r="AM10" i="2"/>
  <c r="AM11" i="2"/>
  <c r="AL7" i="2"/>
  <c r="B19" i="2" s="1"/>
  <c r="AL8" i="2"/>
  <c r="B20" i="2" s="1"/>
  <c r="AL9" i="2"/>
  <c r="B21" i="2" s="1"/>
  <c r="AL10" i="2"/>
  <c r="B22" i="2" s="1"/>
  <c r="D22" i="2" s="1"/>
  <c r="AL11" i="2"/>
  <c r="B23" i="2" s="1"/>
  <c r="D23" i="2" s="1"/>
  <c r="AM6" i="2"/>
  <c r="AL6" i="2"/>
  <c r="B18" i="2" s="1"/>
  <c r="AK11" i="2"/>
  <c r="AK10" i="2"/>
  <c r="AK9" i="2"/>
  <c r="AK8" i="2"/>
  <c r="AK7" i="2"/>
  <c r="AK6" i="2"/>
  <c r="AH11" i="2"/>
  <c r="AH10" i="2"/>
  <c r="AH9" i="2"/>
  <c r="AH8" i="2"/>
  <c r="AH7" i="2"/>
  <c r="AH6" i="2"/>
  <c r="AE11" i="2"/>
  <c r="AE10" i="2"/>
  <c r="AE9" i="2"/>
  <c r="AE8" i="2"/>
  <c r="AE7" i="2"/>
  <c r="AE6" i="2"/>
  <c r="AB11" i="2"/>
  <c r="AB10" i="2"/>
  <c r="AB9" i="2"/>
  <c r="AB8" i="2"/>
  <c r="AB7" i="2"/>
  <c r="AB6" i="2"/>
  <c r="Y11" i="2"/>
  <c r="Y10" i="2"/>
  <c r="Y9" i="2"/>
  <c r="Y8" i="2"/>
  <c r="Y7" i="2"/>
  <c r="Y6" i="2"/>
  <c r="V11" i="2"/>
  <c r="V10" i="2"/>
  <c r="V9" i="2"/>
  <c r="V8" i="2"/>
  <c r="V7" i="2"/>
  <c r="V6" i="2"/>
  <c r="S11" i="2"/>
  <c r="S10" i="2"/>
  <c r="S9" i="2"/>
  <c r="S8" i="2"/>
  <c r="S7" i="2"/>
  <c r="S6" i="2"/>
  <c r="P11" i="2"/>
  <c r="P10" i="2"/>
  <c r="P9" i="2"/>
  <c r="P8" i="2"/>
  <c r="P7" i="2"/>
  <c r="P6" i="2"/>
  <c r="M11" i="2"/>
  <c r="M10" i="2"/>
  <c r="M9" i="2"/>
  <c r="M8" i="2"/>
  <c r="M7" i="2"/>
  <c r="M6" i="2"/>
  <c r="J11" i="2"/>
  <c r="J10" i="2"/>
  <c r="J9" i="2"/>
  <c r="J8" i="2"/>
  <c r="J7" i="2"/>
  <c r="J6" i="2"/>
  <c r="G7" i="2"/>
  <c r="G8" i="2"/>
  <c r="G9" i="2"/>
  <c r="G10" i="2"/>
  <c r="G11" i="2"/>
  <c r="G6" i="2"/>
  <c r="D7" i="2"/>
  <c r="D8" i="2"/>
  <c r="D9" i="2"/>
  <c r="D10" i="2"/>
  <c r="D11" i="2"/>
  <c r="D6" i="2"/>
  <c r="C12" i="2"/>
  <c r="E12" i="2"/>
  <c r="F12" i="2"/>
  <c r="H12" i="2"/>
  <c r="I12" i="2"/>
  <c r="K12" i="2"/>
  <c r="L12" i="2"/>
  <c r="N12" i="2"/>
  <c r="O12" i="2"/>
  <c r="Q12" i="2"/>
  <c r="R12" i="2"/>
  <c r="T12" i="2"/>
  <c r="U12" i="2"/>
  <c r="W12" i="2"/>
  <c r="X12" i="2"/>
  <c r="Z12" i="2"/>
  <c r="AA12" i="2"/>
  <c r="AC12" i="2"/>
  <c r="AD12" i="2"/>
  <c r="AF12" i="2"/>
  <c r="AG12" i="2"/>
  <c r="AI12" i="2"/>
  <c r="AJ12" i="2"/>
  <c r="B12" i="2"/>
  <c r="J12" i="3" l="1"/>
  <c r="AN6" i="3"/>
  <c r="D18" i="3"/>
  <c r="AN11" i="3"/>
  <c r="D21" i="3"/>
  <c r="AL12" i="3"/>
  <c r="AN12" i="3" s="1"/>
  <c r="D20" i="3"/>
  <c r="AN9" i="3"/>
  <c r="AN8" i="3"/>
  <c r="B19" i="3"/>
  <c r="D19" i="3" s="1"/>
  <c r="AN10" i="3"/>
  <c r="AN11" i="2"/>
  <c r="D20" i="2"/>
  <c r="AN10" i="2"/>
  <c r="G12" i="2"/>
  <c r="AN7" i="2"/>
  <c r="D12" i="2"/>
  <c r="AM12" i="2"/>
  <c r="D18" i="2"/>
  <c r="D21" i="2"/>
  <c r="D19" i="2"/>
  <c r="J12" i="2"/>
  <c r="S12" i="2"/>
  <c r="AN9" i="2"/>
  <c r="P12" i="2"/>
  <c r="AN8" i="2"/>
  <c r="AN6" i="2"/>
  <c r="AL12" i="2"/>
  <c r="AN12" i="2" s="1"/>
  <c r="M12" i="2"/>
  <c r="Y12" i="2"/>
  <c r="V12" i="2"/>
  <c r="AB12" i="2"/>
  <c r="AE12" i="2"/>
  <c r="AH12" i="2"/>
  <c r="AK1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71FD0BC-A340-4102-AA7A-EC6780426711}" keepAlive="1" name="Requête - Data" description="Connexion à la requête « Data » dans le classeur." type="5" refreshedVersion="0" background="1">
    <dbPr connection="Provider=Microsoft.Mashup.OleDb.1;Data Source=$Workbook$;Location=Data;Extended Properties=&quot;&quot;" command="SELECT * FROM [Data]"/>
  </connection>
  <connection id="2" xr16:uid="{E1AF37EA-56B7-43E5-BDFB-398BCED203C7}" keepAlive="1" name="Requête - Final" description="Connexion à la requête « Final » dans le classeur." type="5" refreshedVersion="0" background="1">
    <dbPr connection="Provider=Microsoft.Mashup.OleDb.1;Data Source=$Workbook$;Location=Final;Extended Properties=&quot;&quot;" command="SELECT * FROM [Final]"/>
  </connection>
  <connection id="3" xr16:uid="{4797B684-19EA-413D-9648-9B12CEBF902B}" keepAlive="1" name="Requête - Final (2)" description="Connexion à la requête « Final (2) » dans le classeur." type="5" refreshedVersion="6" background="1">
    <dbPr connection="Provider=Microsoft.Mashup.OleDb.1;Data Source=$Workbook$;Location=&quot;Final (2)&quot;;Extended Properties=&quot;&quot;" command="SELECT * FROM [Final (2)]"/>
  </connection>
</connections>
</file>

<file path=xl/sharedStrings.xml><?xml version="1.0" encoding="utf-8"?>
<sst xmlns="http://schemas.openxmlformats.org/spreadsheetml/2006/main" count="174" uniqueCount="37">
  <si>
    <t>MARS</t>
  </si>
  <si>
    <t>MAI</t>
  </si>
  <si>
    <t>JUIN</t>
  </si>
  <si>
    <t>AOÛT</t>
  </si>
  <si>
    <t>CLIENTS</t>
  </si>
  <si>
    <t xml:space="preserve">TOTAL € </t>
  </si>
  <si>
    <t>Moyenne 2020</t>
  </si>
  <si>
    <t>Moyenne 2019</t>
  </si>
  <si>
    <t>Delta</t>
  </si>
  <si>
    <t>nbre mois</t>
  </si>
  <si>
    <t>yyyy</t>
  </si>
  <si>
    <t>zz</t>
  </si>
  <si>
    <t>test</t>
  </si>
  <si>
    <t>ppp</t>
  </si>
  <si>
    <t>ddd</t>
  </si>
  <si>
    <t>dddd</t>
  </si>
  <si>
    <t>CA N-1</t>
  </si>
  <si>
    <t>DEC</t>
  </si>
  <si>
    <t>CA</t>
  </si>
  <si>
    <t>JAN</t>
  </si>
  <si>
    <t>FEV</t>
  </si>
  <si>
    <t>AVR</t>
  </si>
  <si>
    <t>JUIL</t>
  </si>
  <si>
    <t>SEPT</t>
  </si>
  <si>
    <t>OCT</t>
  </si>
  <si>
    <t>NOV</t>
  </si>
  <si>
    <t>CA total</t>
  </si>
  <si>
    <t>EV</t>
  </si>
  <si>
    <t>ev</t>
  </si>
  <si>
    <t>CA FAMILLE 1</t>
  </si>
  <si>
    <t>CA FAMILLE 2</t>
  </si>
  <si>
    <t>N</t>
  </si>
  <si>
    <t>N-1</t>
  </si>
  <si>
    <t>Total général</t>
  </si>
  <si>
    <t>Étiquettes de lignes</t>
  </si>
  <si>
    <t>Période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</si>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</sst>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1" xfId="0" applyBorder="1"/>
    <xf numFmtId="44" fontId="0" fillId="0" borderId="1" xfId="1" applyFont="1" applyBorder="1"/>
    <xf numFmtId="0" fontId="0" fillId="0" borderId="3" xfId="0" applyBorder="1"/>
    <xf numFmtId="0" fontId="0" fillId="0" borderId="2" xfId="0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2" borderId="1" xfId="0" applyFont="1" applyFill="1" applyBorder="1"/>
    <xf numFmtId="0" fontId="2" fillId="2" borderId="3" xfId="0" applyFont="1" applyFill="1" applyBorder="1"/>
    <xf numFmtId="0" fontId="2" fillId="2" borderId="1" xfId="0" applyFont="1" applyFill="1" applyBorder="1" applyAlignment="1">
      <alignment horizontal="center" vertical="center"/>
    </xf>
    <xf numFmtId="9" fontId="0" fillId="0" borderId="1" xfId="2" applyFont="1" applyBorder="1"/>
    <xf numFmtId="0" fontId="2" fillId="3" borderId="1" xfId="0" applyFont="1" applyFill="1" applyBorder="1" applyAlignment="1">
      <alignment horizontal="center" vertical="center"/>
    </xf>
    <xf numFmtId="44" fontId="0" fillId="3" borderId="1" xfId="1" applyFont="1" applyFill="1" applyBorder="1"/>
    <xf numFmtId="9" fontId="0" fillId="3" borderId="1" xfId="2" applyFont="1" applyFill="1" applyBorder="1"/>
    <xf numFmtId="0" fontId="2" fillId="3" borderId="1" xfId="0" applyFont="1" applyFill="1" applyBorder="1"/>
    <xf numFmtId="44" fontId="0" fillId="0" borderId="1" xfId="0" applyNumberFormat="1" applyBorder="1"/>
    <xf numFmtId="9" fontId="0" fillId="0" borderId="3" xfId="2" applyFont="1" applyBorder="1"/>
    <xf numFmtId="0" fontId="0" fillId="3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  <xf numFmtId="0" fontId="2" fillId="2" borderId="7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[tableau-de-bord-pq.xlsx]Feuil1!Tableau croisé dynamique1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Feuil1!$B$2:$B$3</c:f>
              <c:strCache>
                <c:ptCount val="1"/>
                <c:pt idx="0">
                  <c:v>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Feuil1!$A$4:$A$28</c:f>
              <c:multiLvlStrCache>
                <c:ptCount val="12"/>
                <c:lvl>
                  <c:pt idx="0">
                    <c:v>test</c:v>
                  </c:pt>
                  <c:pt idx="1">
                    <c:v>test</c:v>
                  </c:pt>
                  <c:pt idx="2">
                    <c:v>test</c:v>
                  </c:pt>
                  <c:pt idx="3">
                    <c:v>test</c:v>
                  </c:pt>
                  <c:pt idx="4">
                    <c:v>test</c:v>
                  </c:pt>
                  <c:pt idx="5">
                    <c:v>test</c:v>
                  </c:pt>
                  <c:pt idx="6">
                    <c:v>test</c:v>
                  </c:pt>
                  <c:pt idx="7">
                    <c:v>test</c:v>
                  </c:pt>
                  <c:pt idx="8">
                    <c:v>test</c:v>
                  </c:pt>
                  <c:pt idx="9">
                    <c:v>test</c:v>
                  </c:pt>
                  <c:pt idx="10">
                    <c:v>test</c:v>
                  </c:pt>
                  <c:pt idx="11">
                    <c:v>test</c:v>
                  </c:pt>
                </c:lvl>
                <c:lvl>
                  <c:pt idx="0">
                    <c:v>JAN</c:v>
                  </c:pt>
                  <c:pt idx="1">
                    <c:v>FEV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  <c:pt idx="11">
                    <c:v>DEC</c:v>
                  </c:pt>
                </c:lvl>
              </c:multiLvlStrCache>
            </c:multiLvlStrRef>
          </c:cat>
          <c:val>
            <c:numRef>
              <c:f>Feuil1!$B$4:$B$28</c:f>
              <c:numCache>
                <c:formatCode>#\ ##0\ "€"</c:formatCode>
                <c:ptCount val="12"/>
                <c:pt idx="0">
                  <c:v>5200</c:v>
                </c:pt>
                <c:pt idx="1">
                  <c:v>2567.8200000000002</c:v>
                </c:pt>
                <c:pt idx="2">
                  <c:v>9292</c:v>
                </c:pt>
                <c:pt idx="3">
                  <c:v>9292</c:v>
                </c:pt>
                <c:pt idx="4">
                  <c:v>3345.68</c:v>
                </c:pt>
                <c:pt idx="5">
                  <c:v>1316</c:v>
                </c:pt>
                <c:pt idx="6">
                  <c:v>914</c:v>
                </c:pt>
                <c:pt idx="7">
                  <c:v>11568</c:v>
                </c:pt>
                <c:pt idx="8">
                  <c:v>1096</c:v>
                </c:pt>
                <c:pt idx="9">
                  <c:v>88</c:v>
                </c:pt>
                <c:pt idx="10">
                  <c:v>1312</c:v>
                </c:pt>
                <c:pt idx="11">
                  <c:v>5191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C89-4CBA-80BE-AA561D81477A}"/>
            </c:ext>
          </c:extLst>
        </c:ser>
        <c:ser>
          <c:idx val="1"/>
          <c:order val="1"/>
          <c:tx>
            <c:strRef>
              <c:f>Feuil1!$C$2:$C$3</c:f>
              <c:strCache>
                <c:ptCount val="1"/>
                <c:pt idx="0">
                  <c:v>N-1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Feuil1!$A$4:$A$28</c:f>
              <c:multiLvlStrCache>
                <c:ptCount val="12"/>
                <c:lvl>
                  <c:pt idx="0">
                    <c:v>test</c:v>
                  </c:pt>
                  <c:pt idx="1">
                    <c:v>test</c:v>
                  </c:pt>
                  <c:pt idx="2">
                    <c:v>test</c:v>
                  </c:pt>
                  <c:pt idx="3">
                    <c:v>test</c:v>
                  </c:pt>
                  <c:pt idx="4">
                    <c:v>test</c:v>
                  </c:pt>
                  <c:pt idx="5">
                    <c:v>test</c:v>
                  </c:pt>
                  <c:pt idx="6">
                    <c:v>test</c:v>
                  </c:pt>
                  <c:pt idx="7">
                    <c:v>test</c:v>
                  </c:pt>
                  <c:pt idx="8">
                    <c:v>test</c:v>
                  </c:pt>
                  <c:pt idx="9">
                    <c:v>test</c:v>
                  </c:pt>
                  <c:pt idx="10">
                    <c:v>test</c:v>
                  </c:pt>
                  <c:pt idx="11">
                    <c:v>test</c:v>
                  </c:pt>
                </c:lvl>
                <c:lvl>
                  <c:pt idx="0">
                    <c:v>JAN</c:v>
                  </c:pt>
                  <c:pt idx="1">
                    <c:v>FEV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  <c:pt idx="11">
                    <c:v>DEC</c:v>
                  </c:pt>
                </c:lvl>
              </c:multiLvlStrCache>
            </c:multiLvlStrRef>
          </c:cat>
          <c:val>
            <c:numRef>
              <c:f>Feuil1!$C$4:$C$28</c:f>
              <c:numCache>
                <c:formatCode>#\ ##0\ "€"</c:formatCode>
                <c:ptCount val="12"/>
                <c:pt idx="0">
                  <c:v>2925.6812454873643</c:v>
                </c:pt>
                <c:pt idx="1">
                  <c:v>7173.2398423423429</c:v>
                </c:pt>
                <c:pt idx="2">
                  <c:v>1673.4799397331037</c:v>
                </c:pt>
                <c:pt idx="3">
                  <c:v>7187.8827701248392</c:v>
                </c:pt>
                <c:pt idx="4">
                  <c:v>4137.0780323760791</c:v>
                </c:pt>
                <c:pt idx="5">
                  <c:v>442.32826747720367</c:v>
                </c:pt>
                <c:pt idx="6">
                  <c:v>1863.4057768052517</c:v>
                </c:pt>
                <c:pt idx="7">
                  <c:v>4151.8122389349928</c:v>
                </c:pt>
                <c:pt idx="8">
                  <c:v>4960.4333941605837</c:v>
                </c:pt>
                <c:pt idx="9">
                  <c:v>529.7045454545455</c:v>
                </c:pt>
                <c:pt idx="10">
                  <c:v>56</c:v>
                </c:pt>
                <c:pt idx="11">
                  <c:v>2667.827743119266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C89-4CBA-80BE-AA561D8147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63564752"/>
        <c:axId val="244149056"/>
      </c:barChart>
      <c:catAx>
        <c:axId val="1563564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4149056"/>
        <c:crosses val="autoZero"/>
        <c:auto val="1"/>
        <c:lblAlgn val="ctr"/>
        <c:lblOffset val="100"/>
        <c:noMultiLvlLbl val="0"/>
      </c:catAx>
      <c:valAx>
        <c:axId val="244149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35647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38100</xdr:colOff>
      <xdr:row>15</xdr:row>
      <xdr:rowOff>76199</xdr:rowOff>
    </xdr:from>
    <xdr:to>
      <xdr:col>22</xdr:col>
      <xdr:colOff>142875</xdr:colOff>
      <xdr:row>43</xdr:row>
      <xdr:rowOff>28574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4747D33-79B8-43FF-AD87-5B52C6CA39D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390525</xdr:colOff>
      <xdr:row>6</xdr:row>
      <xdr:rowOff>47625</xdr:rowOff>
    </xdr:from>
    <xdr:to>
      <xdr:col>4</xdr:col>
      <xdr:colOff>171450</xdr:colOff>
      <xdr:row>19</xdr:row>
      <xdr:rowOff>95250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lient">
              <a:extLst>
                <a:ext uri="{FF2B5EF4-FFF2-40B4-BE49-F238E27FC236}">
                  <a16:creationId xmlns:a16="http://schemas.microsoft.com/office/drawing/2014/main" id="{95414BE8-2E52-4896-8D45-E83E93323BD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90700" y="11906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66675</xdr:colOff>
      <xdr:row>6</xdr:row>
      <xdr:rowOff>104776</xdr:rowOff>
    </xdr:from>
    <xdr:to>
      <xdr:col>7</xdr:col>
      <xdr:colOff>219075</xdr:colOff>
      <xdr:row>12</xdr:row>
      <xdr:rowOff>85726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Famille">
              <a:extLst>
                <a:ext uri="{FF2B5EF4-FFF2-40B4-BE49-F238E27FC236}">
                  <a16:creationId xmlns:a16="http://schemas.microsoft.com/office/drawing/2014/main" id="{FE577BA6-CF1E-4098-B100-618437C08D8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038600" y="1247776"/>
              <a:ext cx="1219200" cy="1123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147.839970717592" backgroundQuery="1" createdVersion="6" refreshedVersion="6" minRefreshableVersion="3" recordCount="284" xr:uid="{A54318DE-429D-40C4-851B-D4C2987FF335}">
  <cacheSource type="external" connectionId="3"/>
  <cacheFields count="5">
    <cacheField name="Mois" numFmtId="0">
      <sharedItems count="12">
        <s v="DEC"/>
        <s v="JAN"/>
        <s v="FEV"/>
        <s v="MARS"/>
        <s v="AVR"/>
        <s v="MAI"/>
        <s v="JUIN"/>
        <s v="JUIL"/>
        <s v="AOÛT"/>
        <s v="SEPT"/>
        <s v="OCT"/>
        <s v="NOV"/>
      </sharedItems>
    </cacheField>
    <cacheField name="Exercice" numFmtId="0">
      <sharedItems count="2">
        <s v="N"/>
        <s v="N-1"/>
      </sharedItems>
    </cacheField>
    <cacheField name="Client" numFmtId="0">
      <sharedItems count="6">
        <s v="yyyy"/>
        <s v="zz"/>
        <s v="test"/>
        <s v="ppp"/>
        <s v="ddd"/>
        <s v="dddd"/>
      </sharedItems>
    </cacheField>
    <cacheField name="Famille" numFmtId="0">
      <sharedItems count="2">
        <s v="Famille1"/>
        <s v="Famille2"/>
      </sharedItems>
    </cacheField>
    <cacheField name="Valeur" numFmtId="0">
      <sharedItems containsSemiMixedTypes="0" containsString="0" containsNumber="1" minValue="-109.83018867924528" maxValue="77541"/>
    </cacheField>
  </cacheFields>
  <extLst>
    <ext xmlns:x14="http://schemas.microsoft.com/office/spreadsheetml/2009/9/main" uri="{725AE2AE-9491-48be-B2B4-4EB974FC3084}">
      <x14:pivotCacheDefinition pivotCacheId="212286114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4">
  <r>
    <x v="0"/>
    <x v="0"/>
    <x v="0"/>
    <x v="0"/>
    <n v="454"/>
  </r>
  <r>
    <x v="0"/>
    <x v="0"/>
    <x v="1"/>
    <x v="0"/>
    <n v="6464"/>
  </r>
  <r>
    <x v="0"/>
    <x v="1"/>
    <x v="0"/>
    <x v="0"/>
    <n v="456"/>
  </r>
  <r>
    <x v="1"/>
    <x v="0"/>
    <x v="0"/>
    <x v="0"/>
    <n v="454"/>
  </r>
  <r>
    <x v="1"/>
    <x v="1"/>
    <x v="0"/>
    <x v="0"/>
    <n v="1"/>
  </r>
  <r>
    <x v="2"/>
    <x v="0"/>
    <x v="0"/>
    <x v="0"/>
    <n v="1672.84"/>
  </r>
  <r>
    <x v="2"/>
    <x v="1"/>
    <x v="0"/>
    <x v="0"/>
    <n v="190.25"/>
  </r>
  <r>
    <x v="3"/>
    <x v="0"/>
    <x v="0"/>
    <x v="0"/>
    <n v="454"/>
  </r>
  <r>
    <x v="3"/>
    <x v="1"/>
    <x v="0"/>
    <x v="0"/>
    <n v="5"/>
  </r>
  <r>
    <x v="4"/>
    <x v="0"/>
    <x v="0"/>
    <x v="0"/>
    <n v="454"/>
  </r>
  <r>
    <x v="4"/>
    <x v="1"/>
    <x v="0"/>
    <x v="0"/>
    <n v="190.25"/>
  </r>
  <r>
    <x v="5"/>
    <x v="0"/>
    <x v="0"/>
    <x v="0"/>
    <n v="5"/>
  </r>
  <r>
    <x v="5"/>
    <x v="1"/>
    <x v="0"/>
    <x v="0"/>
    <n v="555"/>
  </r>
  <r>
    <x v="6"/>
    <x v="0"/>
    <x v="0"/>
    <x v="0"/>
    <n v="5644"/>
  </r>
  <r>
    <x v="6"/>
    <x v="1"/>
    <x v="0"/>
    <x v="0"/>
    <n v="545"/>
  </r>
  <r>
    <x v="7"/>
    <x v="0"/>
    <x v="0"/>
    <x v="0"/>
    <n v="5"/>
  </r>
  <r>
    <x v="7"/>
    <x v="1"/>
    <x v="0"/>
    <x v="0"/>
    <n v="2"/>
  </r>
  <r>
    <x v="8"/>
    <x v="0"/>
    <x v="0"/>
    <x v="0"/>
    <n v="452"/>
  </r>
  <r>
    <x v="8"/>
    <x v="1"/>
    <x v="0"/>
    <x v="0"/>
    <n v="877"/>
  </r>
  <r>
    <x v="9"/>
    <x v="0"/>
    <x v="0"/>
    <x v="0"/>
    <n v="87"/>
  </r>
  <r>
    <x v="9"/>
    <x v="1"/>
    <x v="0"/>
    <x v="0"/>
    <n v="317.08"/>
  </r>
  <r>
    <x v="10"/>
    <x v="0"/>
    <x v="0"/>
    <x v="0"/>
    <n v="54"/>
  </r>
  <r>
    <x v="10"/>
    <x v="1"/>
    <x v="0"/>
    <x v="0"/>
    <n v="54"/>
  </r>
  <r>
    <x v="11"/>
    <x v="0"/>
    <x v="0"/>
    <x v="0"/>
    <n v="64657"/>
  </r>
  <r>
    <x v="11"/>
    <x v="1"/>
    <x v="0"/>
    <x v="0"/>
    <n v="4444"/>
  </r>
  <r>
    <x v="0"/>
    <x v="1"/>
    <x v="1"/>
    <x v="0"/>
    <n v="454"/>
  </r>
  <r>
    <x v="1"/>
    <x v="0"/>
    <x v="1"/>
    <x v="0"/>
    <n v="6464"/>
  </r>
  <r>
    <x v="1"/>
    <x v="1"/>
    <x v="1"/>
    <x v="0"/>
    <n v="154"/>
  </r>
  <r>
    <x v="2"/>
    <x v="0"/>
    <x v="1"/>
    <x v="0"/>
    <n v="4748.32"/>
  </r>
  <r>
    <x v="2"/>
    <x v="1"/>
    <x v="1"/>
    <x v="0"/>
    <n v="1141"/>
  </r>
  <r>
    <x v="3"/>
    <x v="0"/>
    <x v="1"/>
    <x v="0"/>
    <n v="6464"/>
  </r>
  <r>
    <x v="3"/>
    <x v="1"/>
    <x v="1"/>
    <x v="0"/>
    <n v="6"/>
  </r>
  <r>
    <x v="4"/>
    <x v="0"/>
    <x v="1"/>
    <x v="0"/>
    <n v="6464"/>
  </r>
  <r>
    <x v="4"/>
    <x v="1"/>
    <x v="1"/>
    <x v="0"/>
    <n v="1141"/>
  </r>
  <r>
    <x v="5"/>
    <x v="0"/>
    <x v="1"/>
    <x v="0"/>
    <n v="6"/>
  </r>
  <r>
    <x v="5"/>
    <x v="1"/>
    <x v="1"/>
    <x v="0"/>
    <n v="65"/>
  </r>
  <r>
    <x v="6"/>
    <x v="0"/>
    <x v="1"/>
    <x v="0"/>
    <n v="587"/>
  </r>
  <r>
    <x v="6"/>
    <x v="1"/>
    <x v="1"/>
    <x v="0"/>
    <n v="5451"/>
  </r>
  <r>
    <x v="7"/>
    <x v="0"/>
    <x v="1"/>
    <x v="0"/>
    <n v="658"/>
  </r>
  <r>
    <x v="7"/>
    <x v="1"/>
    <x v="1"/>
    <x v="0"/>
    <n v="454"/>
  </r>
  <r>
    <x v="8"/>
    <x v="0"/>
    <x v="1"/>
    <x v="0"/>
    <n v="21458"/>
  </r>
  <r>
    <x v="8"/>
    <x v="1"/>
    <x v="1"/>
    <x v="0"/>
    <n v="554"/>
  </r>
  <r>
    <x v="9"/>
    <x v="0"/>
    <x v="1"/>
    <x v="0"/>
    <n v="542"/>
  </r>
  <r>
    <x v="9"/>
    <x v="1"/>
    <x v="1"/>
    <x v="0"/>
    <n v="776"/>
  </r>
  <r>
    <x v="10"/>
    <x v="0"/>
    <x v="1"/>
    <x v="0"/>
    <n v="55"/>
  </r>
  <r>
    <x v="10"/>
    <x v="1"/>
    <x v="1"/>
    <x v="0"/>
    <n v="55"/>
  </r>
  <r>
    <x v="11"/>
    <x v="0"/>
    <x v="1"/>
    <x v="0"/>
    <n v="565"/>
  </r>
  <r>
    <x v="11"/>
    <x v="1"/>
    <x v="1"/>
    <x v="0"/>
    <n v="87"/>
  </r>
  <r>
    <x v="0"/>
    <x v="0"/>
    <x v="2"/>
    <x v="0"/>
    <n v="4646"/>
  </r>
  <r>
    <x v="0"/>
    <x v="1"/>
    <x v="2"/>
    <x v="0"/>
    <n v="2671.73"/>
  </r>
  <r>
    <x v="1"/>
    <x v="0"/>
    <x v="2"/>
    <x v="0"/>
    <n v="4646"/>
  </r>
  <r>
    <x v="1"/>
    <x v="1"/>
    <x v="2"/>
    <x v="0"/>
    <n v="2929.97"/>
  </r>
  <r>
    <x v="2"/>
    <x v="0"/>
    <x v="2"/>
    <x v="0"/>
    <n v="2123.8200000000002"/>
  </r>
  <r>
    <x v="2"/>
    <x v="1"/>
    <x v="2"/>
    <x v="0"/>
    <n v="7188.43"/>
  </r>
  <r>
    <x v="3"/>
    <x v="0"/>
    <x v="2"/>
    <x v="0"/>
    <n v="4646"/>
  </r>
  <r>
    <x v="3"/>
    <x v="1"/>
    <x v="2"/>
    <x v="0"/>
    <n v="1672.84"/>
  </r>
  <r>
    <x v="4"/>
    <x v="0"/>
    <x v="2"/>
    <x v="0"/>
    <n v="4646"/>
  </r>
  <r>
    <x v="4"/>
    <x v="1"/>
    <x v="2"/>
    <x v="0"/>
    <n v="7188.43"/>
  </r>
  <r>
    <x v="5"/>
    <x v="0"/>
    <x v="2"/>
    <x v="0"/>
    <n v="1672.84"/>
  </r>
  <r>
    <x v="5"/>
    <x v="1"/>
    <x v="2"/>
    <x v="0"/>
    <n v="4138.5519999999997"/>
  </r>
  <r>
    <x v="6"/>
    <x v="0"/>
    <x v="2"/>
    <x v="0"/>
    <n v="658"/>
  </r>
  <r>
    <x v="6"/>
    <x v="1"/>
    <x v="2"/>
    <x v="0"/>
    <n v="442"/>
  </r>
  <r>
    <x v="7"/>
    <x v="0"/>
    <x v="2"/>
    <x v="0"/>
    <n v="457"/>
  </r>
  <r>
    <x v="7"/>
    <x v="1"/>
    <x v="2"/>
    <x v="0"/>
    <n v="1866.49"/>
  </r>
  <r>
    <x v="8"/>
    <x v="0"/>
    <x v="2"/>
    <x v="0"/>
    <n v="5784"/>
  </r>
  <r>
    <x v="8"/>
    <x v="1"/>
    <x v="2"/>
    <x v="0"/>
    <n v="4151.53"/>
  </r>
  <r>
    <x v="9"/>
    <x v="0"/>
    <x v="2"/>
    <x v="0"/>
    <n v="548"/>
  </r>
  <r>
    <x v="9"/>
    <x v="1"/>
    <x v="2"/>
    <x v="0"/>
    <n v="4968.5"/>
  </r>
  <r>
    <x v="10"/>
    <x v="0"/>
    <x v="2"/>
    <x v="0"/>
    <n v="44"/>
  </r>
  <r>
    <x v="10"/>
    <x v="1"/>
    <x v="2"/>
    <x v="0"/>
    <n v="541"/>
  </r>
  <r>
    <x v="11"/>
    <x v="0"/>
    <x v="2"/>
    <x v="0"/>
    <n v="656"/>
  </r>
  <r>
    <x v="11"/>
    <x v="1"/>
    <x v="2"/>
    <x v="0"/>
    <n v="56"/>
  </r>
  <r>
    <x v="0"/>
    <x v="0"/>
    <x v="3"/>
    <x v="0"/>
    <n v="5646"/>
  </r>
  <r>
    <x v="0"/>
    <x v="1"/>
    <x v="3"/>
    <x v="0"/>
    <n v="3749.74"/>
  </r>
  <r>
    <x v="1"/>
    <x v="0"/>
    <x v="3"/>
    <x v="0"/>
    <n v="5646"/>
  </r>
  <r>
    <x v="1"/>
    <x v="1"/>
    <x v="3"/>
    <x v="0"/>
    <n v="8149.29"/>
  </r>
  <r>
    <x v="2"/>
    <x v="0"/>
    <x v="3"/>
    <x v="0"/>
    <n v="77541"/>
  </r>
  <r>
    <x v="2"/>
    <x v="1"/>
    <x v="3"/>
    <x v="0"/>
    <n v="13703.22"/>
  </r>
  <r>
    <x v="3"/>
    <x v="0"/>
    <x v="3"/>
    <x v="0"/>
    <n v="5646"/>
  </r>
  <r>
    <x v="3"/>
    <x v="1"/>
    <x v="3"/>
    <x v="0"/>
    <n v="4748.32"/>
  </r>
  <r>
    <x v="4"/>
    <x v="0"/>
    <x v="3"/>
    <x v="0"/>
    <n v="5646"/>
  </r>
  <r>
    <x v="4"/>
    <x v="1"/>
    <x v="3"/>
    <x v="0"/>
    <n v="13703.22"/>
  </r>
  <r>
    <x v="5"/>
    <x v="0"/>
    <x v="3"/>
    <x v="0"/>
    <n v="4748.32"/>
  </r>
  <r>
    <x v="5"/>
    <x v="1"/>
    <x v="3"/>
    <x v="0"/>
    <n v="4852.18"/>
  </r>
  <r>
    <x v="6"/>
    <x v="0"/>
    <x v="3"/>
    <x v="0"/>
    <n v="52"/>
  </r>
  <r>
    <x v="6"/>
    <x v="1"/>
    <x v="3"/>
    <x v="0"/>
    <n v="5327.35"/>
  </r>
  <r>
    <x v="7"/>
    <x v="0"/>
    <x v="3"/>
    <x v="0"/>
    <n v="1132"/>
  </r>
  <r>
    <x v="7"/>
    <x v="1"/>
    <x v="3"/>
    <x v="0"/>
    <n v="10158.27"/>
  </r>
  <r>
    <x v="8"/>
    <x v="0"/>
    <x v="3"/>
    <x v="0"/>
    <n v="452"/>
  </r>
  <r>
    <x v="8"/>
    <x v="1"/>
    <x v="3"/>
    <x v="0"/>
    <n v="5215.8500000000004"/>
  </r>
  <r>
    <x v="9"/>
    <x v="0"/>
    <x v="3"/>
    <x v="0"/>
    <n v="215"/>
  </r>
  <r>
    <x v="9"/>
    <x v="1"/>
    <x v="3"/>
    <x v="0"/>
    <n v="9996.2099999999991"/>
  </r>
  <r>
    <x v="10"/>
    <x v="0"/>
    <x v="3"/>
    <x v="0"/>
    <n v="583"/>
  </r>
  <r>
    <x v="10"/>
    <x v="1"/>
    <x v="3"/>
    <x v="0"/>
    <n v="44"/>
  </r>
  <r>
    <x v="11"/>
    <x v="0"/>
    <x v="3"/>
    <x v="0"/>
    <n v="55"/>
  </r>
  <r>
    <x v="11"/>
    <x v="1"/>
    <x v="3"/>
    <x v="0"/>
    <n v="5646"/>
  </r>
  <r>
    <x v="0"/>
    <x v="0"/>
    <x v="4"/>
    <x v="0"/>
    <n v="6464"/>
  </r>
  <r>
    <x v="0"/>
    <x v="1"/>
    <x v="4"/>
    <x v="0"/>
    <n v="2524.13"/>
  </r>
  <r>
    <x v="1"/>
    <x v="0"/>
    <x v="4"/>
    <x v="0"/>
    <n v="6464"/>
  </r>
  <r>
    <x v="1"/>
    <x v="1"/>
    <x v="4"/>
    <x v="0"/>
    <n v="7217.55"/>
  </r>
  <r>
    <x v="2"/>
    <x v="0"/>
    <x v="4"/>
    <x v="0"/>
    <n v="232"/>
  </r>
  <r>
    <x v="2"/>
    <x v="1"/>
    <x v="4"/>
    <x v="0"/>
    <n v="3241.07"/>
  </r>
  <r>
    <x v="3"/>
    <x v="0"/>
    <x v="4"/>
    <x v="0"/>
    <n v="6464"/>
  </r>
  <r>
    <x v="3"/>
    <x v="1"/>
    <x v="4"/>
    <x v="0"/>
    <n v="2123.8200000000002"/>
  </r>
  <r>
    <x v="4"/>
    <x v="0"/>
    <x v="4"/>
    <x v="0"/>
    <n v="6464"/>
  </r>
  <r>
    <x v="4"/>
    <x v="1"/>
    <x v="4"/>
    <x v="0"/>
    <n v="3241.07"/>
  </r>
  <r>
    <x v="5"/>
    <x v="0"/>
    <x v="4"/>
    <x v="0"/>
    <n v="2123.8200000000002"/>
  </r>
  <r>
    <x v="5"/>
    <x v="1"/>
    <x v="4"/>
    <x v="0"/>
    <n v="2707.66"/>
  </r>
  <r>
    <x v="6"/>
    <x v="0"/>
    <x v="4"/>
    <x v="0"/>
    <n v="548"/>
  </r>
  <r>
    <x v="6"/>
    <x v="1"/>
    <x v="4"/>
    <x v="0"/>
    <n v="8712.41"/>
  </r>
  <r>
    <x v="7"/>
    <x v="0"/>
    <x v="4"/>
    <x v="0"/>
    <n v="1448"/>
  </r>
  <r>
    <x v="7"/>
    <x v="1"/>
    <x v="4"/>
    <x v="0"/>
    <n v="6207.3"/>
  </r>
  <r>
    <x v="8"/>
    <x v="0"/>
    <x v="4"/>
    <x v="0"/>
    <n v="1122"/>
  </r>
  <r>
    <x v="8"/>
    <x v="1"/>
    <x v="4"/>
    <x v="0"/>
    <n v="653"/>
  </r>
  <r>
    <x v="9"/>
    <x v="0"/>
    <x v="4"/>
    <x v="0"/>
    <n v="2544"/>
  </r>
  <r>
    <x v="9"/>
    <x v="1"/>
    <x v="4"/>
    <x v="0"/>
    <n v="7639.65"/>
  </r>
  <r>
    <x v="10"/>
    <x v="0"/>
    <x v="4"/>
    <x v="0"/>
    <n v="657"/>
  </r>
  <r>
    <x v="10"/>
    <x v="1"/>
    <x v="4"/>
    <x v="0"/>
    <n v="585"/>
  </r>
  <r>
    <x v="11"/>
    <x v="0"/>
    <x v="4"/>
    <x v="0"/>
    <n v="55"/>
  </r>
  <r>
    <x v="11"/>
    <x v="1"/>
    <x v="4"/>
    <x v="0"/>
    <n v="656"/>
  </r>
  <r>
    <x v="0"/>
    <x v="0"/>
    <x v="5"/>
    <x v="0"/>
    <n v="65494"/>
  </r>
  <r>
    <x v="0"/>
    <x v="1"/>
    <x v="5"/>
    <x v="0"/>
    <n v="145.33000000000001"/>
  </r>
  <r>
    <x v="1"/>
    <x v="0"/>
    <x v="5"/>
    <x v="0"/>
    <n v="65494"/>
  </r>
  <r>
    <x v="1"/>
    <x v="1"/>
    <x v="5"/>
    <x v="0"/>
    <n v="893.57"/>
  </r>
  <r>
    <x v="2"/>
    <x v="0"/>
    <x v="5"/>
    <x v="0"/>
    <n v="4563"/>
  </r>
  <r>
    <x v="2"/>
    <x v="1"/>
    <x v="5"/>
    <x v="0"/>
    <n v="458"/>
  </r>
  <r>
    <x v="3"/>
    <x v="0"/>
    <x v="5"/>
    <x v="0"/>
    <n v="53"/>
  </r>
  <r>
    <x v="3"/>
    <x v="1"/>
    <x v="5"/>
    <x v="0"/>
    <n v="5874"/>
  </r>
  <r>
    <x v="4"/>
    <x v="0"/>
    <x v="5"/>
    <x v="0"/>
    <n v="65494"/>
  </r>
  <r>
    <x v="4"/>
    <x v="1"/>
    <x v="5"/>
    <x v="0"/>
    <n v="458"/>
  </r>
  <r>
    <x v="5"/>
    <x v="0"/>
    <x v="5"/>
    <x v="0"/>
    <n v="5874"/>
  </r>
  <r>
    <x v="5"/>
    <x v="1"/>
    <x v="5"/>
    <x v="0"/>
    <n v="620.62"/>
  </r>
  <r>
    <x v="6"/>
    <x v="0"/>
    <x v="5"/>
    <x v="0"/>
    <n v="543"/>
  </r>
  <r>
    <x v="6"/>
    <x v="1"/>
    <x v="5"/>
    <x v="0"/>
    <n v="644"/>
  </r>
  <r>
    <x v="7"/>
    <x v="0"/>
    <x v="5"/>
    <x v="0"/>
    <n v="144"/>
  </r>
  <r>
    <x v="7"/>
    <x v="1"/>
    <x v="5"/>
    <x v="0"/>
    <n v="180.5"/>
  </r>
  <r>
    <x v="8"/>
    <x v="0"/>
    <x v="5"/>
    <x v="0"/>
    <n v="41"/>
  </r>
  <r>
    <x v="8"/>
    <x v="1"/>
    <x v="5"/>
    <x v="0"/>
    <n v="454"/>
  </r>
  <r>
    <x v="9"/>
    <x v="0"/>
    <x v="5"/>
    <x v="0"/>
    <n v="5548"/>
  </r>
  <r>
    <x v="9"/>
    <x v="1"/>
    <x v="5"/>
    <x v="0"/>
    <n v="514.6"/>
  </r>
  <r>
    <x v="10"/>
    <x v="0"/>
    <x v="5"/>
    <x v="0"/>
    <n v="4485"/>
  </r>
  <r>
    <x v="10"/>
    <x v="1"/>
    <x v="5"/>
    <x v="0"/>
    <n v="55"/>
  </r>
  <r>
    <x v="11"/>
    <x v="0"/>
    <x v="5"/>
    <x v="0"/>
    <n v="54"/>
  </r>
  <r>
    <x v="11"/>
    <x v="1"/>
    <x v="5"/>
    <x v="0"/>
    <n v="646"/>
  </r>
  <r>
    <x v="0"/>
    <x v="0"/>
    <x v="0"/>
    <x v="1"/>
    <n v="454"/>
  </r>
  <r>
    <x v="0"/>
    <x v="1"/>
    <x v="0"/>
    <x v="1"/>
    <n v="456"/>
  </r>
  <r>
    <x v="1"/>
    <x v="0"/>
    <x v="0"/>
    <x v="1"/>
    <n v="44"/>
  </r>
  <r>
    <x v="1"/>
    <x v="1"/>
    <x v="0"/>
    <x v="1"/>
    <n v="1"/>
  </r>
  <r>
    <x v="2"/>
    <x v="0"/>
    <x v="0"/>
    <x v="1"/>
    <n v="54"/>
  </r>
  <r>
    <x v="2"/>
    <x v="1"/>
    <x v="0"/>
    <x v="1"/>
    <n v="190.25"/>
  </r>
  <r>
    <x v="3"/>
    <x v="0"/>
    <x v="0"/>
    <x v="1"/>
    <n v="454"/>
  </r>
  <r>
    <x v="3"/>
    <x v="1"/>
    <x v="0"/>
    <x v="1"/>
    <n v="5"/>
  </r>
  <r>
    <x v="4"/>
    <x v="0"/>
    <x v="0"/>
    <x v="1"/>
    <n v="454"/>
  </r>
  <r>
    <x v="4"/>
    <x v="1"/>
    <x v="0"/>
    <x v="1"/>
    <n v="190.25"/>
  </r>
  <r>
    <x v="5"/>
    <x v="0"/>
    <x v="0"/>
    <x v="1"/>
    <n v="5"/>
  </r>
  <r>
    <x v="5"/>
    <x v="1"/>
    <x v="0"/>
    <x v="1"/>
    <n v="555"/>
  </r>
  <r>
    <x v="6"/>
    <x v="0"/>
    <x v="0"/>
    <x v="1"/>
    <n v="5644"/>
  </r>
  <r>
    <x v="6"/>
    <x v="1"/>
    <x v="0"/>
    <x v="1"/>
    <n v="545"/>
  </r>
  <r>
    <x v="7"/>
    <x v="0"/>
    <x v="0"/>
    <x v="1"/>
    <n v="5"/>
  </r>
  <r>
    <x v="7"/>
    <x v="1"/>
    <x v="0"/>
    <x v="1"/>
    <n v="2"/>
  </r>
  <r>
    <x v="8"/>
    <x v="0"/>
    <x v="0"/>
    <x v="1"/>
    <n v="452"/>
  </r>
  <r>
    <x v="8"/>
    <x v="1"/>
    <x v="0"/>
    <x v="1"/>
    <n v="877"/>
  </r>
  <r>
    <x v="9"/>
    <x v="0"/>
    <x v="0"/>
    <x v="1"/>
    <n v="87"/>
  </r>
  <r>
    <x v="9"/>
    <x v="1"/>
    <x v="0"/>
    <x v="1"/>
    <n v="317.08"/>
  </r>
  <r>
    <x v="10"/>
    <x v="0"/>
    <x v="0"/>
    <x v="1"/>
    <n v="54"/>
  </r>
  <r>
    <x v="10"/>
    <x v="1"/>
    <x v="0"/>
    <x v="1"/>
    <n v="54"/>
  </r>
  <r>
    <x v="11"/>
    <x v="0"/>
    <x v="0"/>
    <x v="1"/>
    <n v="64657"/>
  </r>
  <r>
    <x v="11"/>
    <x v="1"/>
    <x v="0"/>
    <x v="1"/>
    <n v="4444"/>
  </r>
  <r>
    <x v="0"/>
    <x v="0"/>
    <x v="1"/>
    <x v="1"/>
    <n v="454"/>
  </r>
  <r>
    <x v="0"/>
    <x v="1"/>
    <x v="1"/>
    <x v="1"/>
    <n v="0"/>
  </r>
  <r>
    <x v="1"/>
    <x v="0"/>
    <x v="1"/>
    <x v="1"/>
    <n v="154"/>
  </r>
  <r>
    <x v="1"/>
    <x v="1"/>
    <x v="1"/>
    <x v="1"/>
    <n v="0.72401433691756267"/>
  </r>
  <r>
    <x v="2"/>
    <x v="0"/>
    <x v="1"/>
    <x v="1"/>
    <n v="1141"/>
  </r>
  <r>
    <x v="2"/>
    <x v="1"/>
    <x v="1"/>
    <x v="1"/>
    <n v="-1.5698198198198199"/>
  </r>
  <r>
    <x v="3"/>
    <x v="0"/>
    <x v="1"/>
    <x v="1"/>
    <n v="6"/>
  </r>
  <r>
    <x v="3"/>
    <x v="1"/>
    <x v="1"/>
    <x v="1"/>
    <n v="0.99907178217821779"/>
  </r>
  <r>
    <x v="4"/>
    <x v="0"/>
    <x v="1"/>
    <x v="1"/>
    <n v="1141"/>
  </r>
  <r>
    <x v="4"/>
    <x v="1"/>
    <x v="1"/>
    <x v="1"/>
    <n v="0.82348391089108908"/>
  </r>
  <r>
    <x v="5"/>
    <x v="0"/>
    <x v="1"/>
    <x v="1"/>
    <n v="65"/>
  </r>
  <r>
    <x v="5"/>
    <x v="1"/>
    <x v="1"/>
    <x v="1"/>
    <n v="-9.8333333333333339"/>
  </r>
  <r>
    <x v="6"/>
    <x v="0"/>
    <x v="1"/>
    <x v="1"/>
    <n v="5451"/>
  </r>
  <r>
    <x v="6"/>
    <x v="1"/>
    <x v="1"/>
    <x v="1"/>
    <n v="-8.286201022146507"/>
  </r>
  <r>
    <x v="7"/>
    <x v="0"/>
    <x v="1"/>
    <x v="1"/>
    <n v="454"/>
  </r>
  <r>
    <x v="7"/>
    <x v="1"/>
    <x v="1"/>
    <x v="1"/>
    <n v="0.3100303951367781"/>
  </r>
  <r>
    <x v="8"/>
    <x v="0"/>
    <x v="1"/>
    <x v="1"/>
    <n v="554"/>
  </r>
  <r>
    <x v="8"/>
    <x v="1"/>
    <x v="1"/>
    <x v="1"/>
    <n v="0.97418212321744801"/>
  </r>
  <r>
    <x v="9"/>
    <x v="0"/>
    <x v="1"/>
    <x v="1"/>
    <n v="776"/>
  </r>
  <r>
    <x v="9"/>
    <x v="1"/>
    <x v="1"/>
    <x v="1"/>
    <n v="-0.43173431734317341"/>
  </r>
  <r>
    <x v="10"/>
    <x v="0"/>
    <x v="1"/>
    <x v="1"/>
    <n v="55"/>
  </r>
  <r>
    <x v="10"/>
    <x v="1"/>
    <x v="1"/>
    <x v="1"/>
    <n v="0"/>
  </r>
  <r>
    <x v="11"/>
    <x v="0"/>
    <x v="1"/>
    <x v="1"/>
    <n v="87"/>
  </r>
  <r>
    <x v="0"/>
    <x v="0"/>
    <x v="2"/>
    <x v="1"/>
    <n v="545"/>
  </r>
  <r>
    <x v="0"/>
    <x v="1"/>
    <x v="2"/>
    <x v="1"/>
    <n v="-3.9022568807339448"/>
  </r>
  <r>
    <x v="1"/>
    <x v="0"/>
    <x v="2"/>
    <x v="1"/>
    <n v="554"/>
  </r>
  <r>
    <x v="1"/>
    <x v="1"/>
    <x v="2"/>
    <x v="1"/>
    <n v="-4.2887545126353785"/>
  </r>
  <r>
    <x v="2"/>
    <x v="0"/>
    <x v="2"/>
    <x v="1"/>
    <n v="444"/>
  </r>
  <r>
    <x v="2"/>
    <x v="1"/>
    <x v="2"/>
    <x v="1"/>
    <n v="-15.190157657657659"/>
  </r>
  <r>
    <x v="3"/>
    <x v="0"/>
    <x v="2"/>
    <x v="1"/>
    <n v="4646"/>
  </r>
  <r>
    <x v="3"/>
    <x v="1"/>
    <x v="2"/>
    <x v="1"/>
    <n v="0.63993973310374508"/>
  </r>
  <r>
    <x v="4"/>
    <x v="0"/>
    <x v="2"/>
    <x v="1"/>
    <n v="4646"/>
  </r>
  <r>
    <x v="4"/>
    <x v="1"/>
    <x v="2"/>
    <x v="1"/>
    <n v="-0.54722987516142929"/>
  </r>
  <r>
    <x v="5"/>
    <x v="0"/>
    <x v="2"/>
    <x v="1"/>
    <n v="1672.84"/>
  </r>
  <r>
    <x v="5"/>
    <x v="1"/>
    <x v="2"/>
    <x v="1"/>
    <n v="-1.4739676239209965"/>
  </r>
  <r>
    <x v="6"/>
    <x v="0"/>
    <x v="2"/>
    <x v="1"/>
    <n v="658"/>
  </r>
  <r>
    <x v="6"/>
    <x v="1"/>
    <x v="2"/>
    <x v="1"/>
    <n v="0.32826747720364741"/>
  </r>
  <r>
    <x v="7"/>
    <x v="0"/>
    <x v="2"/>
    <x v="1"/>
    <n v="457"/>
  </r>
  <r>
    <x v="7"/>
    <x v="1"/>
    <x v="2"/>
    <x v="1"/>
    <n v="-3.0842231947483589"/>
  </r>
  <r>
    <x v="8"/>
    <x v="0"/>
    <x v="2"/>
    <x v="1"/>
    <n v="5784"/>
  </r>
  <r>
    <x v="8"/>
    <x v="1"/>
    <x v="2"/>
    <x v="1"/>
    <n v="0.28223893499308439"/>
  </r>
  <r>
    <x v="9"/>
    <x v="0"/>
    <x v="2"/>
    <x v="1"/>
    <n v="548"/>
  </r>
  <r>
    <x v="9"/>
    <x v="1"/>
    <x v="2"/>
    <x v="1"/>
    <n v="-8.0666058394160576"/>
  </r>
  <r>
    <x v="10"/>
    <x v="0"/>
    <x v="2"/>
    <x v="1"/>
    <n v="44"/>
  </r>
  <r>
    <x v="10"/>
    <x v="1"/>
    <x v="2"/>
    <x v="1"/>
    <n v="-11.295454545454545"/>
  </r>
  <r>
    <x v="11"/>
    <x v="0"/>
    <x v="2"/>
    <x v="1"/>
    <n v="656"/>
  </r>
  <r>
    <x v="0"/>
    <x v="0"/>
    <x v="3"/>
    <x v="1"/>
    <n v="454"/>
  </r>
  <r>
    <x v="0"/>
    <x v="1"/>
    <x v="3"/>
    <x v="1"/>
    <n v="3749.74"/>
  </r>
  <r>
    <x v="1"/>
    <x v="0"/>
    <x v="3"/>
    <x v="1"/>
    <n v="668"/>
  </r>
  <r>
    <x v="1"/>
    <x v="1"/>
    <x v="3"/>
    <x v="1"/>
    <n v="8149.29"/>
  </r>
  <r>
    <x v="2"/>
    <x v="0"/>
    <x v="3"/>
    <x v="1"/>
    <n v="44"/>
  </r>
  <r>
    <x v="2"/>
    <x v="1"/>
    <x v="3"/>
    <x v="1"/>
    <n v="13703.22"/>
  </r>
  <r>
    <x v="3"/>
    <x v="0"/>
    <x v="3"/>
    <x v="1"/>
    <n v="5646"/>
  </r>
  <r>
    <x v="3"/>
    <x v="1"/>
    <x v="3"/>
    <x v="1"/>
    <n v="4748.32"/>
  </r>
  <r>
    <x v="4"/>
    <x v="0"/>
    <x v="3"/>
    <x v="1"/>
    <n v="5646"/>
  </r>
  <r>
    <x v="4"/>
    <x v="1"/>
    <x v="3"/>
    <x v="1"/>
    <n v="13703.22"/>
  </r>
  <r>
    <x v="5"/>
    <x v="0"/>
    <x v="3"/>
    <x v="1"/>
    <n v="4748.32"/>
  </r>
  <r>
    <x v="5"/>
    <x v="1"/>
    <x v="3"/>
    <x v="1"/>
    <n v="4852.18"/>
  </r>
  <r>
    <x v="6"/>
    <x v="0"/>
    <x v="3"/>
    <x v="1"/>
    <n v="52"/>
  </r>
  <r>
    <x v="6"/>
    <x v="1"/>
    <x v="3"/>
    <x v="1"/>
    <n v="5327.35"/>
  </r>
  <r>
    <x v="7"/>
    <x v="0"/>
    <x v="3"/>
    <x v="1"/>
    <n v="1132"/>
  </r>
  <r>
    <x v="7"/>
    <x v="1"/>
    <x v="3"/>
    <x v="1"/>
    <n v="10158.27"/>
  </r>
  <r>
    <x v="8"/>
    <x v="0"/>
    <x v="3"/>
    <x v="1"/>
    <n v="452"/>
  </r>
  <r>
    <x v="8"/>
    <x v="1"/>
    <x v="3"/>
    <x v="1"/>
    <n v="5215.8500000000004"/>
  </r>
  <r>
    <x v="9"/>
    <x v="0"/>
    <x v="3"/>
    <x v="1"/>
    <n v="215"/>
  </r>
  <r>
    <x v="9"/>
    <x v="1"/>
    <x v="3"/>
    <x v="1"/>
    <n v="9996.2099999999991"/>
  </r>
  <r>
    <x v="10"/>
    <x v="0"/>
    <x v="3"/>
    <x v="1"/>
    <n v="583"/>
  </r>
  <r>
    <x v="10"/>
    <x v="1"/>
    <x v="3"/>
    <x v="1"/>
    <n v="44"/>
  </r>
  <r>
    <x v="11"/>
    <x v="0"/>
    <x v="3"/>
    <x v="1"/>
    <n v="55"/>
  </r>
  <r>
    <x v="11"/>
    <x v="1"/>
    <x v="3"/>
    <x v="1"/>
    <n v="5646"/>
  </r>
  <r>
    <x v="0"/>
    <x v="0"/>
    <x v="4"/>
    <x v="1"/>
    <n v="2524.13"/>
  </r>
  <r>
    <x v="0"/>
    <x v="1"/>
    <x v="4"/>
    <x v="1"/>
    <n v="-55.091777777777779"/>
  </r>
  <r>
    <x v="1"/>
    <x v="0"/>
    <x v="4"/>
    <x v="1"/>
    <n v="7217.55"/>
  </r>
  <r>
    <x v="1"/>
    <x v="1"/>
    <x v="4"/>
    <x v="1"/>
    <n v="-10.036009174311927"/>
  </r>
  <r>
    <x v="2"/>
    <x v="0"/>
    <x v="4"/>
    <x v="1"/>
    <n v="3241.07"/>
  </r>
  <r>
    <x v="2"/>
    <x v="1"/>
    <x v="4"/>
    <x v="1"/>
    <n v="-72.660681818181828"/>
  </r>
  <r>
    <x v="3"/>
    <x v="0"/>
    <x v="4"/>
    <x v="1"/>
    <n v="2123.8200000000002"/>
  </r>
  <r>
    <x v="3"/>
    <x v="1"/>
    <x v="4"/>
    <x v="1"/>
    <n v="0.67143873762376238"/>
  </r>
  <r>
    <x v="4"/>
    <x v="0"/>
    <x v="4"/>
    <x v="1"/>
    <n v="3241.07"/>
  </r>
  <r>
    <x v="4"/>
    <x v="1"/>
    <x v="4"/>
    <x v="1"/>
    <n v="0.49859684405940591"/>
  </r>
  <r>
    <x v="5"/>
    <x v="0"/>
    <x v="4"/>
    <x v="1"/>
    <n v="2707.66"/>
  </r>
  <r>
    <x v="5"/>
    <x v="1"/>
    <x v="4"/>
    <x v="1"/>
    <n v="-0.2749008861391265"/>
  </r>
  <r>
    <x v="6"/>
    <x v="0"/>
    <x v="4"/>
    <x v="1"/>
    <n v="8712.41"/>
  </r>
  <r>
    <x v="6"/>
    <x v="1"/>
    <x v="4"/>
    <x v="1"/>
    <n v="-14.898558394160583"/>
  </r>
  <r>
    <x v="7"/>
    <x v="0"/>
    <x v="4"/>
    <x v="1"/>
    <n v="6207.3"/>
  </r>
  <r>
    <x v="7"/>
    <x v="1"/>
    <x v="4"/>
    <x v="1"/>
    <n v="-3.2868093922651935"/>
  </r>
  <r>
    <x v="8"/>
    <x v="0"/>
    <x v="4"/>
    <x v="1"/>
    <n v="653"/>
  </r>
  <r>
    <x v="8"/>
    <x v="1"/>
    <x v="4"/>
    <x v="1"/>
    <n v="0.41800356506238862"/>
  </r>
  <r>
    <x v="9"/>
    <x v="0"/>
    <x v="4"/>
    <x v="1"/>
    <n v="7639.65"/>
  </r>
  <r>
    <x v="9"/>
    <x v="1"/>
    <x v="4"/>
    <x v="1"/>
    <n v="-2.003007075471698"/>
  </r>
  <r>
    <x v="10"/>
    <x v="0"/>
    <x v="4"/>
    <x v="1"/>
    <n v="585"/>
  </r>
  <r>
    <x v="10"/>
    <x v="1"/>
    <x v="4"/>
    <x v="1"/>
    <n v="0.1095890410958904"/>
  </r>
  <r>
    <x v="11"/>
    <x v="0"/>
    <x v="4"/>
    <x v="1"/>
    <n v="656"/>
  </r>
  <r>
    <x v="0"/>
    <x v="0"/>
    <x v="5"/>
    <x v="1"/>
    <n v="45"/>
  </r>
  <r>
    <x v="0"/>
    <x v="1"/>
    <x v="5"/>
    <x v="1"/>
    <n v="-2.2295555555555557"/>
  </r>
  <r>
    <x v="1"/>
    <x v="0"/>
    <x v="5"/>
    <x v="1"/>
    <n v="543"/>
  </r>
  <r>
    <x v="1"/>
    <x v="1"/>
    <x v="5"/>
    <x v="1"/>
    <n v="-0.64561694290976068"/>
  </r>
  <r>
    <x v="2"/>
    <x v="0"/>
    <x v="5"/>
    <x v="1"/>
    <n v="4563"/>
  </r>
  <r>
    <x v="2"/>
    <x v="1"/>
    <x v="5"/>
    <x v="1"/>
    <n v="0.89962743808897661"/>
  </r>
  <r>
    <x v="3"/>
    <x v="0"/>
    <x v="5"/>
    <x v="1"/>
    <n v="53"/>
  </r>
  <r>
    <x v="3"/>
    <x v="1"/>
    <x v="5"/>
    <x v="1"/>
    <n v="-109.83018867924528"/>
  </r>
  <r>
    <x v="4"/>
    <x v="0"/>
    <x v="5"/>
    <x v="1"/>
    <n v="65494"/>
  </r>
  <r>
    <x v="4"/>
    <x v="1"/>
    <x v="5"/>
    <x v="1"/>
    <n v="0.99300699300699302"/>
  </r>
  <r>
    <x v="5"/>
    <x v="0"/>
    <x v="5"/>
    <x v="1"/>
    <n v="5874"/>
  </r>
  <r>
    <x v="5"/>
    <x v="1"/>
    <x v="5"/>
    <x v="1"/>
    <n v="0.89434456928838957"/>
  </r>
  <r>
    <x v="6"/>
    <x v="0"/>
    <x v="5"/>
    <x v="1"/>
    <n v="543"/>
  </r>
  <r>
    <x v="6"/>
    <x v="1"/>
    <x v="5"/>
    <x v="1"/>
    <n v="-0.1860036832412523"/>
  </r>
  <r>
    <x v="7"/>
    <x v="0"/>
    <x v="5"/>
    <x v="1"/>
    <n v="144"/>
  </r>
  <r>
    <x v="7"/>
    <x v="1"/>
    <x v="5"/>
    <x v="1"/>
    <n v="-0.25347222222222221"/>
  </r>
  <r>
    <x v="8"/>
    <x v="0"/>
    <x v="5"/>
    <x v="1"/>
    <n v="41"/>
  </r>
  <r>
    <x v="8"/>
    <x v="1"/>
    <x v="5"/>
    <x v="1"/>
    <n v="-10.073170731707316"/>
  </r>
  <r>
    <x v="9"/>
    <x v="0"/>
    <x v="5"/>
    <x v="1"/>
    <n v="5548"/>
  </r>
  <r>
    <x v="9"/>
    <x v="1"/>
    <x v="5"/>
    <x v="1"/>
    <n v="0.90724585436193217"/>
  </r>
  <r>
    <x v="10"/>
    <x v="0"/>
    <x v="5"/>
    <x v="1"/>
    <n v="4485"/>
  </r>
  <r>
    <x v="10"/>
    <x v="1"/>
    <x v="5"/>
    <x v="1"/>
    <n v="0.98773690078037901"/>
  </r>
  <r>
    <x v="11"/>
    <x v="0"/>
    <x v="5"/>
    <x v="1"/>
    <n v="5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7F469B9-B003-41B1-BE48-8AEDCEBCCECF}" name="Tableau croisé dynamique1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 colHeaderCaption="Période" fieldListSortAscending="1">
  <location ref="A2:D28" firstHeaderRow="1" firstDataRow="2" firstDataCol="1"/>
  <pivotFields count="5">
    <pivotField axis="axisRow" showAll="0" defaultSubtotal="0">
      <items count="12">
        <item x="1"/>
        <item x="2"/>
        <item x="3"/>
        <item x="4"/>
        <item x="5"/>
        <item x="6"/>
        <item x="7"/>
        <item x="8"/>
        <item x="9"/>
        <item x="10"/>
        <item x="11"/>
        <item x="0"/>
      </items>
    </pivotField>
    <pivotField axis="axisCol" showAll="0" defaultSubtotal="0">
      <items count="2">
        <item x="0"/>
        <item x="1"/>
      </items>
    </pivotField>
    <pivotField axis="axisRow" showAll="0" defaultSubtotal="0">
      <items count="6">
        <item h="1" x="4"/>
        <item h="1" x="5"/>
        <item h="1" x="3"/>
        <item x="2"/>
        <item h="1" x="0"/>
        <item h="1" x="1"/>
      </items>
    </pivotField>
    <pivotField showAll="0" defaultSubtotal="0">
      <items count="2">
        <item x="0"/>
        <item x="1"/>
      </items>
    </pivotField>
    <pivotField dataField="1" showAll="0" defaultSubtotal="0"/>
  </pivotFields>
  <rowFields count="2">
    <field x="0"/>
    <field x="2"/>
  </rowFields>
  <rowItems count="25">
    <i>
      <x/>
    </i>
    <i r="1">
      <x v="3"/>
    </i>
    <i>
      <x v="1"/>
    </i>
    <i r="1">
      <x v="3"/>
    </i>
    <i>
      <x v="2"/>
    </i>
    <i r="1">
      <x v="3"/>
    </i>
    <i>
      <x v="3"/>
    </i>
    <i r="1">
      <x v="3"/>
    </i>
    <i>
      <x v="4"/>
    </i>
    <i r="1">
      <x v="3"/>
    </i>
    <i>
      <x v="5"/>
    </i>
    <i r="1">
      <x v="3"/>
    </i>
    <i>
      <x v="6"/>
    </i>
    <i r="1">
      <x v="3"/>
    </i>
    <i>
      <x v="7"/>
    </i>
    <i r="1">
      <x v="3"/>
    </i>
    <i>
      <x v="8"/>
    </i>
    <i r="1">
      <x v="3"/>
    </i>
    <i>
      <x v="9"/>
    </i>
    <i r="1">
      <x v="3"/>
    </i>
    <i>
      <x v="10"/>
    </i>
    <i r="1">
      <x v="3"/>
    </i>
    <i>
      <x v="11"/>
    </i>
    <i r="1">
      <x v="3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Valeur" fld="4" baseField="2" baseItem="0" numFmtId="164"/>
  </dataFields>
  <chartFormats count="56">
    <chartFormat chart="2" format="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0"/>
          </reference>
        </references>
      </pivotArea>
    </chartFormat>
    <chartFormat chart="2" format="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1"/>
          </reference>
        </references>
      </pivotArea>
    </chartFormat>
    <chartFormat chart="2" format="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0"/>
          </reference>
        </references>
      </pivotArea>
    </chartFormat>
    <chartFormat chart="2" format="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1"/>
          </reference>
        </references>
      </pivotArea>
    </chartFormat>
    <chartFormat chart="2" format="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</references>
      </pivotArea>
    </chartFormat>
    <chartFormat chart="2" format="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</references>
      </pivotArea>
    </chartFormat>
    <chartFormat chart="2" format="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0"/>
          </reference>
        </references>
      </pivotArea>
    </chartFormat>
    <chartFormat chart="2" format="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1"/>
          </reference>
        </references>
      </pivotArea>
    </chartFormat>
    <chartFormat chart="2" format="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0"/>
          </reference>
        </references>
      </pivotArea>
    </chartFormat>
    <chartFormat chart="2" format="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1"/>
          </reference>
        </references>
      </pivotArea>
    </chartFormat>
    <chartFormat chart="2" format="1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1" count="1" selected="0">
            <x v="0"/>
          </reference>
        </references>
      </pivotArea>
    </chartFormat>
    <chartFormat chart="2" format="1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1" count="1" selected="0">
            <x v="1"/>
          </reference>
        </references>
      </pivotArea>
    </chartFormat>
    <chartFormat chart="2" format="1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1" count="1" selected="0">
            <x v="0"/>
          </reference>
        </references>
      </pivotArea>
    </chartFormat>
    <chartFormat chart="2" format="1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1" count="1" selected="0">
            <x v="1"/>
          </reference>
        </references>
      </pivotArea>
    </chartFormat>
    <chartFormat chart="2" format="1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0"/>
          </reference>
        </references>
      </pivotArea>
    </chartFormat>
    <chartFormat chart="2" format="1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1"/>
          </reference>
        </references>
      </pivotArea>
    </chartFormat>
    <chartFormat chart="2" format="1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0"/>
          </reference>
        </references>
      </pivotArea>
    </chartFormat>
    <chartFormat chart="2" format="1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1"/>
          </reference>
        </references>
      </pivotArea>
    </chartFormat>
    <chartFormat chart="2" format="1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0"/>
          </reference>
        </references>
      </pivotArea>
    </chartFormat>
    <chartFormat chart="2" format="1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1"/>
          </reference>
        </references>
      </pivotArea>
    </chartFormat>
    <chartFormat chart="2" format="2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1" count="1" selected="0">
            <x v="0"/>
          </reference>
        </references>
      </pivotArea>
    </chartFormat>
    <chartFormat chart="2" format="2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1" count="1" selected="0">
            <x v="1"/>
          </reference>
        </references>
      </pivotArea>
    </chartFormat>
    <chartFormat chart="2" format="2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0"/>
          </reference>
        </references>
      </pivotArea>
    </chartFormat>
    <chartFormat chart="2" format="2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1"/>
          </reference>
        </references>
      </pivotArea>
    </chartFormat>
    <chartFormat chart="2" format="4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</references>
      </pivotArea>
    </chartFormat>
    <chartFormat chart="2" format="4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</references>
      </pivotArea>
    </chartFormat>
    <chartFormat chart="2" format="5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1"/>
          </reference>
        </references>
      </pivotArea>
    </chartFormat>
    <chartFormat chart="2" format="5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</references>
      </pivotArea>
    </chartFormat>
    <chartFormat chart="2" format="5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2"/>
          </reference>
        </references>
      </pivotArea>
    </chartFormat>
    <chartFormat chart="2" format="5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2"/>
          </reference>
        </references>
      </pivotArea>
    </chartFormat>
    <chartFormat chart="2" format="5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3"/>
          </reference>
        </references>
      </pivotArea>
    </chartFormat>
    <chartFormat chart="2" format="5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3"/>
          </reference>
        </references>
      </pivotArea>
    </chartFormat>
    <chartFormat chart="2" format="5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4"/>
          </reference>
        </references>
      </pivotArea>
    </chartFormat>
    <chartFormat chart="2" format="5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4"/>
          </reference>
        </references>
      </pivotArea>
    </chartFormat>
    <chartFormat chart="2" format="5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5"/>
          </reference>
        </references>
      </pivotArea>
    </chartFormat>
    <chartFormat chart="2" format="5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5"/>
          </reference>
        </references>
      </pivotArea>
    </chartFormat>
    <chartFormat chart="2" format="6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" format="6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6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2" format="6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" format="6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2" format="6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2" format="2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2" format="2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2" format="22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2" format="22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2" format="22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2" format="2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2" format="22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2" format="22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2" format="23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2" format="23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2" format="23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2" format="23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2" format="23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23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B5990712-1A10-4C46-9544-9C7C5CF77067}" sourceName="Client">
  <pivotTables>
    <pivotTable tabId="4" name="Tableau croisé dynamique1"/>
  </pivotTables>
  <data>
    <tabular pivotCacheId="2122861141">
      <items count="6">
        <i x="4"/>
        <i x="5"/>
        <i x="3"/>
        <i x="2" s="1"/>
        <i x="0"/>
        <i x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amille" xr10:uid="{C5D838A2-DA72-43BB-A283-611D30C3D930}" sourceName="Famille">
  <pivotTables>
    <pivotTable tabId="4" name="Tableau croisé dynamique1"/>
  </pivotTables>
  <data>
    <tabular pivotCacheId="2122861141">
      <items count="2"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" xr10:uid="{C12B4963-51BF-4F0D-8B59-06296E4F1C42}" cache="Segment_Client" caption="Client" rowHeight="241300"/>
  <slicer name="Famille" xr10:uid="{E0B75F5A-DEA4-4B9B-AC0A-12080D21CA97}" cache="Segment_Famille" caption="Famill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66CC98-AE72-4190-A7AD-5CFE5A244338}">
  <dimension ref="A2:AN24"/>
  <sheetViews>
    <sheetView workbookViewId="0">
      <selection activeCell="A4" sqref="A4:AK11"/>
    </sheetView>
  </sheetViews>
  <sheetFormatPr baseColWidth="10" defaultRowHeight="15" x14ac:dyDescent="0.25"/>
  <cols>
    <col min="2" max="3" width="11.5703125" bestFit="1" customWidth="1"/>
    <col min="4" max="4" width="5.85546875" bestFit="1" customWidth="1"/>
    <col min="5" max="6" width="11.5703125" bestFit="1" customWidth="1"/>
    <col min="7" max="7" width="6.85546875" bestFit="1" customWidth="1"/>
    <col min="8" max="9" width="11.5703125" bestFit="1" customWidth="1"/>
    <col min="10" max="10" width="11.5703125" customWidth="1"/>
    <col min="11" max="12" width="11.5703125" bestFit="1" customWidth="1"/>
    <col min="13" max="13" width="11" customWidth="1"/>
    <col min="14" max="15" width="11.5703125" bestFit="1" customWidth="1"/>
    <col min="16" max="16" width="11" customWidth="1"/>
    <col min="18" max="18" width="11.5703125" bestFit="1" customWidth="1"/>
    <col min="19" max="19" width="11.5703125" customWidth="1"/>
    <col min="21" max="21" width="11.5703125" bestFit="1" customWidth="1"/>
    <col min="22" max="22" width="11.5703125" customWidth="1"/>
    <col min="24" max="24" width="11.5703125" bestFit="1" customWidth="1"/>
    <col min="25" max="25" width="11.5703125" customWidth="1"/>
    <col min="26" max="27" width="11.5703125" bestFit="1" customWidth="1"/>
    <col min="28" max="28" width="11" customWidth="1"/>
    <col min="30" max="30" width="11.5703125" bestFit="1" customWidth="1"/>
    <col min="31" max="31" width="11.5703125" customWidth="1"/>
    <col min="33" max="33" width="11" bestFit="1" customWidth="1"/>
    <col min="34" max="34" width="11" customWidth="1"/>
    <col min="35" max="36" width="11.5703125" bestFit="1" customWidth="1"/>
    <col min="37" max="37" width="11" customWidth="1"/>
    <col min="38" max="38" width="12.5703125" bestFit="1" customWidth="1"/>
    <col min="39" max="40" width="12.5703125" customWidth="1"/>
  </cols>
  <sheetData>
    <row r="2" spans="1:40" x14ac:dyDescent="0.25">
      <c r="F2" s="25" t="s">
        <v>30</v>
      </c>
      <c r="G2" s="25"/>
      <c r="H2" s="25"/>
      <c r="I2" s="25"/>
      <c r="J2" s="25"/>
    </row>
    <row r="3" spans="1:40" ht="15.75" thickBot="1" x14ac:dyDescent="0.3"/>
    <row r="4" spans="1:40" x14ac:dyDescent="0.25">
      <c r="A4" s="26" t="s">
        <v>4</v>
      </c>
      <c r="B4" s="28" t="s">
        <v>17</v>
      </c>
      <c r="C4" s="29"/>
      <c r="D4" s="30"/>
      <c r="E4" s="22" t="s">
        <v>19</v>
      </c>
      <c r="F4" s="23"/>
      <c r="G4" s="24"/>
      <c r="H4" s="28" t="s">
        <v>20</v>
      </c>
      <c r="I4" s="29"/>
      <c r="J4" s="30"/>
      <c r="K4" s="22" t="s">
        <v>0</v>
      </c>
      <c r="L4" s="23"/>
      <c r="M4" s="24"/>
      <c r="N4" s="28" t="s">
        <v>21</v>
      </c>
      <c r="O4" s="29"/>
      <c r="P4" s="30"/>
      <c r="Q4" s="22" t="s">
        <v>1</v>
      </c>
      <c r="R4" s="23"/>
      <c r="S4" s="24"/>
      <c r="T4" s="28" t="s">
        <v>2</v>
      </c>
      <c r="U4" s="29"/>
      <c r="V4" s="30"/>
      <c r="W4" s="22" t="s">
        <v>22</v>
      </c>
      <c r="X4" s="23"/>
      <c r="Y4" s="24"/>
      <c r="Z4" s="28" t="s">
        <v>3</v>
      </c>
      <c r="AA4" s="29"/>
      <c r="AB4" s="30"/>
      <c r="AC4" s="22" t="s">
        <v>23</v>
      </c>
      <c r="AD4" s="23"/>
      <c r="AE4" s="24"/>
      <c r="AF4" s="28" t="s">
        <v>24</v>
      </c>
      <c r="AG4" s="29"/>
      <c r="AH4" s="30"/>
      <c r="AI4" s="22" t="s">
        <v>25</v>
      </c>
      <c r="AJ4" s="23"/>
      <c r="AK4" s="24"/>
      <c r="AL4" s="28" t="s">
        <v>5</v>
      </c>
      <c r="AM4" s="29"/>
      <c r="AN4" s="30"/>
    </row>
    <row r="5" spans="1:40" x14ac:dyDescent="0.25">
      <c r="A5" s="27"/>
      <c r="B5" s="11" t="s">
        <v>18</v>
      </c>
      <c r="C5" s="11" t="s">
        <v>16</v>
      </c>
      <c r="D5" s="11" t="s">
        <v>28</v>
      </c>
      <c r="E5" s="9" t="s">
        <v>18</v>
      </c>
      <c r="F5" s="9" t="s">
        <v>16</v>
      </c>
      <c r="G5" s="9" t="s">
        <v>27</v>
      </c>
      <c r="H5" s="11" t="s">
        <v>18</v>
      </c>
      <c r="I5" s="11" t="s">
        <v>16</v>
      </c>
      <c r="J5" s="11" t="s">
        <v>27</v>
      </c>
      <c r="K5" s="9" t="s">
        <v>18</v>
      </c>
      <c r="L5" s="9" t="s">
        <v>16</v>
      </c>
      <c r="M5" s="9" t="s">
        <v>27</v>
      </c>
      <c r="N5" s="11" t="s">
        <v>18</v>
      </c>
      <c r="O5" s="11" t="s">
        <v>16</v>
      </c>
      <c r="P5" s="11" t="s">
        <v>27</v>
      </c>
      <c r="Q5" s="9" t="s">
        <v>18</v>
      </c>
      <c r="R5" s="9" t="s">
        <v>16</v>
      </c>
      <c r="S5" s="9" t="s">
        <v>27</v>
      </c>
      <c r="T5" s="11" t="s">
        <v>18</v>
      </c>
      <c r="U5" s="11" t="s">
        <v>16</v>
      </c>
      <c r="V5" s="11" t="s">
        <v>27</v>
      </c>
      <c r="W5" s="9" t="s">
        <v>18</v>
      </c>
      <c r="X5" s="9" t="s">
        <v>16</v>
      </c>
      <c r="Y5" s="9" t="s">
        <v>27</v>
      </c>
      <c r="Z5" s="11" t="s">
        <v>18</v>
      </c>
      <c r="AA5" s="11" t="s">
        <v>16</v>
      </c>
      <c r="AB5" s="11" t="s">
        <v>27</v>
      </c>
      <c r="AC5" s="9" t="s">
        <v>18</v>
      </c>
      <c r="AD5" s="9" t="s">
        <v>16</v>
      </c>
      <c r="AE5" s="9" t="s">
        <v>27</v>
      </c>
      <c r="AF5" s="11" t="s">
        <v>18</v>
      </c>
      <c r="AG5" s="11" t="s">
        <v>16</v>
      </c>
      <c r="AH5" s="11" t="s">
        <v>27</v>
      </c>
      <c r="AI5" s="9" t="s">
        <v>18</v>
      </c>
      <c r="AJ5" s="9" t="s">
        <v>16</v>
      </c>
      <c r="AK5" s="9"/>
      <c r="AL5" s="14" t="s">
        <v>18</v>
      </c>
      <c r="AM5" s="14" t="s">
        <v>16</v>
      </c>
      <c r="AN5" s="14" t="s">
        <v>28</v>
      </c>
    </row>
    <row r="6" spans="1:40" x14ac:dyDescent="0.25">
      <c r="A6" s="4" t="s">
        <v>10</v>
      </c>
      <c r="B6" s="12">
        <v>454</v>
      </c>
      <c r="C6" s="12">
        <v>456</v>
      </c>
      <c r="D6" s="13">
        <f>(B6-C6)/B6</f>
        <v>-4.4052863436123352E-3</v>
      </c>
      <c r="E6" s="2">
        <v>44</v>
      </c>
      <c r="F6" s="2">
        <v>1</v>
      </c>
      <c r="G6" s="10">
        <f>(E6-F6)/E6</f>
        <v>0.97727272727272729</v>
      </c>
      <c r="H6" s="12">
        <v>54</v>
      </c>
      <c r="I6" s="12">
        <v>190.25</v>
      </c>
      <c r="J6" s="13">
        <f>(H6-I6)/H6</f>
        <v>-2.5231481481481484</v>
      </c>
      <c r="K6" s="2">
        <v>454</v>
      </c>
      <c r="L6" s="2">
        <v>5</v>
      </c>
      <c r="M6" s="10">
        <f>(K6-L6)/K6</f>
        <v>0.98898678414096919</v>
      </c>
      <c r="N6" s="12">
        <v>454</v>
      </c>
      <c r="O6" s="12">
        <v>190.25</v>
      </c>
      <c r="P6" s="13">
        <f>(N6-O6)/N6</f>
        <v>0.58094713656387664</v>
      </c>
      <c r="Q6" s="2">
        <v>5</v>
      </c>
      <c r="R6" s="2">
        <v>555</v>
      </c>
      <c r="S6" s="13">
        <f>(Q6-R6)/Q6</f>
        <v>-110</v>
      </c>
      <c r="T6" s="12">
        <v>5644</v>
      </c>
      <c r="U6" s="12">
        <v>545</v>
      </c>
      <c r="V6" s="13">
        <f>(T6-U6)/T6</f>
        <v>0.90343727852586819</v>
      </c>
      <c r="W6" s="2">
        <v>5</v>
      </c>
      <c r="X6" s="2">
        <v>2</v>
      </c>
      <c r="Y6" s="13">
        <f>(W6-X6)/W6</f>
        <v>0.6</v>
      </c>
      <c r="Z6" s="12">
        <v>452</v>
      </c>
      <c r="AA6" s="12">
        <v>877</v>
      </c>
      <c r="AB6" s="13">
        <f>(Z6-AA6)/Z6</f>
        <v>-0.94026548672566368</v>
      </c>
      <c r="AC6" s="2">
        <v>87</v>
      </c>
      <c r="AD6" s="2">
        <v>317.08</v>
      </c>
      <c r="AE6" s="13">
        <f>(AC6-AD6)/AC6</f>
        <v>-2.6445977011494253</v>
      </c>
      <c r="AF6" s="12">
        <v>54</v>
      </c>
      <c r="AG6" s="12">
        <v>54</v>
      </c>
      <c r="AH6" s="13">
        <f>(AF6-AG6)/AF6</f>
        <v>0</v>
      </c>
      <c r="AI6" s="2">
        <v>64657</v>
      </c>
      <c r="AJ6" s="2">
        <v>4444</v>
      </c>
      <c r="AK6" s="13">
        <f>(AI6-AJ6)/AI6</f>
        <v>0.93126807615571405</v>
      </c>
      <c r="AL6" s="12">
        <f>B6+E6+H6+K6+Q6+N6+T6+T6+Z6+W6+W6+AC6+AF6+AI6</f>
        <v>78013</v>
      </c>
      <c r="AM6" s="12">
        <f>AJ6+AG6+AD6+X6+U6+R6+L6+I6+F6+C6</f>
        <v>6569.33</v>
      </c>
      <c r="AN6" s="13">
        <f>(AL6-AM6)/AL6</f>
        <v>0.91579185520361994</v>
      </c>
    </row>
    <row r="7" spans="1:40" x14ac:dyDescent="0.25">
      <c r="A7" s="4" t="s">
        <v>11</v>
      </c>
      <c r="B7" s="12">
        <v>454</v>
      </c>
      <c r="C7" s="12">
        <v>454</v>
      </c>
      <c r="D7" s="13">
        <f t="shared" ref="D7:D12" si="0">(B7-C7)/B7</f>
        <v>0</v>
      </c>
      <c r="E7" s="2">
        <v>558</v>
      </c>
      <c r="F7" s="2">
        <v>154</v>
      </c>
      <c r="G7" s="10">
        <f t="shared" ref="G7:G12" si="1">(E7-F7)/E7</f>
        <v>0.72401433691756267</v>
      </c>
      <c r="H7" s="12">
        <v>444</v>
      </c>
      <c r="I7" s="12">
        <v>1141</v>
      </c>
      <c r="J7" s="13">
        <f t="shared" ref="J7:J11" si="2">(H7-I7)/H7</f>
        <v>-1.5698198198198199</v>
      </c>
      <c r="K7" s="2">
        <v>6464</v>
      </c>
      <c r="L7" s="2">
        <v>6</v>
      </c>
      <c r="M7" s="10">
        <f t="shared" ref="M7:M11" si="3">(K7-L7)/K7</f>
        <v>0.99907178217821779</v>
      </c>
      <c r="N7" s="12">
        <v>6464</v>
      </c>
      <c r="O7" s="12">
        <v>1141</v>
      </c>
      <c r="P7" s="13">
        <f t="shared" ref="P7:P11" si="4">(N7-O7)/N7</f>
        <v>0.82348391089108908</v>
      </c>
      <c r="Q7" s="2">
        <v>6</v>
      </c>
      <c r="R7" s="2">
        <v>65</v>
      </c>
      <c r="S7" s="13">
        <f t="shared" ref="S7:S11" si="5">(Q7-R7)/Q7</f>
        <v>-9.8333333333333339</v>
      </c>
      <c r="T7" s="12">
        <v>587</v>
      </c>
      <c r="U7" s="12">
        <v>5451</v>
      </c>
      <c r="V7" s="13">
        <f t="shared" ref="V7:V11" si="6">(T7-U7)/T7</f>
        <v>-8.286201022146507</v>
      </c>
      <c r="W7" s="2">
        <v>658</v>
      </c>
      <c r="X7" s="2">
        <v>454</v>
      </c>
      <c r="Y7" s="13">
        <f t="shared" ref="Y7:Y11" si="7">(W7-X7)/W7</f>
        <v>0.3100303951367781</v>
      </c>
      <c r="Z7" s="12">
        <v>21458</v>
      </c>
      <c r="AA7" s="12">
        <v>554</v>
      </c>
      <c r="AB7" s="13">
        <f t="shared" ref="AB7:AB11" si="8">(Z7-AA7)/Z7</f>
        <v>0.97418212321744801</v>
      </c>
      <c r="AC7" s="2">
        <v>542</v>
      </c>
      <c r="AD7" s="2">
        <v>776</v>
      </c>
      <c r="AE7" s="13">
        <f t="shared" ref="AE7:AE11" si="9">(AC7-AD7)/AC7</f>
        <v>-0.43173431734317341</v>
      </c>
      <c r="AF7" s="12">
        <v>55</v>
      </c>
      <c r="AG7" s="12">
        <v>55</v>
      </c>
      <c r="AH7" s="13">
        <f t="shared" ref="AH7:AH11" si="10">(AF7-AG7)/AF7</f>
        <v>0</v>
      </c>
      <c r="AI7" s="2">
        <v>565</v>
      </c>
      <c r="AJ7" s="2">
        <v>87</v>
      </c>
      <c r="AK7" s="13">
        <f t="shared" ref="AK7:AK11" si="11">(AI7-AJ7)/AI7</f>
        <v>0.84601769911504421</v>
      </c>
      <c r="AL7" s="12">
        <f t="shared" ref="AL7:AL11" si="12">B7+E7+H7+K7+Q7+N7+T7+T7+Z7+W7+W7+AC7+AF7+AI7</f>
        <v>39500</v>
      </c>
      <c r="AM7" s="12">
        <f t="shared" ref="AM7:AM12" si="13">AJ7+AG7+AD7+X7+U7+R7+L7+I7+F7+C7</f>
        <v>8643</v>
      </c>
      <c r="AN7" s="13">
        <f t="shared" ref="AN7:AN12" si="14">(AL7-AM7)/AL7</f>
        <v>0.7811898734177215</v>
      </c>
    </row>
    <row r="8" spans="1:40" x14ac:dyDescent="0.25">
      <c r="A8" s="4" t="s">
        <v>12</v>
      </c>
      <c r="B8" s="12">
        <v>545</v>
      </c>
      <c r="C8" s="12">
        <v>2671.73</v>
      </c>
      <c r="D8" s="13">
        <f t="shared" si="0"/>
        <v>-3.9022568807339448</v>
      </c>
      <c r="E8" s="2">
        <v>554</v>
      </c>
      <c r="F8" s="2">
        <v>2929.97</v>
      </c>
      <c r="G8" s="10">
        <f t="shared" si="1"/>
        <v>-4.2887545126353785</v>
      </c>
      <c r="H8" s="12">
        <v>444</v>
      </c>
      <c r="I8" s="12">
        <v>7188.43</v>
      </c>
      <c r="J8" s="13">
        <f t="shared" si="2"/>
        <v>-15.190157657657659</v>
      </c>
      <c r="K8" s="2">
        <v>4646</v>
      </c>
      <c r="L8" s="2">
        <v>1672.84</v>
      </c>
      <c r="M8" s="10">
        <f t="shared" si="3"/>
        <v>0.63993973310374508</v>
      </c>
      <c r="N8" s="12">
        <v>4646</v>
      </c>
      <c r="O8" s="12">
        <v>7188.43</v>
      </c>
      <c r="P8" s="13">
        <f t="shared" si="4"/>
        <v>-0.54722987516142929</v>
      </c>
      <c r="Q8" s="2">
        <v>1672.84</v>
      </c>
      <c r="R8" s="2">
        <v>4138.5519999999997</v>
      </c>
      <c r="S8" s="13">
        <f t="shared" si="5"/>
        <v>-1.4739676239209965</v>
      </c>
      <c r="T8" s="12">
        <v>658</v>
      </c>
      <c r="U8" s="12">
        <v>442</v>
      </c>
      <c r="V8" s="13">
        <f t="shared" si="6"/>
        <v>0.32826747720364741</v>
      </c>
      <c r="W8" s="2">
        <v>457</v>
      </c>
      <c r="X8" s="2">
        <v>1866.49</v>
      </c>
      <c r="Y8" s="13">
        <f t="shared" si="7"/>
        <v>-3.0842231947483589</v>
      </c>
      <c r="Z8" s="12">
        <v>5784</v>
      </c>
      <c r="AA8" s="12">
        <v>4151.53</v>
      </c>
      <c r="AB8" s="13">
        <f t="shared" si="8"/>
        <v>0.28223893499308439</v>
      </c>
      <c r="AC8" s="2">
        <v>548</v>
      </c>
      <c r="AD8" s="2">
        <v>4968.5</v>
      </c>
      <c r="AE8" s="13">
        <f t="shared" si="9"/>
        <v>-8.0666058394160576</v>
      </c>
      <c r="AF8" s="12">
        <v>44</v>
      </c>
      <c r="AG8" s="12">
        <v>541</v>
      </c>
      <c r="AH8" s="13">
        <f t="shared" si="10"/>
        <v>-11.295454545454545</v>
      </c>
      <c r="AI8" s="2">
        <v>656</v>
      </c>
      <c r="AJ8" s="2">
        <v>56</v>
      </c>
      <c r="AK8" s="13">
        <f t="shared" si="11"/>
        <v>0.91463414634146345</v>
      </c>
      <c r="AL8" s="12">
        <f t="shared" si="12"/>
        <v>21769.84</v>
      </c>
      <c r="AM8" s="12">
        <f t="shared" si="13"/>
        <v>26475.511999999999</v>
      </c>
      <c r="AN8" s="13">
        <f t="shared" si="14"/>
        <v>-0.21615556200688654</v>
      </c>
    </row>
    <row r="9" spans="1:40" x14ac:dyDescent="0.25">
      <c r="A9" s="4" t="s">
        <v>13</v>
      </c>
      <c r="B9" s="12">
        <v>454</v>
      </c>
      <c r="C9" s="12">
        <v>3749.74</v>
      </c>
      <c r="D9" s="13">
        <f t="shared" si="0"/>
        <v>-7.2593392070484573</v>
      </c>
      <c r="E9" s="2">
        <v>668</v>
      </c>
      <c r="F9" s="2">
        <v>8149.2900000000009</v>
      </c>
      <c r="G9" s="10">
        <f t="shared" si="1"/>
        <v>-11.199535928143714</v>
      </c>
      <c r="H9" s="12">
        <v>44</v>
      </c>
      <c r="I9" s="12">
        <v>13703.22</v>
      </c>
      <c r="J9" s="13">
        <f t="shared" si="2"/>
        <v>-310.43681818181818</v>
      </c>
      <c r="K9" s="2">
        <v>5646</v>
      </c>
      <c r="L9" s="2">
        <v>4748.32</v>
      </c>
      <c r="M9" s="10">
        <f t="shared" si="3"/>
        <v>0.15899397803754875</v>
      </c>
      <c r="N9" s="12">
        <v>5646</v>
      </c>
      <c r="O9" s="12">
        <v>13703.22</v>
      </c>
      <c r="P9" s="13">
        <f t="shared" si="4"/>
        <v>-1.4270669500531348</v>
      </c>
      <c r="Q9" s="2">
        <v>4748.32</v>
      </c>
      <c r="R9" s="2">
        <v>4852.18</v>
      </c>
      <c r="S9" s="13">
        <f t="shared" si="5"/>
        <v>-2.1872999292381429E-2</v>
      </c>
      <c r="T9" s="12">
        <v>52</v>
      </c>
      <c r="U9" s="12">
        <v>5327.35</v>
      </c>
      <c r="V9" s="13">
        <f t="shared" si="6"/>
        <v>-101.44903846153846</v>
      </c>
      <c r="W9" s="2">
        <v>1132</v>
      </c>
      <c r="X9" s="2">
        <v>10158.27</v>
      </c>
      <c r="Y9" s="13">
        <f t="shared" si="7"/>
        <v>-7.9737367491166085</v>
      </c>
      <c r="Z9" s="12">
        <v>452</v>
      </c>
      <c r="AA9" s="12">
        <v>5215.8500000000004</v>
      </c>
      <c r="AB9" s="13">
        <f t="shared" si="8"/>
        <v>-10.539491150442478</v>
      </c>
      <c r="AC9" s="2">
        <v>215</v>
      </c>
      <c r="AD9" s="2">
        <v>9996.2099999999991</v>
      </c>
      <c r="AE9" s="13">
        <f t="shared" si="9"/>
        <v>-45.493999999999993</v>
      </c>
      <c r="AF9" s="12">
        <v>583</v>
      </c>
      <c r="AG9" s="12">
        <v>44</v>
      </c>
      <c r="AH9" s="13">
        <f t="shared" si="10"/>
        <v>0.92452830188679247</v>
      </c>
      <c r="AI9" s="2">
        <v>55</v>
      </c>
      <c r="AJ9" s="2">
        <v>5646</v>
      </c>
      <c r="AK9" s="13">
        <f t="shared" si="11"/>
        <v>-101.65454545454546</v>
      </c>
      <c r="AL9" s="12">
        <f t="shared" si="12"/>
        <v>20879.32</v>
      </c>
      <c r="AM9" s="12">
        <f t="shared" si="13"/>
        <v>66374.58</v>
      </c>
      <c r="AN9" s="13">
        <f t="shared" si="14"/>
        <v>-2.1789627248396979</v>
      </c>
    </row>
    <row r="10" spans="1:40" x14ac:dyDescent="0.25">
      <c r="A10" s="4" t="s">
        <v>14</v>
      </c>
      <c r="B10" s="12">
        <v>45</v>
      </c>
      <c r="C10" s="12">
        <v>2524.13</v>
      </c>
      <c r="D10" s="13">
        <f t="shared" si="0"/>
        <v>-55.091777777777779</v>
      </c>
      <c r="E10" s="2">
        <v>654</v>
      </c>
      <c r="F10" s="2">
        <v>7217.55</v>
      </c>
      <c r="G10" s="10">
        <f t="shared" si="1"/>
        <v>-10.036009174311927</v>
      </c>
      <c r="H10" s="12">
        <v>44</v>
      </c>
      <c r="I10" s="12">
        <v>3241.07</v>
      </c>
      <c r="J10" s="13">
        <f t="shared" si="2"/>
        <v>-72.660681818181828</v>
      </c>
      <c r="K10" s="2">
        <v>6464</v>
      </c>
      <c r="L10" s="2">
        <v>2123.8200000000002</v>
      </c>
      <c r="M10" s="10">
        <f t="shared" si="3"/>
        <v>0.67143873762376238</v>
      </c>
      <c r="N10" s="12">
        <v>6464</v>
      </c>
      <c r="O10" s="12">
        <v>3241.07</v>
      </c>
      <c r="P10" s="13">
        <f t="shared" si="4"/>
        <v>0.49859684405940591</v>
      </c>
      <c r="Q10" s="2">
        <v>2123.8200000000002</v>
      </c>
      <c r="R10" s="2">
        <v>2707.66</v>
      </c>
      <c r="S10" s="13">
        <f t="shared" si="5"/>
        <v>-0.2749008861391265</v>
      </c>
      <c r="T10" s="12">
        <v>548</v>
      </c>
      <c r="U10" s="12">
        <v>8712.41</v>
      </c>
      <c r="V10" s="13">
        <f t="shared" si="6"/>
        <v>-14.898558394160583</v>
      </c>
      <c r="W10" s="2">
        <v>1448</v>
      </c>
      <c r="X10" s="2">
        <v>6207.3</v>
      </c>
      <c r="Y10" s="13">
        <f t="shared" si="7"/>
        <v>-3.2868093922651935</v>
      </c>
      <c r="Z10" s="12">
        <v>1122</v>
      </c>
      <c r="AA10" s="12">
        <v>653</v>
      </c>
      <c r="AB10" s="13">
        <f t="shared" si="8"/>
        <v>0.41800356506238862</v>
      </c>
      <c r="AC10" s="2">
        <v>2544</v>
      </c>
      <c r="AD10" s="2">
        <v>7639.65</v>
      </c>
      <c r="AE10" s="13">
        <f t="shared" si="9"/>
        <v>-2.003007075471698</v>
      </c>
      <c r="AF10" s="12">
        <v>657</v>
      </c>
      <c r="AG10" s="12">
        <v>585</v>
      </c>
      <c r="AH10" s="13">
        <f t="shared" si="10"/>
        <v>0.1095890410958904</v>
      </c>
      <c r="AI10" s="2">
        <v>55</v>
      </c>
      <c r="AJ10" s="2">
        <v>656</v>
      </c>
      <c r="AK10" s="13">
        <f t="shared" si="11"/>
        <v>-10.927272727272728</v>
      </c>
      <c r="AL10" s="12">
        <f t="shared" si="12"/>
        <v>24164.82</v>
      </c>
      <c r="AM10" s="12">
        <f t="shared" si="13"/>
        <v>41614.589999999997</v>
      </c>
      <c r="AN10" s="13">
        <f t="shared" si="14"/>
        <v>-0.72211462779362712</v>
      </c>
    </row>
    <row r="11" spans="1:40" x14ac:dyDescent="0.25">
      <c r="A11" s="4" t="s">
        <v>15</v>
      </c>
      <c r="B11" s="12">
        <v>45</v>
      </c>
      <c r="C11" s="12">
        <v>145.33000000000001</v>
      </c>
      <c r="D11" s="13">
        <f t="shared" si="0"/>
        <v>-2.2295555555555557</v>
      </c>
      <c r="E11" s="2">
        <v>543</v>
      </c>
      <c r="F11" s="2">
        <v>893.57</v>
      </c>
      <c r="G11" s="10">
        <f t="shared" si="1"/>
        <v>-0.64561694290976068</v>
      </c>
      <c r="H11" s="12">
        <v>4563</v>
      </c>
      <c r="I11" s="12">
        <v>458</v>
      </c>
      <c r="J11" s="13">
        <f t="shared" si="2"/>
        <v>0.89962743808897661</v>
      </c>
      <c r="K11" s="2">
        <v>53</v>
      </c>
      <c r="L11" s="2">
        <v>5874</v>
      </c>
      <c r="M11" s="10">
        <f t="shared" si="3"/>
        <v>-109.83018867924528</v>
      </c>
      <c r="N11" s="12">
        <v>65494</v>
      </c>
      <c r="O11" s="12">
        <v>458</v>
      </c>
      <c r="P11" s="13">
        <f t="shared" si="4"/>
        <v>0.99300699300699302</v>
      </c>
      <c r="Q11" s="2">
        <v>5874</v>
      </c>
      <c r="R11" s="2">
        <v>620.62</v>
      </c>
      <c r="S11" s="13">
        <f t="shared" si="5"/>
        <v>0.89434456928838957</v>
      </c>
      <c r="T11" s="12">
        <v>543</v>
      </c>
      <c r="U11" s="12">
        <v>644</v>
      </c>
      <c r="V11" s="13">
        <f t="shared" si="6"/>
        <v>-0.1860036832412523</v>
      </c>
      <c r="W11" s="2">
        <v>144</v>
      </c>
      <c r="X11" s="2">
        <v>180.5</v>
      </c>
      <c r="Y11" s="13">
        <f t="shared" si="7"/>
        <v>-0.25347222222222221</v>
      </c>
      <c r="Z11" s="12">
        <v>41</v>
      </c>
      <c r="AA11" s="12">
        <v>454</v>
      </c>
      <c r="AB11" s="13">
        <f t="shared" si="8"/>
        <v>-10.073170731707316</v>
      </c>
      <c r="AC11" s="2">
        <v>5548</v>
      </c>
      <c r="AD11" s="2">
        <v>514.6</v>
      </c>
      <c r="AE11" s="13">
        <f t="shared" si="9"/>
        <v>0.90724585436193217</v>
      </c>
      <c r="AF11" s="12">
        <v>4485</v>
      </c>
      <c r="AG11" s="12">
        <v>55</v>
      </c>
      <c r="AH11" s="13">
        <f t="shared" si="10"/>
        <v>0.98773690078037901</v>
      </c>
      <c r="AI11" s="2">
        <v>54</v>
      </c>
      <c r="AJ11" s="2">
        <v>646</v>
      </c>
      <c r="AK11" s="13">
        <f t="shared" si="11"/>
        <v>-10.962962962962964</v>
      </c>
      <c r="AL11" s="12">
        <f t="shared" si="12"/>
        <v>88074</v>
      </c>
      <c r="AM11" s="12">
        <f t="shared" si="13"/>
        <v>10031.619999999999</v>
      </c>
      <c r="AN11" s="13">
        <f t="shared" si="14"/>
        <v>0.88610009764516207</v>
      </c>
    </row>
    <row r="12" spans="1:40" x14ac:dyDescent="0.25">
      <c r="A12" s="4" t="s">
        <v>26</v>
      </c>
      <c r="B12" s="12">
        <f>SUM(B6:B11)</f>
        <v>1997</v>
      </c>
      <c r="C12" s="12">
        <f t="shared" ref="C12:AL12" si="15">SUM(C6:C11)</f>
        <v>10000.929999999998</v>
      </c>
      <c r="D12" s="13">
        <f t="shared" si="0"/>
        <v>-4.0079769654481714</v>
      </c>
      <c r="E12" s="2">
        <f t="shared" si="15"/>
        <v>3021</v>
      </c>
      <c r="F12" s="2">
        <f t="shared" si="15"/>
        <v>19345.38</v>
      </c>
      <c r="G12" s="10">
        <f t="shared" si="1"/>
        <v>-5.4036345580933469</v>
      </c>
      <c r="H12" s="12">
        <f t="shared" si="15"/>
        <v>5593</v>
      </c>
      <c r="I12" s="12">
        <f t="shared" si="15"/>
        <v>25921.97</v>
      </c>
      <c r="J12" s="12">
        <f t="shared" si="15"/>
        <v>-401.48099818753667</v>
      </c>
      <c r="K12" s="2">
        <f t="shared" si="15"/>
        <v>23727</v>
      </c>
      <c r="L12" s="2">
        <f t="shared" si="15"/>
        <v>14429.98</v>
      </c>
      <c r="M12" s="2">
        <f t="shared" si="15"/>
        <v>-106.37175766416104</v>
      </c>
      <c r="N12" s="12">
        <f t="shared" si="15"/>
        <v>89168</v>
      </c>
      <c r="O12" s="12">
        <f t="shared" si="15"/>
        <v>25921.97</v>
      </c>
      <c r="P12" s="12">
        <f t="shared" si="15"/>
        <v>0.92173805930680053</v>
      </c>
      <c r="Q12" s="2">
        <f t="shared" si="15"/>
        <v>14429.98</v>
      </c>
      <c r="R12" s="2">
        <f t="shared" si="15"/>
        <v>12939.012000000001</v>
      </c>
      <c r="S12" s="2">
        <f t="shared" si="15"/>
        <v>-120.70973027339744</v>
      </c>
      <c r="T12" s="12">
        <f t="shared" si="15"/>
        <v>8032</v>
      </c>
      <c r="U12" s="12">
        <f t="shared" si="15"/>
        <v>21121.760000000002</v>
      </c>
      <c r="V12" s="12">
        <f t="shared" si="15"/>
        <v>-123.5880968053573</v>
      </c>
      <c r="W12" s="2">
        <f t="shared" si="15"/>
        <v>3844</v>
      </c>
      <c r="X12" s="2">
        <f t="shared" si="15"/>
        <v>18868.560000000001</v>
      </c>
      <c r="Y12" s="2">
        <f t="shared" si="15"/>
        <v>-13.688211163215605</v>
      </c>
      <c r="Z12" s="12">
        <f t="shared" si="15"/>
        <v>29309</v>
      </c>
      <c r="AA12" s="12">
        <f t="shared" si="15"/>
        <v>11905.380000000001</v>
      </c>
      <c r="AB12" s="12">
        <f t="shared" si="15"/>
        <v>-19.878502745602539</v>
      </c>
      <c r="AC12" s="2">
        <f t="shared" si="15"/>
        <v>9484</v>
      </c>
      <c r="AD12" s="2">
        <f t="shared" si="15"/>
        <v>24212.039999999997</v>
      </c>
      <c r="AE12" s="2">
        <f t="shared" si="15"/>
        <v>-57.732699079018417</v>
      </c>
      <c r="AF12" s="12">
        <f t="shared" si="15"/>
        <v>5878</v>
      </c>
      <c r="AG12" s="12">
        <f t="shared" si="15"/>
        <v>1334</v>
      </c>
      <c r="AH12" s="12">
        <f t="shared" si="15"/>
        <v>-9.2736003016914825</v>
      </c>
      <c r="AI12" s="2">
        <f t="shared" si="15"/>
        <v>66042</v>
      </c>
      <c r="AJ12" s="2">
        <f t="shared" si="15"/>
        <v>11535</v>
      </c>
      <c r="AK12" s="2">
        <f t="shared" si="15"/>
        <v>-120.85286122316892</v>
      </c>
      <c r="AL12" s="12">
        <f t="shared" si="15"/>
        <v>272400.98</v>
      </c>
      <c r="AM12" s="12">
        <f t="shared" si="13"/>
        <v>159708.63199999998</v>
      </c>
      <c r="AN12" s="13">
        <f t="shared" si="14"/>
        <v>0.41370022971282999</v>
      </c>
    </row>
    <row r="15" spans="1:40" ht="15.75" thickBot="1" x14ac:dyDescent="0.3">
      <c r="A15" s="17" t="s">
        <v>9</v>
      </c>
      <c r="B15" s="17">
        <v>12</v>
      </c>
    </row>
    <row r="16" spans="1:40" x14ac:dyDescent="0.25">
      <c r="A16" s="5" t="s">
        <v>4</v>
      </c>
      <c r="B16" s="5" t="s">
        <v>6</v>
      </c>
      <c r="C16" s="5" t="s">
        <v>7</v>
      </c>
      <c r="D16" s="6" t="s">
        <v>8</v>
      </c>
    </row>
    <row r="17" spans="1:4" x14ac:dyDescent="0.25">
      <c r="A17" s="7"/>
      <c r="B17" s="7"/>
      <c r="C17" s="7"/>
      <c r="D17" s="8"/>
    </row>
    <row r="18" spans="1:4" x14ac:dyDescent="0.25">
      <c r="A18" s="4" t="s">
        <v>10</v>
      </c>
      <c r="B18" s="15">
        <f>AL6/$B$15</f>
        <v>6501.083333333333</v>
      </c>
      <c r="C18" s="15">
        <f>AJ6/$B$15</f>
        <v>370.33333333333331</v>
      </c>
      <c r="D18" s="16">
        <f>(B18-B20)/B18</f>
        <v>0.72094599618012378</v>
      </c>
    </row>
    <row r="19" spans="1:4" x14ac:dyDescent="0.25">
      <c r="A19" s="4" t="s">
        <v>11</v>
      </c>
      <c r="B19" s="15">
        <f t="shared" ref="B19:B23" si="16">AL7/$B$15</f>
        <v>3291.6666666666665</v>
      </c>
      <c r="C19" s="15">
        <f t="shared" ref="C19:C23" si="17">AJ7/$B$15</f>
        <v>7.25</v>
      </c>
      <c r="D19" s="16">
        <f t="shared" ref="D19:D21" si="18">(B19-B21)/B19</f>
        <v>0.47140962025316452</v>
      </c>
    </row>
    <row r="20" spans="1:4" x14ac:dyDescent="0.25">
      <c r="A20" s="4" t="s">
        <v>12</v>
      </c>
      <c r="B20" s="15">
        <f t="shared" si="16"/>
        <v>1814.1533333333334</v>
      </c>
      <c r="C20" s="15">
        <f t="shared" si="17"/>
        <v>4.666666666666667</v>
      </c>
      <c r="D20" s="16">
        <f t="shared" si="18"/>
        <v>-0.11001367028880311</v>
      </c>
    </row>
    <row r="21" spans="1:4" x14ac:dyDescent="0.25">
      <c r="A21" s="4" t="s">
        <v>13</v>
      </c>
      <c r="B21" s="15">
        <f t="shared" si="16"/>
        <v>1739.9433333333334</v>
      </c>
      <c r="C21" s="15">
        <f t="shared" si="17"/>
        <v>470.5</v>
      </c>
      <c r="D21" s="16">
        <f t="shared" si="18"/>
        <v>-3.2182408239348788</v>
      </c>
    </row>
    <row r="22" spans="1:4" x14ac:dyDescent="0.25">
      <c r="A22" s="4" t="s">
        <v>14</v>
      </c>
      <c r="B22" s="15">
        <f t="shared" si="16"/>
        <v>2013.7349999999999</v>
      </c>
      <c r="C22" s="15">
        <f t="shared" si="17"/>
        <v>54.666666666666664</v>
      </c>
      <c r="D22" s="16">
        <f>(B22-B24)/B22</f>
        <v>1</v>
      </c>
    </row>
    <row r="23" spans="1:4" x14ac:dyDescent="0.25">
      <c r="A23" s="4" t="s">
        <v>15</v>
      </c>
      <c r="B23" s="15">
        <f t="shared" si="16"/>
        <v>7339.5</v>
      </c>
      <c r="C23" s="15">
        <f t="shared" si="17"/>
        <v>53.833333333333336</v>
      </c>
      <c r="D23" s="16">
        <f>(B23-B25)/B23</f>
        <v>1</v>
      </c>
    </row>
    <row r="24" spans="1:4" x14ac:dyDescent="0.25">
      <c r="A24" s="1"/>
      <c r="B24" s="1"/>
      <c r="C24" s="1"/>
      <c r="D24" s="3"/>
    </row>
  </sheetData>
  <mergeCells count="15">
    <mergeCell ref="AF4:AH4"/>
    <mergeCell ref="AI4:AK4"/>
    <mergeCell ref="AL4:AN4"/>
    <mergeCell ref="N4:P4"/>
    <mergeCell ref="Q4:S4"/>
    <mergeCell ref="T4:V4"/>
    <mergeCell ref="W4:Y4"/>
    <mergeCell ref="Z4:AB4"/>
    <mergeCell ref="AC4:AE4"/>
    <mergeCell ref="K4:M4"/>
    <mergeCell ref="F2:J2"/>
    <mergeCell ref="A4:A5"/>
    <mergeCell ref="B4:D4"/>
    <mergeCell ref="E4:G4"/>
    <mergeCell ref="H4:J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765816-F8E0-459C-9239-4867FBD271D8}">
  <dimension ref="A2:AN24"/>
  <sheetViews>
    <sheetView workbookViewId="0">
      <selection activeCell="F23" sqref="F23:H40"/>
    </sheetView>
  </sheetViews>
  <sheetFormatPr baseColWidth="10" defaultRowHeight="15" x14ac:dyDescent="0.25"/>
  <cols>
    <col min="2" max="3" width="11.5703125" bestFit="1" customWidth="1"/>
    <col min="4" max="4" width="5.85546875" bestFit="1" customWidth="1"/>
    <col min="5" max="6" width="11.5703125" bestFit="1" customWidth="1"/>
    <col min="7" max="7" width="5.28515625" bestFit="1" customWidth="1"/>
    <col min="8" max="9" width="11.5703125" bestFit="1" customWidth="1"/>
    <col min="10" max="10" width="11.5703125" customWidth="1"/>
    <col min="11" max="12" width="11.5703125" bestFit="1" customWidth="1"/>
    <col min="13" max="13" width="11" customWidth="1"/>
    <col min="14" max="15" width="11.5703125" bestFit="1" customWidth="1"/>
    <col min="16" max="16" width="11" customWidth="1"/>
    <col min="18" max="18" width="11.5703125" bestFit="1" customWidth="1"/>
    <col min="19" max="19" width="11.5703125" customWidth="1"/>
    <col min="21" max="21" width="11.5703125" bestFit="1" customWidth="1"/>
    <col min="22" max="22" width="11.5703125" customWidth="1"/>
    <col min="24" max="24" width="11.5703125" bestFit="1" customWidth="1"/>
    <col min="25" max="25" width="11.5703125" customWidth="1"/>
    <col min="26" max="27" width="11.5703125" bestFit="1" customWidth="1"/>
    <col min="28" max="28" width="11" customWidth="1"/>
    <col min="30" max="30" width="11.5703125" bestFit="1" customWidth="1"/>
    <col min="31" max="31" width="11.5703125" customWidth="1"/>
    <col min="33" max="33" width="11" bestFit="1" customWidth="1"/>
    <col min="34" max="34" width="11" customWidth="1"/>
    <col min="35" max="36" width="11.5703125" bestFit="1" customWidth="1"/>
    <col min="37" max="37" width="11" customWidth="1"/>
    <col min="38" max="38" width="12.5703125" bestFit="1" customWidth="1"/>
    <col min="39" max="40" width="12.5703125" customWidth="1"/>
  </cols>
  <sheetData>
    <row r="2" spans="1:40" x14ac:dyDescent="0.25">
      <c r="F2" s="25" t="s">
        <v>29</v>
      </c>
      <c r="G2" s="25"/>
      <c r="H2" s="25"/>
      <c r="I2" s="25"/>
      <c r="J2" s="25"/>
    </row>
    <row r="3" spans="1:40" ht="15.75" thickBot="1" x14ac:dyDescent="0.3"/>
    <row r="4" spans="1:40" x14ac:dyDescent="0.25">
      <c r="A4" s="26" t="s">
        <v>4</v>
      </c>
      <c r="B4" s="28" t="s">
        <v>17</v>
      </c>
      <c r="C4" s="29"/>
      <c r="D4" s="30"/>
      <c r="E4" s="22" t="s">
        <v>19</v>
      </c>
      <c r="F4" s="23"/>
      <c r="G4" s="24"/>
      <c r="H4" s="28" t="s">
        <v>20</v>
      </c>
      <c r="I4" s="29"/>
      <c r="J4" s="30"/>
      <c r="K4" s="22" t="s">
        <v>0</v>
      </c>
      <c r="L4" s="23"/>
      <c r="M4" s="24"/>
      <c r="N4" s="28" t="s">
        <v>21</v>
      </c>
      <c r="O4" s="29"/>
      <c r="P4" s="30"/>
      <c r="Q4" s="22" t="s">
        <v>1</v>
      </c>
      <c r="R4" s="23"/>
      <c r="S4" s="24"/>
      <c r="T4" s="28" t="s">
        <v>2</v>
      </c>
      <c r="U4" s="29"/>
      <c r="V4" s="30"/>
      <c r="W4" s="22" t="s">
        <v>22</v>
      </c>
      <c r="X4" s="23"/>
      <c r="Y4" s="24"/>
      <c r="Z4" s="28" t="s">
        <v>3</v>
      </c>
      <c r="AA4" s="29"/>
      <c r="AB4" s="30"/>
      <c r="AC4" s="22" t="s">
        <v>23</v>
      </c>
      <c r="AD4" s="23"/>
      <c r="AE4" s="24"/>
      <c r="AF4" s="28" t="s">
        <v>24</v>
      </c>
      <c r="AG4" s="29"/>
      <c r="AH4" s="30"/>
      <c r="AI4" s="22" t="s">
        <v>25</v>
      </c>
      <c r="AJ4" s="23"/>
      <c r="AK4" s="24"/>
      <c r="AL4" s="28" t="s">
        <v>5</v>
      </c>
      <c r="AM4" s="29"/>
      <c r="AN4" s="30"/>
    </row>
    <row r="5" spans="1:40" x14ac:dyDescent="0.25">
      <c r="A5" s="27"/>
      <c r="B5" s="11" t="s">
        <v>18</v>
      </c>
      <c r="C5" s="11" t="s">
        <v>16</v>
      </c>
      <c r="D5" s="11" t="s">
        <v>28</v>
      </c>
      <c r="E5" s="9" t="s">
        <v>18</v>
      </c>
      <c r="F5" s="9" t="s">
        <v>16</v>
      </c>
      <c r="G5" s="9" t="s">
        <v>27</v>
      </c>
      <c r="H5" s="11" t="s">
        <v>18</v>
      </c>
      <c r="I5" s="11" t="s">
        <v>16</v>
      </c>
      <c r="J5" s="11" t="s">
        <v>27</v>
      </c>
      <c r="K5" s="9" t="s">
        <v>18</v>
      </c>
      <c r="L5" s="9" t="s">
        <v>16</v>
      </c>
      <c r="M5" s="9" t="s">
        <v>27</v>
      </c>
      <c r="N5" s="11" t="s">
        <v>18</v>
      </c>
      <c r="O5" s="11" t="s">
        <v>16</v>
      </c>
      <c r="P5" s="11" t="s">
        <v>27</v>
      </c>
      <c r="Q5" s="9" t="s">
        <v>18</v>
      </c>
      <c r="R5" s="9" t="s">
        <v>16</v>
      </c>
      <c r="S5" s="9" t="s">
        <v>27</v>
      </c>
      <c r="T5" s="11" t="s">
        <v>18</v>
      </c>
      <c r="U5" s="11" t="s">
        <v>16</v>
      </c>
      <c r="V5" s="11" t="s">
        <v>27</v>
      </c>
      <c r="W5" s="9" t="s">
        <v>18</v>
      </c>
      <c r="X5" s="9" t="s">
        <v>16</v>
      </c>
      <c r="Y5" s="9" t="s">
        <v>27</v>
      </c>
      <c r="Z5" s="11" t="s">
        <v>18</v>
      </c>
      <c r="AA5" s="11" t="s">
        <v>16</v>
      </c>
      <c r="AB5" s="11" t="s">
        <v>27</v>
      </c>
      <c r="AC5" s="9" t="s">
        <v>18</v>
      </c>
      <c r="AD5" s="9" t="s">
        <v>16</v>
      </c>
      <c r="AE5" s="9" t="s">
        <v>27</v>
      </c>
      <c r="AF5" s="11" t="s">
        <v>18</v>
      </c>
      <c r="AG5" s="11" t="s">
        <v>16</v>
      </c>
      <c r="AH5" s="11" t="s">
        <v>27</v>
      </c>
      <c r="AI5" s="9" t="s">
        <v>18</v>
      </c>
      <c r="AJ5" s="9" t="s">
        <v>16</v>
      </c>
      <c r="AK5" s="9" t="s">
        <v>27</v>
      </c>
      <c r="AL5" s="14" t="s">
        <v>18</v>
      </c>
      <c r="AM5" s="14" t="s">
        <v>16</v>
      </c>
      <c r="AN5" s="14" t="s">
        <v>28</v>
      </c>
    </row>
    <row r="6" spans="1:40" x14ac:dyDescent="0.25">
      <c r="A6" s="4" t="s">
        <v>10</v>
      </c>
      <c r="B6" s="12">
        <v>454</v>
      </c>
      <c r="C6" s="12">
        <v>456</v>
      </c>
      <c r="D6" s="13">
        <f>(B6-C6)/B6</f>
        <v>-4.4052863436123352E-3</v>
      </c>
      <c r="E6" s="2">
        <v>454</v>
      </c>
      <c r="F6" s="2">
        <v>1</v>
      </c>
      <c r="G6" s="10">
        <f>(E6-F6)/E6</f>
        <v>0.99779735682819382</v>
      </c>
      <c r="H6" s="12">
        <v>1672.84</v>
      </c>
      <c r="I6" s="12">
        <v>190.25</v>
      </c>
      <c r="J6" s="13">
        <f>(H6-I6)/H6</f>
        <v>0.88627125128523943</v>
      </c>
      <c r="K6" s="2">
        <v>454</v>
      </c>
      <c r="L6" s="2">
        <v>5</v>
      </c>
      <c r="M6" s="10">
        <f>(K6-L6)/K6</f>
        <v>0.98898678414096919</v>
      </c>
      <c r="N6" s="12">
        <v>454</v>
      </c>
      <c r="O6" s="12">
        <v>190.25</v>
      </c>
      <c r="P6" s="13">
        <f>(N6-O6)/N6</f>
        <v>0.58094713656387664</v>
      </c>
      <c r="Q6" s="2">
        <v>5</v>
      </c>
      <c r="R6" s="2">
        <v>555</v>
      </c>
      <c r="S6" s="13">
        <f>(Q6-R6)/Q6</f>
        <v>-110</v>
      </c>
      <c r="T6" s="12">
        <v>5644</v>
      </c>
      <c r="U6" s="12">
        <v>545</v>
      </c>
      <c r="V6" s="13">
        <f>(T6-U6)/T6</f>
        <v>0.90343727852586819</v>
      </c>
      <c r="W6" s="2">
        <v>5</v>
      </c>
      <c r="X6" s="2">
        <v>2</v>
      </c>
      <c r="Y6" s="13">
        <f>(W6-X6)/W6</f>
        <v>0.6</v>
      </c>
      <c r="Z6" s="12">
        <v>452</v>
      </c>
      <c r="AA6" s="12">
        <v>877</v>
      </c>
      <c r="AB6" s="13">
        <f>(Z6-AA6)/Z6</f>
        <v>-0.94026548672566368</v>
      </c>
      <c r="AC6" s="2">
        <v>87</v>
      </c>
      <c r="AD6" s="2">
        <v>317.08</v>
      </c>
      <c r="AE6" s="13">
        <f>(AC6-AD6)/AC6</f>
        <v>-2.6445977011494253</v>
      </c>
      <c r="AF6" s="12">
        <v>54</v>
      </c>
      <c r="AG6" s="12">
        <v>54</v>
      </c>
      <c r="AH6" s="13">
        <f>(AF6-AG6)/AF6</f>
        <v>0</v>
      </c>
      <c r="AI6" s="2">
        <v>64657</v>
      </c>
      <c r="AJ6" s="2">
        <v>4444</v>
      </c>
      <c r="AK6" s="13">
        <f>(AI6-AJ6)/AI6</f>
        <v>0.93126807615571405</v>
      </c>
      <c r="AL6" s="12">
        <f>B6+E6+H6+K6+Q6+N6+T6+T6+Z6+W6+W6+AC6+AF6+AI6</f>
        <v>80041.84</v>
      </c>
      <c r="AM6" s="12">
        <f>AJ6+AG6+AD6+X6+U6+R6+L6+I6+F6+C6</f>
        <v>6569.33</v>
      </c>
      <c r="AN6" s="13">
        <f>(AL6-AM6)/AL6</f>
        <v>0.91792629954533778</v>
      </c>
    </row>
    <row r="7" spans="1:40" x14ac:dyDescent="0.25">
      <c r="A7" s="4" t="s">
        <v>11</v>
      </c>
      <c r="B7" s="12">
        <v>6464</v>
      </c>
      <c r="C7" s="12">
        <v>454</v>
      </c>
      <c r="D7" s="13">
        <f t="shared" ref="D7:D12" si="0">(B7-C7)/B7</f>
        <v>0.92976485148514854</v>
      </c>
      <c r="E7" s="2">
        <v>6464</v>
      </c>
      <c r="F7" s="2">
        <v>154</v>
      </c>
      <c r="G7" s="10">
        <f t="shared" ref="G7:G12" si="1">(E7-F7)/E7</f>
        <v>0.97617574257425743</v>
      </c>
      <c r="H7" s="12">
        <v>4748.32</v>
      </c>
      <c r="I7" s="12">
        <v>1141</v>
      </c>
      <c r="J7" s="13">
        <f t="shared" ref="J7:J11" si="2">(H7-I7)/H7</f>
        <v>0.75970448495467868</v>
      </c>
      <c r="K7" s="2">
        <v>6464</v>
      </c>
      <c r="L7" s="2">
        <v>6</v>
      </c>
      <c r="M7" s="10">
        <f t="shared" ref="M7:M11" si="3">(K7-L7)/K7</f>
        <v>0.99907178217821779</v>
      </c>
      <c r="N7" s="12">
        <v>6464</v>
      </c>
      <c r="O7" s="12">
        <v>1141</v>
      </c>
      <c r="P7" s="13">
        <f t="shared" ref="P7:P11" si="4">(N7-O7)/N7</f>
        <v>0.82348391089108908</v>
      </c>
      <c r="Q7" s="2">
        <v>6</v>
      </c>
      <c r="R7" s="2">
        <v>65</v>
      </c>
      <c r="S7" s="13">
        <f t="shared" ref="S7:S11" si="5">(Q7-R7)/Q7</f>
        <v>-9.8333333333333339</v>
      </c>
      <c r="T7" s="12">
        <v>587</v>
      </c>
      <c r="U7" s="12">
        <v>5451</v>
      </c>
      <c r="V7" s="13">
        <f t="shared" ref="V7:V11" si="6">(T7-U7)/T7</f>
        <v>-8.286201022146507</v>
      </c>
      <c r="W7" s="2">
        <v>658</v>
      </c>
      <c r="X7" s="2">
        <v>454</v>
      </c>
      <c r="Y7" s="13">
        <f t="shared" ref="Y7:Y11" si="7">(W7-X7)/W7</f>
        <v>0.3100303951367781</v>
      </c>
      <c r="Z7" s="12">
        <v>21458</v>
      </c>
      <c r="AA7" s="12">
        <v>554</v>
      </c>
      <c r="AB7" s="13">
        <f t="shared" ref="AB7:AB11" si="8">(Z7-AA7)/Z7</f>
        <v>0.97418212321744801</v>
      </c>
      <c r="AC7" s="2">
        <v>542</v>
      </c>
      <c r="AD7" s="2">
        <v>776</v>
      </c>
      <c r="AE7" s="13">
        <f t="shared" ref="AE7:AE11" si="9">(AC7-AD7)/AC7</f>
        <v>-0.43173431734317341</v>
      </c>
      <c r="AF7" s="12">
        <v>55</v>
      </c>
      <c r="AG7" s="12">
        <v>55</v>
      </c>
      <c r="AH7" s="13">
        <f t="shared" ref="AH7:AH11" si="10">(AF7-AG7)/AF7</f>
        <v>0</v>
      </c>
      <c r="AI7" s="2">
        <v>565</v>
      </c>
      <c r="AJ7" s="2">
        <v>87</v>
      </c>
      <c r="AK7" s="13">
        <f t="shared" ref="AK7:AK11" si="11">(AI7-AJ7)/AI7</f>
        <v>0.84601769911504421</v>
      </c>
      <c r="AL7" s="12">
        <f t="shared" ref="AL7:AL11" si="12">B7+E7+H7+K7+Q7+N7+T7+T7+Z7+W7+W7+AC7+AF7+AI7</f>
        <v>55720.32</v>
      </c>
      <c r="AM7" s="12">
        <f t="shared" ref="AM7:AM12" si="13">AJ7+AG7+AD7+X7+U7+R7+L7+I7+F7+C7</f>
        <v>8643</v>
      </c>
      <c r="AN7" s="13">
        <f t="shared" ref="AN7:AN12" si="14">(AL7-AM7)/AL7</f>
        <v>0.84488603080527891</v>
      </c>
    </row>
    <row r="8" spans="1:40" x14ac:dyDescent="0.25">
      <c r="A8" s="4" t="s">
        <v>12</v>
      </c>
      <c r="B8" s="12">
        <v>4646</v>
      </c>
      <c r="C8" s="12">
        <v>2671.73</v>
      </c>
      <c r="D8" s="13">
        <f t="shared" si="0"/>
        <v>0.42493973310374517</v>
      </c>
      <c r="E8" s="2">
        <v>4646</v>
      </c>
      <c r="F8" s="2">
        <v>2929.97</v>
      </c>
      <c r="G8" s="10">
        <f t="shared" si="1"/>
        <v>0.36935643564356441</v>
      </c>
      <c r="H8" s="12">
        <v>2123.8200000000002</v>
      </c>
      <c r="I8" s="12">
        <v>7188.43</v>
      </c>
      <c r="J8" s="13">
        <f t="shared" si="2"/>
        <v>-2.3846700756184611</v>
      </c>
      <c r="K8" s="2">
        <v>4646</v>
      </c>
      <c r="L8" s="2">
        <v>1672.84</v>
      </c>
      <c r="M8" s="10">
        <f t="shared" si="3"/>
        <v>0.63993973310374508</v>
      </c>
      <c r="N8" s="12">
        <v>4646</v>
      </c>
      <c r="O8" s="12">
        <v>7188.43</v>
      </c>
      <c r="P8" s="13">
        <f t="shared" si="4"/>
        <v>-0.54722987516142929</v>
      </c>
      <c r="Q8" s="2">
        <v>1672.84</v>
      </c>
      <c r="R8" s="2">
        <v>4138.5519999999997</v>
      </c>
      <c r="S8" s="13">
        <f t="shared" si="5"/>
        <v>-1.4739676239209965</v>
      </c>
      <c r="T8" s="12">
        <v>658</v>
      </c>
      <c r="U8" s="12">
        <v>442</v>
      </c>
      <c r="V8" s="13">
        <f t="shared" si="6"/>
        <v>0.32826747720364741</v>
      </c>
      <c r="W8" s="2">
        <v>457</v>
      </c>
      <c r="X8" s="2">
        <v>1866.49</v>
      </c>
      <c r="Y8" s="13">
        <f t="shared" si="7"/>
        <v>-3.0842231947483589</v>
      </c>
      <c r="Z8" s="12">
        <v>5784</v>
      </c>
      <c r="AA8" s="12">
        <v>4151.53</v>
      </c>
      <c r="AB8" s="13">
        <f t="shared" si="8"/>
        <v>0.28223893499308439</v>
      </c>
      <c r="AC8" s="2">
        <v>548</v>
      </c>
      <c r="AD8" s="2">
        <v>4968.5</v>
      </c>
      <c r="AE8" s="13">
        <f t="shared" si="9"/>
        <v>-8.0666058394160576</v>
      </c>
      <c r="AF8" s="12">
        <v>44</v>
      </c>
      <c r="AG8" s="12">
        <v>541</v>
      </c>
      <c r="AH8" s="13">
        <f t="shared" si="10"/>
        <v>-11.295454545454545</v>
      </c>
      <c r="AI8" s="2">
        <v>656</v>
      </c>
      <c r="AJ8" s="2">
        <v>56</v>
      </c>
      <c r="AK8" s="13">
        <f t="shared" si="11"/>
        <v>0.91463414634146345</v>
      </c>
      <c r="AL8" s="12">
        <f t="shared" si="12"/>
        <v>31642.66</v>
      </c>
      <c r="AM8" s="12">
        <f t="shared" si="13"/>
        <v>26475.511999999999</v>
      </c>
      <c r="AN8" s="13">
        <f t="shared" si="14"/>
        <v>0.16329689096934333</v>
      </c>
    </row>
    <row r="9" spans="1:40" x14ac:dyDescent="0.25">
      <c r="A9" s="4" t="s">
        <v>13</v>
      </c>
      <c r="B9" s="12">
        <v>5646</v>
      </c>
      <c r="C9" s="12">
        <v>3749.74</v>
      </c>
      <c r="D9" s="13">
        <f t="shared" si="0"/>
        <v>0.33585901523202272</v>
      </c>
      <c r="E9" s="2">
        <v>5646</v>
      </c>
      <c r="F9" s="2">
        <v>8149.2900000000009</v>
      </c>
      <c r="G9" s="10">
        <f t="shared" si="1"/>
        <v>-0.44337407013815106</v>
      </c>
      <c r="H9" s="12">
        <v>77541</v>
      </c>
      <c r="I9" s="12">
        <v>13703.22</v>
      </c>
      <c r="J9" s="13">
        <f t="shared" si="2"/>
        <v>0.82327774983557089</v>
      </c>
      <c r="K9" s="2">
        <v>5646</v>
      </c>
      <c r="L9" s="2">
        <v>4748.32</v>
      </c>
      <c r="M9" s="10">
        <f t="shared" si="3"/>
        <v>0.15899397803754875</v>
      </c>
      <c r="N9" s="12">
        <v>5646</v>
      </c>
      <c r="O9" s="12">
        <v>13703.22</v>
      </c>
      <c r="P9" s="13">
        <f t="shared" si="4"/>
        <v>-1.4270669500531348</v>
      </c>
      <c r="Q9" s="2">
        <v>4748.32</v>
      </c>
      <c r="R9" s="2">
        <v>4852.18</v>
      </c>
      <c r="S9" s="13">
        <f t="shared" si="5"/>
        <v>-2.1872999292381429E-2</v>
      </c>
      <c r="T9" s="12">
        <v>52</v>
      </c>
      <c r="U9" s="12">
        <v>5327.35</v>
      </c>
      <c r="V9" s="13">
        <f t="shared" si="6"/>
        <v>-101.44903846153846</v>
      </c>
      <c r="W9" s="2">
        <v>1132</v>
      </c>
      <c r="X9" s="2">
        <v>10158.27</v>
      </c>
      <c r="Y9" s="13">
        <f t="shared" si="7"/>
        <v>-7.9737367491166085</v>
      </c>
      <c r="Z9" s="12">
        <v>452</v>
      </c>
      <c r="AA9" s="12">
        <v>5215.8500000000004</v>
      </c>
      <c r="AB9" s="13">
        <f t="shared" si="8"/>
        <v>-10.539491150442478</v>
      </c>
      <c r="AC9" s="2">
        <v>215</v>
      </c>
      <c r="AD9" s="2">
        <v>9996.2099999999991</v>
      </c>
      <c r="AE9" s="13">
        <f t="shared" si="9"/>
        <v>-45.493999999999993</v>
      </c>
      <c r="AF9" s="12">
        <v>583</v>
      </c>
      <c r="AG9" s="12">
        <v>44</v>
      </c>
      <c r="AH9" s="13">
        <f t="shared" si="10"/>
        <v>0.92452830188679247</v>
      </c>
      <c r="AI9" s="2">
        <v>55</v>
      </c>
      <c r="AJ9" s="2">
        <v>5646</v>
      </c>
      <c r="AK9" s="13">
        <f t="shared" si="11"/>
        <v>-101.65454545454546</v>
      </c>
      <c r="AL9" s="12">
        <f t="shared" si="12"/>
        <v>108546.32</v>
      </c>
      <c r="AM9" s="12">
        <f t="shared" si="13"/>
        <v>66374.58</v>
      </c>
      <c r="AN9" s="13">
        <f t="shared" si="14"/>
        <v>0.38851376997396136</v>
      </c>
    </row>
    <row r="10" spans="1:40" x14ac:dyDescent="0.25">
      <c r="A10" s="4" t="s">
        <v>14</v>
      </c>
      <c r="B10" s="12">
        <v>6464</v>
      </c>
      <c r="C10" s="12">
        <v>2524.13</v>
      </c>
      <c r="D10" s="13">
        <f t="shared" si="0"/>
        <v>0.60950959158415841</v>
      </c>
      <c r="E10" s="2">
        <v>6464</v>
      </c>
      <c r="F10" s="2">
        <v>7217.55</v>
      </c>
      <c r="G10" s="10">
        <f t="shared" si="1"/>
        <v>-0.11657642326732676</v>
      </c>
      <c r="H10" s="12">
        <v>232</v>
      </c>
      <c r="I10" s="12">
        <v>3241.07</v>
      </c>
      <c r="J10" s="13">
        <f t="shared" si="2"/>
        <v>-12.970129310344829</v>
      </c>
      <c r="K10" s="2">
        <v>6464</v>
      </c>
      <c r="L10" s="2">
        <v>2123.8200000000002</v>
      </c>
      <c r="M10" s="10">
        <f t="shared" si="3"/>
        <v>0.67143873762376238</v>
      </c>
      <c r="N10" s="12">
        <v>6464</v>
      </c>
      <c r="O10" s="12">
        <v>3241.07</v>
      </c>
      <c r="P10" s="13">
        <f t="shared" si="4"/>
        <v>0.49859684405940591</v>
      </c>
      <c r="Q10" s="2">
        <v>2123.8200000000002</v>
      </c>
      <c r="R10" s="2">
        <v>2707.66</v>
      </c>
      <c r="S10" s="13">
        <f t="shared" si="5"/>
        <v>-0.2749008861391265</v>
      </c>
      <c r="T10" s="12">
        <v>548</v>
      </c>
      <c r="U10" s="12">
        <v>8712.41</v>
      </c>
      <c r="V10" s="13">
        <f t="shared" si="6"/>
        <v>-14.898558394160583</v>
      </c>
      <c r="W10" s="2">
        <v>1448</v>
      </c>
      <c r="X10" s="2">
        <v>6207.3</v>
      </c>
      <c r="Y10" s="13">
        <f t="shared" si="7"/>
        <v>-3.2868093922651935</v>
      </c>
      <c r="Z10" s="12">
        <v>1122</v>
      </c>
      <c r="AA10" s="12">
        <v>653</v>
      </c>
      <c r="AB10" s="13">
        <f t="shared" si="8"/>
        <v>0.41800356506238862</v>
      </c>
      <c r="AC10" s="2">
        <v>2544</v>
      </c>
      <c r="AD10" s="2">
        <v>7639.65</v>
      </c>
      <c r="AE10" s="13">
        <f t="shared" si="9"/>
        <v>-2.003007075471698</v>
      </c>
      <c r="AF10" s="12">
        <v>657</v>
      </c>
      <c r="AG10" s="12">
        <v>585</v>
      </c>
      <c r="AH10" s="13">
        <f t="shared" si="10"/>
        <v>0.1095890410958904</v>
      </c>
      <c r="AI10" s="2">
        <v>55</v>
      </c>
      <c r="AJ10" s="2">
        <v>656</v>
      </c>
      <c r="AK10" s="13">
        <f t="shared" si="11"/>
        <v>-10.927272727272728</v>
      </c>
      <c r="AL10" s="12">
        <f t="shared" si="12"/>
        <v>36581.82</v>
      </c>
      <c r="AM10" s="12">
        <f t="shared" si="13"/>
        <v>41614.589999999997</v>
      </c>
      <c r="AN10" s="13">
        <f t="shared" si="14"/>
        <v>-0.13757571383818512</v>
      </c>
    </row>
    <row r="11" spans="1:40" x14ac:dyDescent="0.25">
      <c r="A11" s="4" t="s">
        <v>15</v>
      </c>
      <c r="B11" s="12">
        <v>65494</v>
      </c>
      <c r="C11" s="12">
        <v>145.33000000000001</v>
      </c>
      <c r="D11" s="13">
        <f t="shared" si="0"/>
        <v>0.99778101810852904</v>
      </c>
      <c r="E11" s="2">
        <v>65494</v>
      </c>
      <c r="F11" s="2">
        <v>893.57</v>
      </c>
      <c r="G11" s="10">
        <f t="shared" si="1"/>
        <v>0.98635646013375267</v>
      </c>
      <c r="H11" s="12">
        <v>4563</v>
      </c>
      <c r="I11" s="12">
        <v>458</v>
      </c>
      <c r="J11" s="13">
        <f t="shared" si="2"/>
        <v>0.89962743808897661</v>
      </c>
      <c r="K11" s="2">
        <v>53</v>
      </c>
      <c r="L11" s="2">
        <v>5874</v>
      </c>
      <c r="M11" s="10">
        <f t="shared" si="3"/>
        <v>-109.83018867924528</v>
      </c>
      <c r="N11" s="12">
        <v>65494</v>
      </c>
      <c r="O11" s="12">
        <v>458</v>
      </c>
      <c r="P11" s="13">
        <f t="shared" si="4"/>
        <v>0.99300699300699302</v>
      </c>
      <c r="Q11" s="2">
        <v>5874</v>
      </c>
      <c r="R11" s="2">
        <v>620.62</v>
      </c>
      <c r="S11" s="13">
        <f t="shared" si="5"/>
        <v>0.89434456928838957</v>
      </c>
      <c r="T11" s="12">
        <v>543</v>
      </c>
      <c r="U11" s="12">
        <v>644</v>
      </c>
      <c r="V11" s="13">
        <f t="shared" si="6"/>
        <v>-0.1860036832412523</v>
      </c>
      <c r="W11" s="2">
        <v>144</v>
      </c>
      <c r="X11" s="2">
        <v>180.5</v>
      </c>
      <c r="Y11" s="13">
        <f t="shared" si="7"/>
        <v>-0.25347222222222221</v>
      </c>
      <c r="Z11" s="12">
        <v>41</v>
      </c>
      <c r="AA11" s="12">
        <v>454</v>
      </c>
      <c r="AB11" s="13">
        <f t="shared" si="8"/>
        <v>-10.073170731707316</v>
      </c>
      <c r="AC11" s="2">
        <v>5548</v>
      </c>
      <c r="AD11" s="2">
        <v>514.6</v>
      </c>
      <c r="AE11" s="13">
        <f t="shared" si="9"/>
        <v>0.90724585436193217</v>
      </c>
      <c r="AF11" s="12">
        <v>4485</v>
      </c>
      <c r="AG11" s="12">
        <v>55</v>
      </c>
      <c r="AH11" s="13">
        <f t="shared" si="10"/>
        <v>0.98773690078037901</v>
      </c>
      <c r="AI11" s="2">
        <v>54</v>
      </c>
      <c r="AJ11" s="2">
        <v>646</v>
      </c>
      <c r="AK11" s="13">
        <f t="shared" si="11"/>
        <v>-10.962962962962964</v>
      </c>
      <c r="AL11" s="12">
        <f t="shared" si="12"/>
        <v>218474</v>
      </c>
      <c r="AM11" s="12">
        <f t="shared" si="13"/>
        <v>10031.619999999999</v>
      </c>
      <c r="AN11" s="13">
        <f t="shared" si="14"/>
        <v>0.95408323187198474</v>
      </c>
    </row>
    <row r="12" spans="1:40" x14ac:dyDescent="0.25">
      <c r="A12" s="4" t="s">
        <v>26</v>
      </c>
      <c r="B12" s="12">
        <f>SUM(B6:B11)</f>
        <v>89168</v>
      </c>
      <c r="C12" s="12">
        <f t="shared" ref="C12:AL12" si="15">SUM(C6:C11)</f>
        <v>10000.929999999998</v>
      </c>
      <c r="D12" s="13">
        <f t="shared" si="0"/>
        <v>0.88784171451641858</v>
      </c>
      <c r="E12" s="2">
        <f t="shared" si="15"/>
        <v>89168</v>
      </c>
      <c r="F12" s="2">
        <f t="shared" si="15"/>
        <v>19345.38</v>
      </c>
      <c r="G12" s="10">
        <f t="shared" si="1"/>
        <v>0.78304571146599666</v>
      </c>
      <c r="H12" s="12">
        <f t="shared" si="15"/>
        <v>90880.98</v>
      </c>
      <c r="I12" s="12">
        <f t="shared" si="15"/>
        <v>25921.97</v>
      </c>
      <c r="J12" s="12">
        <f t="shared" si="15"/>
        <v>-11.985918461798823</v>
      </c>
      <c r="K12" s="2">
        <f t="shared" si="15"/>
        <v>23727</v>
      </c>
      <c r="L12" s="2">
        <f t="shared" si="15"/>
        <v>14429.98</v>
      </c>
      <c r="M12" s="2">
        <f t="shared" si="15"/>
        <v>-106.37175766416104</v>
      </c>
      <c r="N12" s="12">
        <f t="shared" si="15"/>
        <v>89168</v>
      </c>
      <c r="O12" s="12">
        <f t="shared" si="15"/>
        <v>25921.97</v>
      </c>
      <c r="P12" s="12">
        <f t="shared" si="15"/>
        <v>0.92173805930680053</v>
      </c>
      <c r="Q12" s="2">
        <f t="shared" si="15"/>
        <v>14429.98</v>
      </c>
      <c r="R12" s="2">
        <f t="shared" si="15"/>
        <v>12939.012000000001</v>
      </c>
      <c r="S12" s="2">
        <f t="shared" si="15"/>
        <v>-120.70973027339744</v>
      </c>
      <c r="T12" s="12">
        <f t="shared" si="15"/>
        <v>8032</v>
      </c>
      <c r="U12" s="12">
        <f t="shared" si="15"/>
        <v>21121.760000000002</v>
      </c>
      <c r="V12" s="12">
        <f t="shared" si="15"/>
        <v>-123.5880968053573</v>
      </c>
      <c r="W12" s="2">
        <f t="shared" si="15"/>
        <v>3844</v>
      </c>
      <c r="X12" s="2">
        <f t="shared" si="15"/>
        <v>18868.560000000001</v>
      </c>
      <c r="Y12" s="2">
        <f t="shared" si="15"/>
        <v>-13.688211163215605</v>
      </c>
      <c r="Z12" s="12">
        <f t="shared" si="15"/>
        <v>29309</v>
      </c>
      <c r="AA12" s="12">
        <f t="shared" si="15"/>
        <v>11905.380000000001</v>
      </c>
      <c r="AB12" s="12">
        <f t="shared" si="15"/>
        <v>-19.878502745602539</v>
      </c>
      <c r="AC12" s="2">
        <f t="shared" si="15"/>
        <v>9484</v>
      </c>
      <c r="AD12" s="2">
        <f t="shared" si="15"/>
        <v>24212.039999999997</v>
      </c>
      <c r="AE12" s="2">
        <f t="shared" si="15"/>
        <v>-57.732699079018417</v>
      </c>
      <c r="AF12" s="12">
        <f t="shared" si="15"/>
        <v>5878</v>
      </c>
      <c r="AG12" s="12">
        <f t="shared" si="15"/>
        <v>1334</v>
      </c>
      <c r="AH12" s="12">
        <f t="shared" si="15"/>
        <v>-9.2736003016914825</v>
      </c>
      <c r="AI12" s="2">
        <f t="shared" si="15"/>
        <v>66042</v>
      </c>
      <c r="AJ12" s="2">
        <f t="shared" si="15"/>
        <v>11535</v>
      </c>
      <c r="AK12" s="2">
        <f t="shared" si="15"/>
        <v>-120.85286122316892</v>
      </c>
      <c r="AL12" s="12">
        <f t="shared" si="15"/>
        <v>531006.96</v>
      </c>
      <c r="AM12" s="12">
        <f t="shared" si="13"/>
        <v>159708.63199999998</v>
      </c>
      <c r="AN12" s="13">
        <f t="shared" si="14"/>
        <v>0.69923439044942082</v>
      </c>
    </row>
    <row r="15" spans="1:40" ht="15.75" thickBot="1" x14ac:dyDescent="0.3">
      <c r="A15" s="17" t="s">
        <v>9</v>
      </c>
      <c r="B15" s="17">
        <v>12</v>
      </c>
    </row>
    <row r="16" spans="1:40" x14ac:dyDescent="0.25">
      <c r="A16" s="5" t="s">
        <v>4</v>
      </c>
      <c r="B16" s="5" t="s">
        <v>6</v>
      </c>
      <c r="C16" s="5" t="s">
        <v>7</v>
      </c>
      <c r="D16" s="6" t="s">
        <v>8</v>
      </c>
    </row>
    <row r="17" spans="1:4" x14ac:dyDescent="0.25">
      <c r="A17" s="7"/>
      <c r="B17" s="7"/>
      <c r="C17" s="7"/>
      <c r="D17" s="8"/>
    </row>
    <row r="18" spans="1:4" x14ac:dyDescent="0.25">
      <c r="A18" s="4" t="s">
        <v>10</v>
      </c>
      <c r="B18" s="15">
        <f>AL6/$B$15</f>
        <v>6670.1533333333327</v>
      </c>
      <c r="C18" s="15">
        <f>AJ6/$B$15</f>
        <v>370.33333333333331</v>
      </c>
      <c r="D18" s="16">
        <f>(B18-B20)/B18</f>
        <v>0.60467350575648937</v>
      </c>
    </row>
    <row r="19" spans="1:4" x14ac:dyDescent="0.25">
      <c r="A19" s="4" t="s">
        <v>11</v>
      </c>
      <c r="B19" s="15">
        <f t="shared" ref="B19:B23" si="16">AL7/$B$15</f>
        <v>4643.3599999999997</v>
      </c>
      <c r="C19" s="15">
        <f t="shared" ref="C19:C23" si="17">AJ7/$B$15</f>
        <v>7.25</v>
      </c>
      <c r="D19" s="16">
        <f t="shared" ref="D19:D21" si="18">(B19-B21)/B19</f>
        <v>-0.94805629256974844</v>
      </c>
    </row>
    <row r="20" spans="1:4" x14ac:dyDescent="0.25">
      <c r="A20" s="4" t="s">
        <v>12</v>
      </c>
      <c r="B20" s="15">
        <f t="shared" si="16"/>
        <v>2636.8883333333333</v>
      </c>
      <c r="C20" s="15">
        <f t="shared" si="17"/>
        <v>4.666666666666667</v>
      </c>
      <c r="D20" s="16">
        <f t="shared" si="18"/>
        <v>-0.1560918077051677</v>
      </c>
    </row>
    <row r="21" spans="1:4" x14ac:dyDescent="0.25">
      <c r="A21" s="4" t="s">
        <v>13</v>
      </c>
      <c r="B21" s="15">
        <f t="shared" si="16"/>
        <v>9045.5266666666666</v>
      </c>
      <c r="C21" s="15">
        <f t="shared" si="17"/>
        <v>470.5</v>
      </c>
      <c r="D21" s="16">
        <f t="shared" si="18"/>
        <v>-1.0127259956855286</v>
      </c>
    </row>
    <row r="22" spans="1:4" x14ac:dyDescent="0.25">
      <c r="A22" s="4" t="s">
        <v>14</v>
      </c>
      <c r="B22" s="15">
        <f t="shared" si="16"/>
        <v>3048.4850000000001</v>
      </c>
      <c r="C22" s="15">
        <f t="shared" si="17"/>
        <v>54.666666666666664</v>
      </c>
      <c r="D22" s="16">
        <f>(B22-B24)/B22</f>
        <v>1</v>
      </c>
    </row>
    <row r="23" spans="1:4" x14ac:dyDescent="0.25">
      <c r="A23" s="4" t="s">
        <v>15</v>
      </c>
      <c r="B23" s="15">
        <f t="shared" si="16"/>
        <v>18206.166666666668</v>
      </c>
      <c r="C23" s="15">
        <f t="shared" si="17"/>
        <v>53.833333333333336</v>
      </c>
      <c r="D23" s="16">
        <f>(B23-B25)/B23</f>
        <v>1</v>
      </c>
    </row>
    <row r="24" spans="1:4" x14ac:dyDescent="0.25">
      <c r="A24" s="1"/>
      <c r="B24" s="1"/>
      <c r="C24" s="1"/>
      <c r="D24" s="3"/>
    </row>
  </sheetData>
  <mergeCells count="15">
    <mergeCell ref="F2:J2"/>
    <mergeCell ref="T4:V4"/>
    <mergeCell ref="Q4:S4"/>
    <mergeCell ref="N4:P4"/>
    <mergeCell ref="K4:M4"/>
    <mergeCell ref="H4:J4"/>
    <mergeCell ref="AL4:AN4"/>
    <mergeCell ref="A4:A5"/>
    <mergeCell ref="B4:D4"/>
    <mergeCell ref="E4:G4"/>
    <mergeCell ref="AI4:AK4"/>
    <mergeCell ref="AF4:AH4"/>
    <mergeCell ref="AC4:AE4"/>
    <mergeCell ref="Z4:AB4"/>
    <mergeCell ref="W4:Y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770DB-D3E2-40A1-9DAA-2FB1D8A12820}">
  <dimension ref="A2:D28"/>
  <sheetViews>
    <sheetView tabSelected="1" topLeftCell="A7" workbookViewId="0">
      <selection activeCell="Y20" sqref="Y20"/>
    </sheetView>
  </sheetViews>
  <sheetFormatPr baseColWidth="10" defaultRowHeight="15" x14ac:dyDescent="0.25"/>
  <cols>
    <col min="1" max="1" width="21" bestFit="1" customWidth="1"/>
    <col min="2" max="2" width="10.28515625" bestFit="1" customWidth="1"/>
    <col min="3" max="3" width="7.85546875" bestFit="1" customWidth="1"/>
    <col min="4" max="4" width="12.5703125" bestFit="1" customWidth="1"/>
    <col min="5" max="5" width="7.85546875" bestFit="1" customWidth="1"/>
    <col min="6" max="6" width="8.140625" bestFit="1" customWidth="1"/>
    <col min="7" max="7" width="7.85546875" bestFit="1" customWidth="1"/>
    <col min="8" max="8" width="8.85546875" bestFit="1" customWidth="1"/>
    <col min="9" max="15" width="7.85546875" bestFit="1" customWidth="1"/>
    <col min="16" max="16" width="8" bestFit="1" customWidth="1"/>
    <col min="17" max="20" width="7.85546875" bestFit="1" customWidth="1"/>
    <col min="21" max="21" width="6.85546875" bestFit="1" customWidth="1"/>
    <col min="22" max="22" width="8.85546875" bestFit="1" customWidth="1"/>
    <col min="23" max="25" width="7.85546875" bestFit="1" customWidth="1"/>
    <col min="26" max="26" width="12.5703125" bestFit="1" customWidth="1"/>
    <col min="27" max="145" width="8.5703125" bestFit="1" customWidth="1"/>
    <col min="146" max="146" width="12.5703125" bestFit="1" customWidth="1"/>
  </cols>
  <sheetData>
    <row r="2" spans="1:4" x14ac:dyDescent="0.25">
      <c r="A2" s="18" t="s">
        <v>36</v>
      </c>
      <c r="B2" s="18" t="s">
        <v>35</v>
      </c>
    </row>
    <row r="3" spans="1:4" x14ac:dyDescent="0.25">
      <c r="A3" s="18" t="s">
        <v>34</v>
      </c>
      <c r="B3" t="s">
        <v>31</v>
      </c>
      <c r="C3" t="s">
        <v>32</v>
      </c>
      <c r="D3" t="s">
        <v>33</v>
      </c>
    </row>
    <row r="4" spans="1:4" x14ac:dyDescent="0.25">
      <c r="A4" s="19" t="s">
        <v>19</v>
      </c>
      <c r="B4" s="21"/>
      <c r="C4" s="21"/>
      <c r="D4" s="21"/>
    </row>
    <row r="5" spans="1:4" x14ac:dyDescent="0.25">
      <c r="A5" s="20" t="s">
        <v>12</v>
      </c>
      <c r="B5" s="21">
        <v>5200</v>
      </c>
      <c r="C5" s="21">
        <v>2925.6812454873643</v>
      </c>
      <c r="D5" s="21">
        <v>8125.6812454873643</v>
      </c>
    </row>
    <row r="6" spans="1:4" x14ac:dyDescent="0.25">
      <c r="A6" s="19" t="s">
        <v>20</v>
      </c>
      <c r="B6" s="21"/>
      <c r="C6" s="21"/>
      <c r="D6" s="21"/>
    </row>
    <row r="7" spans="1:4" x14ac:dyDescent="0.25">
      <c r="A7" s="20" t="s">
        <v>12</v>
      </c>
      <c r="B7" s="21">
        <v>2567.8200000000002</v>
      </c>
      <c r="C7" s="21">
        <v>7173.2398423423429</v>
      </c>
      <c r="D7" s="21">
        <v>9741.0598423423435</v>
      </c>
    </row>
    <row r="8" spans="1:4" x14ac:dyDescent="0.25">
      <c r="A8" s="19" t="s">
        <v>0</v>
      </c>
      <c r="B8" s="21"/>
      <c r="C8" s="21"/>
      <c r="D8" s="21"/>
    </row>
    <row r="9" spans="1:4" x14ac:dyDescent="0.25">
      <c r="A9" s="20" t="s">
        <v>12</v>
      </c>
      <c r="B9" s="21">
        <v>9292</v>
      </c>
      <c r="C9" s="21">
        <v>1673.4799397331037</v>
      </c>
      <c r="D9" s="21">
        <v>10965.479939733104</v>
      </c>
    </row>
    <row r="10" spans="1:4" x14ac:dyDescent="0.25">
      <c r="A10" s="19" t="s">
        <v>21</v>
      </c>
      <c r="B10" s="21"/>
      <c r="C10" s="21"/>
      <c r="D10" s="21"/>
    </row>
    <row r="11" spans="1:4" x14ac:dyDescent="0.25">
      <c r="A11" s="20" t="s">
        <v>12</v>
      </c>
      <c r="B11" s="21">
        <v>9292</v>
      </c>
      <c r="C11" s="21">
        <v>7187.8827701248392</v>
      </c>
      <c r="D11" s="21">
        <v>16479.882770124837</v>
      </c>
    </row>
    <row r="12" spans="1:4" x14ac:dyDescent="0.25">
      <c r="A12" s="19" t="s">
        <v>1</v>
      </c>
      <c r="B12" s="21"/>
      <c r="C12" s="21"/>
      <c r="D12" s="21"/>
    </row>
    <row r="13" spans="1:4" x14ac:dyDescent="0.25">
      <c r="A13" s="20" t="s">
        <v>12</v>
      </c>
      <c r="B13" s="21">
        <v>3345.68</v>
      </c>
      <c r="C13" s="21">
        <v>4137.0780323760791</v>
      </c>
      <c r="D13" s="21">
        <v>7482.7580323760794</v>
      </c>
    </row>
    <row r="14" spans="1:4" x14ac:dyDescent="0.25">
      <c r="A14" s="19" t="s">
        <v>2</v>
      </c>
      <c r="B14" s="21"/>
      <c r="C14" s="21"/>
      <c r="D14" s="21"/>
    </row>
    <row r="15" spans="1:4" x14ac:dyDescent="0.25">
      <c r="A15" s="20" t="s">
        <v>12</v>
      </c>
      <c r="B15" s="21">
        <v>1316</v>
      </c>
      <c r="C15" s="21">
        <v>442.32826747720367</v>
      </c>
      <c r="D15" s="21">
        <v>1758.3282674772036</v>
      </c>
    </row>
    <row r="16" spans="1:4" x14ac:dyDescent="0.25">
      <c r="A16" s="19" t="s">
        <v>22</v>
      </c>
      <c r="B16" s="21"/>
      <c r="C16" s="21"/>
      <c r="D16" s="21"/>
    </row>
    <row r="17" spans="1:4" x14ac:dyDescent="0.25">
      <c r="A17" s="20" t="s">
        <v>12</v>
      </c>
      <c r="B17" s="21">
        <v>914</v>
      </c>
      <c r="C17" s="21">
        <v>1863.4057768052517</v>
      </c>
      <c r="D17" s="21">
        <v>2777.4057768052517</v>
      </c>
    </row>
    <row r="18" spans="1:4" x14ac:dyDescent="0.25">
      <c r="A18" s="19" t="s">
        <v>3</v>
      </c>
      <c r="B18" s="21"/>
      <c r="C18" s="21"/>
      <c r="D18" s="21"/>
    </row>
    <row r="19" spans="1:4" x14ac:dyDescent="0.25">
      <c r="A19" s="20" t="s">
        <v>12</v>
      </c>
      <c r="B19" s="21">
        <v>11568</v>
      </c>
      <c r="C19" s="21">
        <v>4151.8122389349928</v>
      </c>
      <c r="D19" s="21">
        <v>15719.812238934992</v>
      </c>
    </row>
    <row r="20" spans="1:4" x14ac:dyDescent="0.25">
      <c r="A20" s="19" t="s">
        <v>23</v>
      </c>
      <c r="B20" s="21"/>
      <c r="C20" s="21"/>
      <c r="D20" s="21"/>
    </row>
    <row r="21" spans="1:4" x14ac:dyDescent="0.25">
      <c r="A21" s="20" t="s">
        <v>12</v>
      </c>
      <c r="B21" s="21">
        <v>1096</v>
      </c>
      <c r="C21" s="21">
        <v>4960.4333941605837</v>
      </c>
      <c r="D21" s="21">
        <v>6056.4333941605837</v>
      </c>
    </row>
    <row r="22" spans="1:4" x14ac:dyDescent="0.25">
      <c r="A22" s="19" t="s">
        <v>24</v>
      </c>
      <c r="B22" s="21"/>
      <c r="C22" s="21"/>
      <c r="D22" s="21"/>
    </row>
    <row r="23" spans="1:4" x14ac:dyDescent="0.25">
      <c r="A23" s="20" t="s">
        <v>12</v>
      </c>
      <c r="B23" s="21">
        <v>88</v>
      </c>
      <c r="C23" s="21">
        <v>529.7045454545455</v>
      </c>
      <c r="D23" s="21">
        <v>617.7045454545455</v>
      </c>
    </row>
    <row r="24" spans="1:4" x14ac:dyDescent="0.25">
      <c r="A24" s="19" t="s">
        <v>25</v>
      </c>
      <c r="B24" s="21"/>
      <c r="C24" s="21"/>
      <c r="D24" s="21"/>
    </row>
    <row r="25" spans="1:4" x14ac:dyDescent="0.25">
      <c r="A25" s="20" t="s">
        <v>12</v>
      </c>
      <c r="B25" s="21">
        <v>1312</v>
      </c>
      <c r="C25" s="21">
        <v>56</v>
      </c>
      <c r="D25" s="21">
        <v>1368</v>
      </c>
    </row>
    <row r="26" spans="1:4" x14ac:dyDescent="0.25">
      <c r="A26" s="19" t="s">
        <v>17</v>
      </c>
      <c r="B26" s="21"/>
      <c r="C26" s="21"/>
      <c r="D26" s="21"/>
    </row>
    <row r="27" spans="1:4" x14ac:dyDescent="0.25">
      <c r="A27" s="20" t="s">
        <v>12</v>
      </c>
      <c r="B27" s="21">
        <v>5191</v>
      </c>
      <c r="C27" s="21">
        <v>2667.827743119266</v>
      </c>
      <c r="D27" s="21">
        <v>7858.8277431192655</v>
      </c>
    </row>
    <row r="28" spans="1:4" x14ac:dyDescent="0.25">
      <c r="A28" s="19" t="s">
        <v>33</v>
      </c>
      <c r="B28" s="21">
        <v>51182.5</v>
      </c>
      <c r="C28" s="21">
        <v>37768.873796015578</v>
      </c>
      <c r="D28" s="21">
        <v>88951.373796015585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24DD9C0-B769-4D76-84D2-04F043B71A6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FAMILLE 2</vt:lpstr>
      <vt:lpstr>FAMILLE 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Chris_W10</cp:lastModifiedBy>
  <dcterms:created xsi:type="dcterms:W3CDTF">2020-02-05T20:43:37Z</dcterms:created>
  <dcterms:modified xsi:type="dcterms:W3CDTF">2020-11-12T19:10:10Z</dcterms:modified>
</cp:coreProperties>
</file>