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300"/>
  </bookViews>
  <sheets>
    <sheet name="Récap" sheetId="4" r:id="rId1"/>
    <sheet name="Datas" sheetId="1" r:id="rId2"/>
    <sheet name="Feuil2" sheetId="2" r:id="rId3"/>
    <sheet name="Feuil3" sheetId="3" r:id="rId4"/>
  </sheets>
  <calcPr calcId="162913"/>
  <pivotCaches>
    <pivotCache cacheId="224" r:id="rId5"/>
  </pivotCaches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J5" i="1"/>
  <c r="J6" i="1"/>
  <c r="J7" i="1"/>
  <c r="J9" i="1"/>
  <c r="J11" i="1"/>
  <c r="J12" i="1"/>
  <c r="J14" i="1"/>
  <c r="J15" i="1"/>
  <c r="J16" i="1"/>
  <c r="J18" i="1"/>
  <c r="J19" i="1"/>
  <c r="J20" i="1"/>
  <c r="J22" i="1"/>
  <c r="J23" i="1"/>
  <c r="J26" i="1"/>
  <c r="J27" i="1"/>
  <c r="J28" i="1"/>
  <c r="J29" i="1"/>
  <c r="J30" i="1"/>
  <c r="J31" i="1"/>
  <c r="J32" i="1"/>
  <c r="J33" i="1"/>
  <c r="J34" i="1"/>
  <c r="J3" i="1"/>
  <c r="J4" i="1"/>
  <c r="J2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L5" i="1" l="1"/>
  <c r="L6" i="1"/>
  <c r="L10" i="1"/>
  <c r="L12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4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2" i="1"/>
  <c r="L33" i="1"/>
  <c r="L32" i="1"/>
  <c r="L14" i="1"/>
  <c r="L13" i="1"/>
  <c r="L11" i="1"/>
  <c r="L9" i="1"/>
  <c r="L8" i="1"/>
  <c r="L7" i="1"/>
  <c r="L4" i="1"/>
  <c r="L3" i="1"/>
  <c r="L2" i="1"/>
</calcChain>
</file>

<file path=xl/sharedStrings.xml><?xml version="1.0" encoding="utf-8"?>
<sst xmlns="http://schemas.openxmlformats.org/spreadsheetml/2006/main" count="160" uniqueCount="34">
  <si>
    <t xml:space="preserve">No. </t>
  </si>
  <si>
    <t>Date du défaut</t>
  </si>
  <si>
    <t>Semaine</t>
  </si>
  <si>
    <t>Année</t>
  </si>
  <si>
    <t>Mois</t>
  </si>
  <si>
    <t>Nom</t>
  </si>
  <si>
    <t>Machine</t>
  </si>
  <si>
    <t>Défaut</t>
  </si>
  <si>
    <t>Résolu</t>
  </si>
  <si>
    <t>Date résolus</t>
  </si>
  <si>
    <t>Année 2</t>
  </si>
  <si>
    <t>N° Week Résolus</t>
  </si>
  <si>
    <t>Salarié</t>
  </si>
  <si>
    <t>Paul</t>
  </si>
  <si>
    <t>Scarificateur</t>
  </si>
  <si>
    <t>Démarreur</t>
  </si>
  <si>
    <t>Caro</t>
  </si>
  <si>
    <t>Laurent</t>
  </si>
  <si>
    <t>Hervé</t>
  </si>
  <si>
    <t>Motobineuse</t>
  </si>
  <si>
    <t>Lame</t>
  </si>
  <si>
    <t>Ben</t>
  </si>
  <si>
    <t>Moteur</t>
  </si>
  <si>
    <t>Hubert</t>
  </si>
  <si>
    <t>Tronconneuse</t>
  </si>
  <si>
    <t>Carter</t>
  </si>
  <si>
    <t>Taille Haie</t>
  </si>
  <si>
    <t>Tracteur</t>
  </si>
  <si>
    <t>Bougie</t>
  </si>
  <si>
    <t>Étiquettes de colonnes</t>
  </si>
  <si>
    <t>Total général</t>
  </si>
  <si>
    <t>Nombre de Défaut</t>
  </si>
  <si>
    <t>Étiquettes de lignes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</si>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</sst>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4085.854518402775" missingItemsLimit="0" createdVersion="4" refreshedVersion="4" minRefreshableVersion="3" recordCount="33">
  <cacheSource type="worksheet">
    <worksheetSource name="Data"/>
  </cacheSource>
  <cacheFields count="13">
    <cacheField name="No. " numFmtId="0">
      <sharedItems containsSemiMixedTypes="0" containsString="0" containsNumber="1" containsInteger="1" minValue="1" maxValue="33"/>
    </cacheField>
    <cacheField name="Date du défaut" numFmtId="14">
      <sharedItems containsSemiMixedTypes="0" containsNonDate="0" containsDate="1" containsString="0" minDate="2018-06-08T00:00:00" maxDate="2020-09-02T00:00:00" count="26">
        <d v="2019-11-27T00:00:00"/>
        <d v="2020-01-31T00:00:00"/>
        <d v="2018-09-20T00:00:00"/>
        <d v="2018-09-17T00:00:00"/>
        <d v="2019-01-03T00:00:00"/>
        <d v="2019-04-25T00:00:00"/>
        <d v="2019-06-29T00:00:00"/>
        <d v="2019-10-01T00:00:00"/>
        <d v="2019-11-07T00:00:00"/>
        <d v="2020-02-11T00:00:00"/>
        <d v="2018-06-08T00:00:00"/>
        <d v="2018-07-06T00:00:00"/>
        <d v="2018-08-29T00:00:00"/>
        <d v="2018-09-11T00:00:00"/>
        <d v="2018-10-18T00:00:00"/>
        <d v="2019-03-26T00:00:00"/>
        <d v="2019-09-03T00:00:00"/>
        <d v="2020-01-29T00:00:00"/>
        <d v="2018-06-14T00:00:00"/>
        <d v="2018-07-20T00:00:00"/>
        <d v="2018-10-02T00:00:00"/>
        <d v="2019-02-28T00:00:00"/>
        <d v="2019-07-18T00:00:00"/>
        <d v="2019-10-24T00:00:00"/>
        <d v="2019-10-29T00:00:00"/>
        <d v="2020-09-01T00:00:00"/>
      </sharedItems>
    </cacheField>
    <cacheField name="Semaine" numFmtId="0">
      <sharedItems containsSemiMixedTypes="0" containsString="0" containsNumber="1" containsInteger="1" minValue="1" maxValue="48" count="21">
        <n v="48"/>
        <n v="5"/>
        <n v="38"/>
        <n v="1"/>
        <n v="17"/>
        <n v="26"/>
        <n v="40"/>
        <n v="45"/>
        <n v="7"/>
        <n v="23"/>
        <n v="27"/>
        <n v="35"/>
        <n v="37"/>
        <n v="42"/>
        <n v="13"/>
        <n v="36"/>
        <n v="24"/>
        <n v="29"/>
        <n v="9"/>
        <n v="43"/>
        <n v="44"/>
      </sharedItems>
    </cacheField>
    <cacheField name="Année" numFmtId="0">
      <sharedItems containsSemiMixedTypes="0" containsString="0" containsNumber="1" containsInteger="1" minValue="2018" maxValue="2020" count="3">
        <n v="2019"/>
        <n v="2020"/>
        <n v="2018"/>
      </sharedItems>
    </cacheField>
    <cacheField name="Mois" numFmtId="0">
      <sharedItems containsSemiMixedTypes="0" containsString="0" containsNumber="1" containsInteger="1" minValue="1" maxValue="11"/>
    </cacheField>
    <cacheField name="Nom" numFmtId="0">
      <sharedItems/>
    </cacheField>
    <cacheField name="Machine" numFmtId="0">
      <sharedItems count="5">
        <s v="Scarificateur"/>
        <s v="Motobineuse"/>
        <s v="Tronconneuse"/>
        <s v="Taille Haie"/>
        <s v="Tracteur"/>
      </sharedItems>
    </cacheField>
    <cacheField name="Défaut" numFmtId="0">
      <sharedItems/>
    </cacheField>
    <cacheField name="Résolu" numFmtId="0">
      <sharedItems/>
    </cacheField>
    <cacheField name="Date résolus" numFmtId="14">
      <sharedItems containsNonDate="0" containsDate="1" containsString="0" containsBlank="1" minDate="2018-09-04T00:00:00" maxDate="2020-11-01T00:00:00"/>
    </cacheField>
    <cacheField name="Année 2" numFmtId="0">
      <sharedItems containsSemiMixedTypes="0" containsString="0" containsNumber="1" containsInteger="1" minValue="1900" maxValue="2020" count="4">
        <n v="2020"/>
        <n v="2018"/>
        <n v="2019"/>
        <n v="1900"/>
      </sharedItems>
    </cacheField>
    <cacheField name="N° Week Résolus" numFmtId="0">
      <sharedItems containsSemiMixedTypes="0" containsString="0" containsNumber="1" containsInteger="1" minValue="2" maxValue="52" count="19">
        <n v="4"/>
        <n v="14"/>
        <n v="47"/>
        <n v="46"/>
        <n v="10"/>
        <n v="26"/>
        <n v="36"/>
        <n v="48"/>
        <n v="52"/>
        <n v="15"/>
        <n v="43"/>
        <n v="45"/>
        <n v="51"/>
        <n v="21"/>
        <n v="44"/>
        <n v="13"/>
        <n v="38"/>
        <n v="18"/>
        <n v="2"/>
      </sharedItems>
    </cacheField>
    <cacheField name="Salarié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n v="1"/>
    <x v="0"/>
    <x v="0"/>
    <x v="0"/>
    <n v="11"/>
    <s v="Paul"/>
    <x v="0"/>
    <s v="Démarreur"/>
    <s v="O"/>
    <d v="2020-01-26T00:00:00"/>
    <x v="0"/>
    <x v="0"/>
    <s v="Caro"/>
  </r>
  <r>
    <n v="2"/>
    <x v="1"/>
    <x v="1"/>
    <x v="1"/>
    <n v="1"/>
    <s v="Paul"/>
    <x v="0"/>
    <s v="Démarreur"/>
    <s v="O"/>
    <d v="2020-03-31T00:00:00"/>
    <x v="0"/>
    <x v="1"/>
    <s v="Laurent"/>
  </r>
  <r>
    <n v="3"/>
    <x v="2"/>
    <x v="2"/>
    <x v="2"/>
    <n v="9"/>
    <s v="Hervé"/>
    <x v="1"/>
    <s v="Lame"/>
    <s v="O"/>
    <d v="2018-11-19T00:00:00"/>
    <x v="1"/>
    <x v="2"/>
    <s v="Ben"/>
  </r>
  <r>
    <n v="4"/>
    <x v="3"/>
    <x v="2"/>
    <x v="2"/>
    <n v="9"/>
    <s v="Hervé"/>
    <x v="1"/>
    <s v="Moteur"/>
    <s v="O"/>
    <d v="2018-11-16T00:00:00"/>
    <x v="1"/>
    <x v="3"/>
    <s v="Ben"/>
  </r>
  <r>
    <n v="5"/>
    <x v="4"/>
    <x v="3"/>
    <x v="0"/>
    <n v="1"/>
    <s v="Paul"/>
    <x v="0"/>
    <s v="Moteur"/>
    <s v="O"/>
    <d v="2019-03-04T00:00:00"/>
    <x v="2"/>
    <x v="4"/>
    <s v="Laurent"/>
  </r>
  <r>
    <n v="6"/>
    <x v="5"/>
    <x v="4"/>
    <x v="0"/>
    <n v="4"/>
    <s v="Paul"/>
    <x v="0"/>
    <s v="Moteur"/>
    <s v="O"/>
    <d v="2019-06-24T00:00:00"/>
    <x v="2"/>
    <x v="5"/>
    <s v="Laurent"/>
  </r>
  <r>
    <n v="7"/>
    <x v="6"/>
    <x v="5"/>
    <x v="0"/>
    <n v="6"/>
    <s v="Hubert"/>
    <x v="0"/>
    <s v="Moteur"/>
    <s v="O"/>
    <d v="2020-09-01T00:00:00"/>
    <x v="0"/>
    <x v="6"/>
    <s v="Laurent"/>
  </r>
  <r>
    <n v="8"/>
    <x v="7"/>
    <x v="6"/>
    <x v="0"/>
    <n v="10"/>
    <s v="Paul"/>
    <x v="0"/>
    <s v="Moteur"/>
    <s v="O"/>
    <d v="2019-11-30T00:00:00"/>
    <x v="2"/>
    <x v="7"/>
    <s v="Laurent"/>
  </r>
  <r>
    <n v="9"/>
    <x v="8"/>
    <x v="7"/>
    <x v="0"/>
    <n v="11"/>
    <s v="Paul"/>
    <x v="0"/>
    <s v="Moteur"/>
    <s v="N"/>
    <m/>
    <x v="3"/>
    <x v="8"/>
    <s v="Laurent"/>
  </r>
  <r>
    <n v="10"/>
    <x v="0"/>
    <x v="0"/>
    <x v="0"/>
    <n v="11"/>
    <s v="Paul"/>
    <x v="0"/>
    <s v="Moteur"/>
    <s v="O"/>
    <d v="2020-01-26T00:00:00"/>
    <x v="0"/>
    <x v="0"/>
    <s v="Caro"/>
  </r>
  <r>
    <n v="11"/>
    <x v="9"/>
    <x v="8"/>
    <x v="1"/>
    <n v="2"/>
    <s v="Paul"/>
    <x v="0"/>
    <s v="Moteur"/>
    <s v="O"/>
    <d v="2020-04-11T00:00:00"/>
    <x v="0"/>
    <x v="9"/>
    <s v="Laurent"/>
  </r>
  <r>
    <n v="12"/>
    <x v="10"/>
    <x v="9"/>
    <x v="2"/>
    <n v="6"/>
    <s v="Paul"/>
    <x v="2"/>
    <s v="Carter"/>
    <s v="N"/>
    <m/>
    <x v="3"/>
    <x v="8"/>
    <s v="Caro"/>
  </r>
  <r>
    <n v="13"/>
    <x v="11"/>
    <x v="10"/>
    <x v="2"/>
    <n v="7"/>
    <s v="Hubert"/>
    <x v="3"/>
    <s v="Carter"/>
    <s v="O"/>
    <d v="2018-09-04T00:00:00"/>
    <x v="1"/>
    <x v="6"/>
    <s v="Caro"/>
  </r>
  <r>
    <n v="14"/>
    <x v="12"/>
    <x v="11"/>
    <x v="2"/>
    <n v="8"/>
    <s v="Hubert"/>
    <x v="4"/>
    <s v="Carter"/>
    <s v="O"/>
    <d v="2018-10-28T00:00:00"/>
    <x v="1"/>
    <x v="10"/>
    <s v="Caro"/>
  </r>
  <r>
    <n v="15"/>
    <x v="13"/>
    <x v="12"/>
    <x v="2"/>
    <n v="9"/>
    <s v="Hubert"/>
    <x v="4"/>
    <s v="Carter"/>
    <s v="O"/>
    <d v="2018-11-10T00:00:00"/>
    <x v="1"/>
    <x v="11"/>
    <s v="Caro"/>
  </r>
  <r>
    <n v="16"/>
    <x v="13"/>
    <x v="12"/>
    <x v="2"/>
    <n v="9"/>
    <s v="Hubert"/>
    <x v="4"/>
    <s v="Carter"/>
    <s v="N"/>
    <m/>
    <x v="3"/>
    <x v="8"/>
    <s v="Caro"/>
  </r>
  <r>
    <n v="17"/>
    <x v="13"/>
    <x v="12"/>
    <x v="2"/>
    <n v="9"/>
    <s v="Hubert"/>
    <x v="4"/>
    <s v="Carter"/>
    <s v="O"/>
    <d v="2018-11-10T00:00:00"/>
    <x v="1"/>
    <x v="11"/>
    <s v="Caro"/>
  </r>
  <r>
    <n v="18"/>
    <x v="14"/>
    <x v="13"/>
    <x v="2"/>
    <n v="10"/>
    <s v="Paul"/>
    <x v="0"/>
    <s v="Carter"/>
    <s v="O"/>
    <d v="2018-12-17T00:00:00"/>
    <x v="1"/>
    <x v="12"/>
    <s v="Laurent"/>
  </r>
  <r>
    <n v="19"/>
    <x v="15"/>
    <x v="14"/>
    <x v="0"/>
    <n v="3"/>
    <s v="Paul"/>
    <x v="0"/>
    <s v="Carter"/>
    <s v="O"/>
    <d v="2019-05-25T00:00:00"/>
    <x v="2"/>
    <x v="13"/>
    <s v="Laurent"/>
  </r>
  <r>
    <n v="20"/>
    <x v="6"/>
    <x v="5"/>
    <x v="0"/>
    <n v="6"/>
    <s v="Hubert"/>
    <x v="0"/>
    <s v="Carter"/>
    <s v="N"/>
    <m/>
    <x v="3"/>
    <x v="8"/>
    <s v="Laurent"/>
  </r>
  <r>
    <n v="21"/>
    <x v="16"/>
    <x v="15"/>
    <x v="0"/>
    <n v="9"/>
    <s v="Paul"/>
    <x v="0"/>
    <s v="Carter"/>
    <s v="O"/>
    <d v="2019-11-02T00:00:00"/>
    <x v="2"/>
    <x v="14"/>
    <s v="Laurent"/>
  </r>
  <r>
    <n v="22"/>
    <x v="17"/>
    <x v="1"/>
    <x v="1"/>
    <n v="1"/>
    <s v="Paul"/>
    <x v="0"/>
    <s v="Carter"/>
    <s v="O"/>
    <d v="2020-03-29T00:00:00"/>
    <x v="0"/>
    <x v="15"/>
    <s v="Laurent"/>
  </r>
  <r>
    <n v="23"/>
    <x v="10"/>
    <x v="9"/>
    <x v="2"/>
    <n v="6"/>
    <s v="Paul"/>
    <x v="2"/>
    <s v="Bougie"/>
    <s v="N"/>
    <m/>
    <x v="3"/>
    <x v="8"/>
    <s v="Caro"/>
  </r>
  <r>
    <n v="24"/>
    <x v="18"/>
    <x v="16"/>
    <x v="2"/>
    <n v="6"/>
    <s v="Hubert"/>
    <x v="2"/>
    <s v="Bougie"/>
    <s v="N"/>
    <m/>
    <x v="3"/>
    <x v="8"/>
    <s v="Caro"/>
  </r>
  <r>
    <n v="25"/>
    <x v="19"/>
    <x v="17"/>
    <x v="2"/>
    <n v="7"/>
    <s v="Hervé"/>
    <x v="4"/>
    <s v="Bougie"/>
    <s v="O"/>
    <d v="2018-09-18T00:00:00"/>
    <x v="1"/>
    <x v="16"/>
    <s v="Ben"/>
  </r>
  <r>
    <n v="26"/>
    <x v="20"/>
    <x v="6"/>
    <x v="2"/>
    <n v="10"/>
    <s v="Hubert"/>
    <x v="1"/>
    <s v="Bougie"/>
    <s v="O"/>
    <d v="2018-12-01T00:00:00"/>
    <x v="1"/>
    <x v="7"/>
    <s v="Caro"/>
  </r>
  <r>
    <n v="27"/>
    <x v="14"/>
    <x v="13"/>
    <x v="2"/>
    <n v="10"/>
    <s v="Paul"/>
    <x v="0"/>
    <s v="Bougie"/>
    <s v="O"/>
    <d v="2018-12-17T00:00:00"/>
    <x v="1"/>
    <x v="12"/>
    <s v="Laurent"/>
  </r>
  <r>
    <n v="28"/>
    <x v="21"/>
    <x v="18"/>
    <x v="0"/>
    <n v="2"/>
    <s v="Paul"/>
    <x v="0"/>
    <s v="Bougie"/>
    <s v="O"/>
    <d v="2019-04-29T00:00:00"/>
    <x v="2"/>
    <x v="17"/>
    <s v="Laurent"/>
  </r>
  <r>
    <n v="29"/>
    <x v="22"/>
    <x v="17"/>
    <x v="0"/>
    <n v="7"/>
    <s v="Paul"/>
    <x v="0"/>
    <s v="Bougie"/>
    <s v="O"/>
    <d v="2019-09-16T00:00:00"/>
    <x v="2"/>
    <x v="16"/>
    <s v="Laurent"/>
  </r>
  <r>
    <n v="30"/>
    <x v="23"/>
    <x v="19"/>
    <x v="0"/>
    <n v="10"/>
    <s v="Paul"/>
    <x v="0"/>
    <s v="Bougie"/>
    <s v="O"/>
    <d v="2019-12-23T00:00:00"/>
    <x v="2"/>
    <x v="8"/>
    <s v="Laurent"/>
  </r>
  <r>
    <n v="31"/>
    <x v="24"/>
    <x v="20"/>
    <x v="0"/>
    <n v="10"/>
    <s v="Paul"/>
    <x v="0"/>
    <s v="Bougie"/>
    <s v="O"/>
    <d v="2019-12-28T00:00:00"/>
    <x v="2"/>
    <x v="8"/>
    <s v="Laurent"/>
  </r>
  <r>
    <n v="32"/>
    <x v="8"/>
    <x v="7"/>
    <x v="0"/>
    <n v="11"/>
    <s v="Paul"/>
    <x v="0"/>
    <s v="Bougie"/>
    <s v="O"/>
    <d v="2020-01-06T00:00:00"/>
    <x v="0"/>
    <x v="18"/>
    <s v="Laurent"/>
  </r>
  <r>
    <n v="33"/>
    <x v="25"/>
    <x v="15"/>
    <x v="1"/>
    <n v="9"/>
    <s v="Hubert"/>
    <x v="1"/>
    <s v="Bougie"/>
    <s v="O"/>
    <d v="2020-10-31T00:00:00"/>
    <x v="0"/>
    <x v="14"/>
    <s v="Caro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B6" firstHeaderRow="1" firstDataRow="2" firstDataCol="1" rowPageCount="2" colPageCount="1"/>
  <pivotFields count="13">
    <pivotField showAll="0"/>
    <pivotField axis="axisRow" numFmtId="14" showAll="0">
      <items count="27">
        <item x="10"/>
        <item x="18"/>
        <item x="11"/>
        <item x="19"/>
        <item x="12"/>
        <item x="13"/>
        <item x="3"/>
        <item x="2"/>
        <item x="20"/>
        <item x="14"/>
        <item x="4"/>
        <item x="21"/>
        <item x="15"/>
        <item x="5"/>
        <item x="6"/>
        <item x="22"/>
        <item x="16"/>
        <item x="7"/>
        <item x="23"/>
        <item x="24"/>
        <item x="8"/>
        <item x="0"/>
        <item x="17"/>
        <item x="1"/>
        <item x="9"/>
        <item x="25"/>
        <item t="default"/>
      </items>
    </pivotField>
    <pivotField axis="axisPage" showAll="0" sortType="ascending">
      <items count="22">
        <item x="3"/>
        <item x="1"/>
        <item x="8"/>
        <item x="18"/>
        <item x="14"/>
        <item x="4"/>
        <item x="9"/>
        <item x="16"/>
        <item x="5"/>
        <item x="10"/>
        <item x="17"/>
        <item x="11"/>
        <item x="15"/>
        <item x="12"/>
        <item x="2"/>
        <item x="6"/>
        <item x="13"/>
        <item x="19"/>
        <item x="20"/>
        <item x="7"/>
        <item x="0"/>
        <item t="default"/>
      </items>
    </pivotField>
    <pivotField axis="axisPage" showAll="0" sortType="ascending">
      <items count="4">
        <item x="2"/>
        <item x="0"/>
        <item x="1"/>
        <item t="default"/>
      </items>
    </pivotField>
    <pivotField showAll="0"/>
    <pivotField showAll="0"/>
    <pivotField axis="axisCol" showAll="0">
      <items count="6">
        <item x="1"/>
        <item x="0"/>
        <item x="3"/>
        <item x="4"/>
        <item x="2"/>
        <item t="default"/>
      </items>
    </pivotField>
    <pivotField dataField="1" showAll="0"/>
    <pivotField showAll="0"/>
    <pivotField showAll="0"/>
    <pivotField showAll="0"/>
    <pivotField showAll="0"/>
    <pivotField showAll="0"/>
  </pivotFields>
  <rowFields count="1">
    <field x="1"/>
  </rowFields>
  <rowItems count="1">
    <i t="grand">
      <x/>
    </i>
  </rowItems>
  <colFields count="1">
    <field x="6"/>
  </colFields>
  <colItems count="1">
    <i t="grand">
      <x/>
    </i>
  </colItems>
  <pageFields count="2">
    <pageField fld="3" item="2" hier="-1"/>
    <pageField fld="2" item="13" hier="-1"/>
  </pageFields>
  <dataFields count="1">
    <dataField name="Nombre de Défaut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2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K4:L6" firstHeaderRow="1" firstDataRow="2" firstDataCol="1" rowPageCount="2" colPageCount="1"/>
  <pivotFields count="13">
    <pivotField showAll="0"/>
    <pivotField axis="axisRow" numFmtId="14" showAll="0">
      <items count="27">
        <item x="10"/>
        <item x="18"/>
        <item x="11"/>
        <item x="19"/>
        <item x="12"/>
        <item x="13"/>
        <item x="3"/>
        <item x="2"/>
        <item x="20"/>
        <item x="14"/>
        <item x="4"/>
        <item x="21"/>
        <item x="15"/>
        <item x="5"/>
        <item x="6"/>
        <item x="22"/>
        <item x="16"/>
        <item x="7"/>
        <item x="23"/>
        <item x="24"/>
        <item x="8"/>
        <item x="0"/>
        <item x="17"/>
        <item x="1"/>
        <item x="9"/>
        <item x="25"/>
        <item t="default"/>
      </items>
    </pivotField>
    <pivotField showAll="0"/>
    <pivotField showAll="0"/>
    <pivotField showAll="0"/>
    <pivotField showAll="0"/>
    <pivotField axis="axisCol" showAll="0">
      <items count="6">
        <item x="1"/>
        <item x="0"/>
        <item x="3"/>
        <item x="4"/>
        <item x="2"/>
        <item t="default"/>
      </items>
    </pivotField>
    <pivotField dataField="1" showAll="0"/>
    <pivotField showAll="0"/>
    <pivotField showAll="0"/>
    <pivotField axis="axisPage" showAll="0" sortType="ascending">
      <items count="5">
        <item x="3"/>
        <item x="1"/>
        <item x="2"/>
        <item x="0"/>
        <item t="default"/>
      </items>
    </pivotField>
    <pivotField axis="axisPage" showAll="0" sortType="ascending">
      <items count="20">
        <item h="1" x="18"/>
        <item h="1" x="0"/>
        <item h="1" x="4"/>
        <item h="1" x="15"/>
        <item h="1" x="1"/>
        <item h="1" x="9"/>
        <item h="1" x="17"/>
        <item h="1" x="13"/>
        <item h="1" x="5"/>
        <item h="1" x="6"/>
        <item x="16"/>
        <item h="1" x="10"/>
        <item h="1" x="14"/>
        <item h="1" x="11"/>
        <item h="1" x="3"/>
        <item h="1" x="2"/>
        <item h="1" x="7"/>
        <item h="1" x="12"/>
        <item h="1" x="8"/>
        <item t="default"/>
      </items>
    </pivotField>
    <pivotField showAll="0"/>
  </pivotFields>
  <rowFields count="1">
    <field x="1"/>
  </rowFields>
  <rowItems count="1">
    <i t="grand">
      <x/>
    </i>
  </rowItems>
  <colFields count="1">
    <field x="6"/>
  </colFields>
  <colItems count="1">
    <i t="grand">
      <x/>
    </i>
  </colItems>
  <pageFields count="2">
    <pageField fld="10" item="3" hier="-1"/>
    <pageField fld="11" hier="-1"/>
  </pageFields>
  <dataFields count="1">
    <dataField name="Nombre de Défaut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M34" totalsRowShown="0" headerRowDxfId="14" dataDxfId="13">
  <autoFilter ref="A1:M34"/>
  <tableColumns count="13">
    <tableColumn id="1" name="No. " dataDxfId="12"/>
    <tableColumn id="2" name="Date du défaut" dataDxfId="11"/>
    <tableColumn id="3" name="Semaine" dataDxfId="10">
      <calculatedColumnFormula>WEEKNUM(Data[[#This Row],[Date du défaut]],21)</calculatedColumnFormula>
    </tableColumn>
    <tableColumn id="4" name="Année" dataDxfId="9">
      <calculatedColumnFormula>YEAR(Data[[#This Row],[Date du défaut]])</calculatedColumnFormula>
    </tableColumn>
    <tableColumn id="5" name="Mois" dataDxfId="8">
      <calculatedColumnFormula>MONTH(Data[[#This Row],[Date du défaut]])</calculatedColumnFormula>
    </tableColumn>
    <tableColumn id="6" name="Nom" dataDxfId="7"/>
    <tableColumn id="7" name="Machine" dataDxfId="6"/>
    <tableColumn id="8" name="Défaut" dataDxfId="5"/>
    <tableColumn id="9" name="Résolu" dataDxfId="4">
      <calculatedColumnFormula>IF(Data[[#This Row],[Date résolus]]&lt;&gt;"","O","N")</calculatedColumnFormula>
    </tableColumn>
    <tableColumn id="10" name="Date résolus" dataDxfId="3">
      <calculatedColumnFormula>Data[[#This Row],[Date du défaut]]+60</calculatedColumnFormula>
    </tableColumn>
    <tableColumn id="11" name="Année 2" dataDxfId="2">
      <calculatedColumnFormula>YEAR(Data[[#This Row],[Date résolus]])</calculatedColumnFormula>
    </tableColumn>
    <tableColumn id="12" name="N° Week Résolus" dataDxfId="1">
      <calculatedColumnFormula>WEEKNUM(Data[[#This Row],[Date résolus]],21)</calculatedColumnFormula>
    </tableColumn>
    <tableColumn id="13" name="Salarié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6"/>
  <sheetViews>
    <sheetView tabSelected="1" workbookViewId="0">
      <selection activeCell="F14" sqref="F14"/>
    </sheetView>
  </sheetViews>
  <sheetFormatPr baseColWidth="10" defaultRowHeight="15" x14ac:dyDescent="0.25"/>
  <cols>
    <col min="1" max="1" width="21" bestFit="1" customWidth="1"/>
    <col min="2" max="2" width="23.85546875" customWidth="1"/>
    <col min="3" max="3" width="12.5703125" customWidth="1"/>
    <col min="4" max="4" width="10.28515625" customWidth="1"/>
    <col min="5" max="5" width="8.28515625" customWidth="1"/>
    <col min="6" max="6" width="13.5703125" customWidth="1"/>
    <col min="7" max="8" width="12.5703125" bestFit="1" customWidth="1"/>
    <col min="11" max="11" width="21" bestFit="1" customWidth="1"/>
    <col min="12" max="12" width="23.85546875" bestFit="1" customWidth="1"/>
    <col min="13" max="13" width="8.28515625" customWidth="1"/>
    <col min="14" max="14" width="12.5703125" bestFit="1" customWidth="1"/>
    <col min="15" max="15" width="13.5703125" bestFit="1" customWidth="1"/>
    <col min="16" max="16" width="12.5703125" customWidth="1"/>
    <col min="17" max="18" width="12.5703125" bestFit="1" customWidth="1"/>
  </cols>
  <sheetData>
    <row r="1" spans="1:12" x14ac:dyDescent="0.25">
      <c r="A1" s="3" t="s">
        <v>3</v>
      </c>
      <c r="B1" s="6">
        <v>2020</v>
      </c>
      <c r="K1" s="3" t="s">
        <v>10</v>
      </c>
      <c r="L1" s="6">
        <v>2020</v>
      </c>
    </row>
    <row r="2" spans="1:12" x14ac:dyDescent="0.25">
      <c r="A2" s="3" t="s">
        <v>2</v>
      </c>
      <c r="B2" s="6">
        <v>37</v>
      </c>
      <c r="K2" s="3" t="s">
        <v>11</v>
      </c>
      <c r="L2" t="s">
        <v>33</v>
      </c>
    </row>
    <row r="4" spans="1:12" x14ac:dyDescent="0.25">
      <c r="A4" s="3" t="s">
        <v>31</v>
      </c>
      <c r="B4" s="3" t="s">
        <v>29</v>
      </c>
      <c r="K4" s="3" t="s">
        <v>31</v>
      </c>
      <c r="L4" s="3" t="s">
        <v>29</v>
      </c>
    </row>
    <row r="5" spans="1:12" x14ac:dyDescent="0.25">
      <c r="A5" s="3" t="s">
        <v>32</v>
      </c>
      <c r="B5" t="s">
        <v>30</v>
      </c>
      <c r="K5" s="3" t="s">
        <v>32</v>
      </c>
      <c r="L5" t="s">
        <v>30</v>
      </c>
    </row>
    <row r="6" spans="1:12" x14ac:dyDescent="0.25">
      <c r="A6" s="5" t="s">
        <v>30</v>
      </c>
      <c r="B6" s="4"/>
      <c r="K6" s="5" t="s">
        <v>30</v>
      </c>
      <c r="L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4"/>
  <sheetViews>
    <sheetView workbookViewId="0">
      <selection activeCell="K17" sqref="K17"/>
    </sheetView>
  </sheetViews>
  <sheetFormatPr baseColWidth="10" defaultRowHeight="14.25" x14ac:dyDescent="0.25"/>
  <cols>
    <col min="1" max="1" width="11.42578125" style="1"/>
    <col min="2" max="2" width="18.140625" style="1" bestFit="1" customWidth="1"/>
    <col min="3" max="6" width="11.42578125" style="1"/>
    <col min="7" max="7" width="14.42578125" style="1" bestFit="1" customWidth="1"/>
    <col min="8" max="9" width="11.42578125" style="1"/>
    <col min="10" max="10" width="15" style="1" customWidth="1"/>
    <col min="11" max="11" width="11.42578125" style="1"/>
    <col min="12" max="12" width="19.7109375" style="1" customWidth="1"/>
    <col min="13" max="16384" width="11.42578125" style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1">
        <v>1</v>
      </c>
      <c r="B2" s="2">
        <v>43796</v>
      </c>
      <c r="C2" s="1">
        <f>WEEKNUM(Data[[#This Row],[Date du défaut]],21)</f>
        <v>48</v>
      </c>
      <c r="D2" s="1">
        <f>YEAR(Data[[#This Row],[Date du défaut]])</f>
        <v>2019</v>
      </c>
      <c r="E2" s="1">
        <f>MONTH(Data[[#This Row],[Date du défaut]])</f>
        <v>11</v>
      </c>
      <c r="F2" s="1" t="s">
        <v>13</v>
      </c>
      <c r="G2" s="1" t="s">
        <v>14</v>
      </c>
      <c r="H2" s="1" t="s">
        <v>15</v>
      </c>
      <c r="I2" s="1" t="str">
        <f>IF(Data[[#This Row],[Date résolus]]&lt;&gt;"","O","N")</f>
        <v>O</v>
      </c>
      <c r="J2" s="2">
        <f>Data[[#This Row],[Date du défaut]]+60</f>
        <v>43856</v>
      </c>
      <c r="K2" s="1">
        <f>YEAR(Data[[#This Row],[Date résolus]])</f>
        <v>2020</v>
      </c>
      <c r="L2" s="1">
        <f>WEEKNUM(Data[[#This Row],[Date résolus]],21)</f>
        <v>4</v>
      </c>
      <c r="M2" s="1" t="s">
        <v>16</v>
      </c>
    </row>
    <row r="3" spans="1:13" x14ac:dyDescent="0.25">
      <c r="A3" s="1">
        <v>2</v>
      </c>
      <c r="B3" s="2">
        <v>43861</v>
      </c>
      <c r="C3" s="1">
        <f>WEEKNUM(Data[[#This Row],[Date du défaut]],21)</f>
        <v>5</v>
      </c>
      <c r="D3" s="1">
        <f>YEAR(Data[[#This Row],[Date du défaut]])</f>
        <v>2020</v>
      </c>
      <c r="E3" s="1">
        <f>MONTH(Data[[#This Row],[Date du défaut]])</f>
        <v>1</v>
      </c>
      <c r="F3" s="1" t="s">
        <v>13</v>
      </c>
      <c r="G3" s="1" t="s">
        <v>14</v>
      </c>
      <c r="H3" s="1" t="s">
        <v>15</v>
      </c>
      <c r="I3" s="1" t="str">
        <f>IF(Data[[#This Row],[Date résolus]]&lt;&gt;"","O","N")</f>
        <v>O</v>
      </c>
      <c r="J3" s="2">
        <f>Data[[#This Row],[Date du défaut]]+60</f>
        <v>43921</v>
      </c>
      <c r="K3" s="1">
        <f>YEAR(Data[[#This Row],[Date résolus]])</f>
        <v>2020</v>
      </c>
      <c r="L3" s="1">
        <f>WEEKNUM(Data[[#This Row],[Date résolus]],21)</f>
        <v>14</v>
      </c>
      <c r="M3" s="1" t="s">
        <v>17</v>
      </c>
    </row>
    <row r="4" spans="1:13" x14ac:dyDescent="0.25">
      <c r="A4" s="1">
        <v>3</v>
      </c>
      <c r="B4" s="2">
        <v>43363</v>
      </c>
      <c r="C4" s="1">
        <f>WEEKNUM(Data[[#This Row],[Date du défaut]],21)</f>
        <v>38</v>
      </c>
      <c r="D4" s="1">
        <f>YEAR(Data[[#This Row],[Date du défaut]])</f>
        <v>2018</v>
      </c>
      <c r="E4" s="1">
        <f>MONTH(Data[[#This Row],[Date du défaut]])</f>
        <v>9</v>
      </c>
      <c r="F4" s="1" t="s">
        <v>18</v>
      </c>
      <c r="G4" s="1" t="s">
        <v>19</v>
      </c>
      <c r="H4" s="1" t="s">
        <v>20</v>
      </c>
      <c r="I4" s="1" t="str">
        <f>IF(Data[[#This Row],[Date résolus]]&lt;&gt;"","O","N")</f>
        <v>O</v>
      </c>
      <c r="J4" s="2">
        <f>Data[[#This Row],[Date du défaut]]+60</f>
        <v>43423</v>
      </c>
      <c r="K4" s="1">
        <f>YEAR(Data[[#This Row],[Date résolus]])</f>
        <v>2018</v>
      </c>
      <c r="L4" s="1">
        <f>WEEKNUM(Data[[#This Row],[Date résolus]],21)</f>
        <v>47</v>
      </c>
      <c r="M4" s="1" t="s">
        <v>21</v>
      </c>
    </row>
    <row r="5" spans="1:13" x14ac:dyDescent="0.25">
      <c r="A5" s="1">
        <v>4</v>
      </c>
      <c r="B5" s="2">
        <v>43360</v>
      </c>
      <c r="C5" s="1">
        <f>WEEKNUM(Data[[#This Row],[Date du défaut]],21)</f>
        <v>38</v>
      </c>
      <c r="D5" s="1">
        <f>YEAR(Data[[#This Row],[Date du défaut]])</f>
        <v>2018</v>
      </c>
      <c r="E5" s="1">
        <f>MONTH(Data[[#This Row],[Date du défaut]])</f>
        <v>9</v>
      </c>
      <c r="F5" s="1" t="s">
        <v>18</v>
      </c>
      <c r="G5" s="1" t="s">
        <v>19</v>
      </c>
      <c r="H5" s="1" t="s">
        <v>22</v>
      </c>
      <c r="I5" s="1" t="str">
        <f>IF(Data[[#This Row],[Date résolus]]&lt;&gt;"","O","N")</f>
        <v>O</v>
      </c>
      <c r="J5" s="2">
        <f>Data[[#This Row],[Date du défaut]]+60</f>
        <v>43420</v>
      </c>
      <c r="K5" s="1">
        <f>YEAR(Data[[#This Row],[Date résolus]])</f>
        <v>2018</v>
      </c>
      <c r="L5" s="1">
        <f>WEEKNUM(Data[[#This Row],[Date résolus]],21)</f>
        <v>46</v>
      </c>
      <c r="M5" s="1" t="s">
        <v>21</v>
      </c>
    </row>
    <row r="6" spans="1:13" x14ac:dyDescent="0.25">
      <c r="A6" s="1">
        <v>5</v>
      </c>
      <c r="B6" s="2">
        <v>43468</v>
      </c>
      <c r="C6" s="1">
        <f>WEEKNUM(Data[[#This Row],[Date du défaut]],21)</f>
        <v>1</v>
      </c>
      <c r="D6" s="1">
        <f>YEAR(Data[[#This Row],[Date du défaut]])</f>
        <v>2019</v>
      </c>
      <c r="E6" s="1">
        <f>MONTH(Data[[#This Row],[Date du défaut]])</f>
        <v>1</v>
      </c>
      <c r="F6" s="1" t="s">
        <v>13</v>
      </c>
      <c r="G6" s="1" t="s">
        <v>14</v>
      </c>
      <c r="H6" s="1" t="s">
        <v>22</v>
      </c>
      <c r="I6" s="1" t="str">
        <f>IF(Data[[#This Row],[Date résolus]]&lt;&gt;"","O","N")</f>
        <v>O</v>
      </c>
      <c r="J6" s="2">
        <f>Data[[#This Row],[Date du défaut]]+60</f>
        <v>43528</v>
      </c>
      <c r="K6" s="1">
        <f>YEAR(Data[[#This Row],[Date résolus]])</f>
        <v>2019</v>
      </c>
      <c r="L6" s="1">
        <f>WEEKNUM(Data[[#This Row],[Date résolus]],21)</f>
        <v>10</v>
      </c>
      <c r="M6" s="1" t="s">
        <v>17</v>
      </c>
    </row>
    <row r="7" spans="1:13" x14ac:dyDescent="0.25">
      <c r="A7" s="1">
        <v>6</v>
      </c>
      <c r="B7" s="2">
        <v>43580</v>
      </c>
      <c r="C7" s="1">
        <f>WEEKNUM(Data[[#This Row],[Date du défaut]],21)</f>
        <v>17</v>
      </c>
      <c r="D7" s="1">
        <f>YEAR(Data[[#This Row],[Date du défaut]])</f>
        <v>2019</v>
      </c>
      <c r="E7" s="1">
        <f>MONTH(Data[[#This Row],[Date du défaut]])</f>
        <v>4</v>
      </c>
      <c r="F7" s="1" t="s">
        <v>13</v>
      </c>
      <c r="G7" s="1" t="s">
        <v>14</v>
      </c>
      <c r="H7" s="1" t="s">
        <v>22</v>
      </c>
      <c r="I7" s="1" t="str">
        <f>IF(Data[[#This Row],[Date résolus]]&lt;&gt;"","O","N")</f>
        <v>O</v>
      </c>
      <c r="J7" s="2">
        <f>Data[[#This Row],[Date du défaut]]+60</f>
        <v>43640</v>
      </c>
      <c r="K7" s="1">
        <f>YEAR(Data[[#This Row],[Date résolus]])</f>
        <v>2019</v>
      </c>
      <c r="L7" s="1">
        <f>WEEKNUM(Data[[#This Row],[Date résolus]],21)</f>
        <v>26</v>
      </c>
      <c r="M7" s="1" t="s">
        <v>17</v>
      </c>
    </row>
    <row r="8" spans="1:13" x14ac:dyDescent="0.25">
      <c r="A8" s="1">
        <v>7</v>
      </c>
      <c r="B8" s="2">
        <v>43645</v>
      </c>
      <c r="C8" s="1">
        <f>WEEKNUM(Data[[#This Row],[Date du défaut]],21)</f>
        <v>26</v>
      </c>
      <c r="D8" s="1">
        <f>YEAR(Data[[#This Row],[Date du défaut]])</f>
        <v>2019</v>
      </c>
      <c r="E8" s="1">
        <f>MONTH(Data[[#This Row],[Date du défaut]])</f>
        <v>6</v>
      </c>
      <c r="F8" s="1" t="s">
        <v>23</v>
      </c>
      <c r="G8" s="1" t="s">
        <v>14</v>
      </c>
      <c r="H8" s="1" t="s">
        <v>22</v>
      </c>
      <c r="I8" s="1" t="str">
        <f>IF(Data[[#This Row],[Date résolus]]&lt;&gt;"","O","N")</f>
        <v>O</v>
      </c>
      <c r="J8" s="2">
        <v>44075</v>
      </c>
      <c r="K8" s="1">
        <f>YEAR(Data[[#This Row],[Date résolus]])</f>
        <v>2020</v>
      </c>
      <c r="L8" s="1">
        <f>WEEKNUM(Data[[#This Row],[Date résolus]],21)</f>
        <v>36</v>
      </c>
      <c r="M8" s="1" t="s">
        <v>17</v>
      </c>
    </row>
    <row r="9" spans="1:13" x14ac:dyDescent="0.25">
      <c r="A9" s="1">
        <v>8</v>
      </c>
      <c r="B9" s="2">
        <v>43739</v>
      </c>
      <c r="C9" s="1">
        <f>WEEKNUM(Data[[#This Row],[Date du défaut]],21)</f>
        <v>40</v>
      </c>
      <c r="D9" s="1">
        <f>YEAR(Data[[#This Row],[Date du défaut]])</f>
        <v>2019</v>
      </c>
      <c r="E9" s="1">
        <f>MONTH(Data[[#This Row],[Date du défaut]])</f>
        <v>10</v>
      </c>
      <c r="F9" s="1" t="s">
        <v>13</v>
      </c>
      <c r="G9" s="1" t="s">
        <v>14</v>
      </c>
      <c r="H9" s="1" t="s">
        <v>22</v>
      </c>
      <c r="I9" s="1" t="str">
        <f>IF(Data[[#This Row],[Date résolus]]&lt;&gt;"","O","N")</f>
        <v>O</v>
      </c>
      <c r="J9" s="2">
        <f>Data[[#This Row],[Date du défaut]]+60</f>
        <v>43799</v>
      </c>
      <c r="K9" s="1">
        <f>YEAR(Data[[#This Row],[Date résolus]])</f>
        <v>2019</v>
      </c>
      <c r="L9" s="1">
        <f>WEEKNUM(Data[[#This Row],[Date résolus]],21)</f>
        <v>48</v>
      </c>
      <c r="M9" s="1" t="s">
        <v>17</v>
      </c>
    </row>
    <row r="10" spans="1:13" x14ac:dyDescent="0.25">
      <c r="A10" s="1">
        <v>9</v>
      </c>
      <c r="B10" s="2">
        <v>43776</v>
      </c>
      <c r="C10" s="1">
        <f>WEEKNUM(Data[[#This Row],[Date du défaut]],21)</f>
        <v>45</v>
      </c>
      <c r="D10" s="1">
        <f>YEAR(Data[[#This Row],[Date du défaut]])</f>
        <v>2019</v>
      </c>
      <c r="E10" s="1">
        <f>MONTH(Data[[#This Row],[Date du défaut]])</f>
        <v>11</v>
      </c>
      <c r="F10" s="1" t="s">
        <v>13</v>
      </c>
      <c r="G10" s="1" t="s">
        <v>14</v>
      </c>
      <c r="H10" s="1" t="s">
        <v>22</v>
      </c>
      <c r="I10" s="1" t="str">
        <f>IF(Data[[#This Row],[Date résolus]]&lt;&gt;"","O","N")</f>
        <v>N</v>
      </c>
      <c r="J10" s="2"/>
      <c r="K10" s="1">
        <f>YEAR(Data[[#This Row],[Date résolus]])</f>
        <v>1900</v>
      </c>
      <c r="L10" s="1">
        <f>WEEKNUM(Data[[#This Row],[Date résolus]],21)</f>
        <v>52</v>
      </c>
      <c r="M10" s="1" t="s">
        <v>17</v>
      </c>
    </row>
    <row r="11" spans="1:13" x14ac:dyDescent="0.25">
      <c r="A11" s="1">
        <v>10</v>
      </c>
      <c r="B11" s="2">
        <v>43796</v>
      </c>
      <c r="C11" s="1">
        <f>WEEKNUM(Data[[#This Row],[Date du défaut]],21)</f>
        <v>48</v>
      </c>
      <c r="D11" s="1">
        <f>YEAR(Data[[#This Row],[Date du défaut]])</f>
        <v>2019</v>
      </c>
      <c r="E11" s="1">
        <f>MONTH(Data[[#This Row],[Date du défaut]])</f>
        <v>11</v>
      </c>
      <c r="F11" s="1" t="s">
        <v>13</v>
      </c>
      <c r="G11" s="1" t="s">
        <v>14</v>
      </c>
      <c r="H11" s="1" t="s">
        <v>22</v>
      </c>
      <c r="I11" s="1" t="str">
        <f>IF(Data[[#This Row],[Date résolus]]&lt;&gt;"","O","N")</f>
        <v>O</v>
      </c>
      <c r="J11" s="2">
        <f>Data[[#This Row],[Date du défaut]]+60</f>
        <v>43856</v>
      </c>
      <c r="K11" s="1">
        <f>YEAR(Data[[#This Row],[Date résolus]])</f>
        <v>2020</v>
      </c>
      <c r="L11" s="1">
        <f>WEEKNUM(Data[[#This Row],[Date résolus]],21)</f>
        <v>4</v>
      </c>
      <c r="M11" s="1" t="s">
        <v>16</v>
      </c>
    </row>
    <row r="12" spans="1:13" x14ac:dyDescent="0.25">
      <c r="A12" s="1">
        <v>11</v>
      </c>
      <c r="B12" s="2">
        <v>43872</v>
      </c>
      <c r="C12" s="1">
        <f>WEEKNUM(Data[[#This Row],[Date du défaut]],21)</f>
        <v>7</v>
      </c>
      <c r="D12" s="1">
        <f>YEAR(Data[[#This Row],[Date du défaut]])</f>
        <v>2020</v>
      </c>
      <c r="E12" s="1">
        <f>MONTH(Data[[#This Row],[Date du défaut]])</f>
        <v>2</v>
      </c>
      <c r="F12" s="1" t="s">
        <v>13</v>
      </c>
      <c r="G12" s="1" t="s">
        <v>14</v>
      </c>
      <c r="H12" s="1" t="s">
        <v>22</v>
      </c>
      <c r="I12" s="1" t="str">
        <f>IF(Data[[#This Row],[Date résolus]]&lt;&gt;"","O","N")</f>
        <v>O</v>
      </c>
      <c r="J12" s="2">
        <f>Data[[#This Row],[Date du défaut]]+60</f>
        <v>43932</v>
      </c>
      <c r="K12" s="1">
        <f>YEAR(Data[[#This Row],[Date résolus]])</f>
        <v>2020</v>
      </c>
      <c r="L12" s="1">
        <f>WEEKNUM(Data[[#This Row],[Date résolus]],21)</f>
        <v>15</v>
      </c>
      <c r="M12" s="1" t="s">
        <v>17</v>
      </c>
    </row>
    <row r="13" spans="1:13" x14ac:dyDescent="0.25">
      <c r="A13" s="1">
        <v>12</v>
      </c>
      <c r="B13" s="2">
        <v>43259</v>
      </c>
      <c r="C13" s="1">
        <f>WEEKNUM(Data[[#This Row],[Date du défaut]],21)</f>
        <v>23</v>
      </c>
      <c r="D13" s="1">
        <f>YEAR(Data[[#This Row],[Date du défaut]])</f>
        <v>2018</v>
      </c>
      <c r="E13" s="1">
        <f>MONTH(Data[[#This Row],[Date du défaut]])</f>
        <v>6</v>
      </c>
      <c r="F13" s="1" t="s">
        <v>13</v>
      </c>
      <c r="G13" s="1" t="s">
        <v>24</v>
      </c>
      <c r="H13" s="1" t="s">
        <v>25</v>
      </c>
      <c r="I13" s="1" t="str">
        <f>IF(Data[[#This Row],[Date résolus]]&lt;&gt;"","O","N")</f>
        <v>N</v>
      </c>
      <c r="J13" s="2"/>
      <c r="K13" s="1">
        <f>YEAR(Data[[#This Row],[Date résolus]])</f>
        <v>1900</v>
      </c>
      <c r="L13" s="1">
        <f>WEEKNUM(Data[[#This Row],[Date résolus]],21)</f>
        <v>52</v>
      </c>
      <c r="M13" s="1" t="s">
        <v>16</v>
      </c>
    </row>
    <row r="14" spans="1:13" x14ac:dyDescent="0.25">
      <c r="A14" s="1">
        <v>13</v>
      </c>
      <c r="B14" s="2">
        <v>43287</v>
      </c>
      <c r="C14" s="1">
        <f>WEEKNUM(Data[[#This Row],[Date du défaut]],21)</f>
        <v>27</v>
      </c>
      <c r="D14" s="1">
        <f>YEAR(Data[[#This Row],[Date du défaut]])</f>
        <v>2018</v>
      </c>
      <c r="E14" s="1">
        <f>MONTH(Data[[#This Row],[Date du défaut]])</f>
        <v>7</v>
      </c>
      <c r="F14" s="1" t="s">
        <v>23</v>
      </c>
      <c r="G14" s="1" t="s">
        <v>26</v>
      </c>
      <c r="H14" s="1" t="s">
        <v>25</v>
      </c>
      <c r="I14" s="1" t="str">
        <f>IF(Data[[#This Row],[Date résolus]]&lt;&gt;"","O","N")</f>
        <v>O</v>
      </c>
      <c r="J14" s="2">
        <f>Data[[#This Row],[Date du défaut]]+60</f>
        <v>43347</v>
      </c>
      <c r="K14" s="1">
        <f>YEAR(Data[[#This Row],[Date résolus]])</f>
        <v>2018</v>
      </c>
      <c r="L14" s="1">
        <f>WEEKNUM(Data[[#This Row],[Date résolus]],21)</f>
        <v>36</v>
      </c>
      <c r="M14" s="1" t="s">
        <v>16</v>
      </c>
    </row>
    <row r="15" spans="1:13" x14ac:dyDescent="0.25">
      <c r="A15" s="1">
        <v>14</v>
      </c>
      <c r="B15" s="2">
        <v>43341</v>
      </c>
      <c r="C15" s="1">
        <f>WEEKNUM(Data[[#This Row],[Date du défaut]],21)</f>
        <v>35</v>
      </c>
      <c r="D15" s="1">
        <f>YEAR(Data[[#This Row],[Date du défaut]])</f>
        <v>2018</v>
      </c>
      <c r="E15" s="1">
        <f>MONTH(Data[[#This Row],[Date du défaut]])</f>
        <v>8</v>
      </c>
      <c r="F15" s="1" t="s">
        <v>23</v>
      </c>
      <c r="G15" s="1" t="s">
        <v>27</v>
      </c>
      <c r="H15" s="1" t="s">
        <v>25</v>
      </c>
      <c r="I15" s="1" t="str">
        <f>IF(Data[[#This Row],[Date résolus]]&lt;&gt;"","O","N")</f>
        <v>O</v>
      </c>
      <c r="J15" s="2">
        <f>Data[[#This Row],[Date du défaut]]+60</f>
        <v>43401</v>
      </c>
      <c r="K15" s="1">
        <f>YEAR(Data[[#This Row],[Date résolus]])</f>
        <v>2018</v>
      </c>
      <c r="L15" s="1">
        <f>WEEKNUM(Data[[#This Row],[Date résolus]],21)</f>
        <v>43</v>
      </c>
      <c r="M15" s="1" t="s">
        <v>16</v>
      </c>
    </row>
    <row r="16" spans="1:13" x14ac:dyDescent="0.25">
      <c r="A16" s="1">
        <v>15</v>
      </c>
      <c r="B16" s="2">
        <v>43354</v>
      </c>
      <c r="C16" s="1">
        <f>WEEKNUM(Data[[#This Row],[Date du défaut]],21)</f>
        <v>37</v>
      </c>
      <c r="D16" s="1">
        <f>YEAR(Data[[#This Row],[Date du défaut]])</f>
        <v>2018</v>
      </c>
      <c r="E16" s="1">
        <f>MONTH(Data[[#This Row],[Date du défaut]])</f>
        <v>9</v>
      </c>
      <c r="F16" s="1" t="s">
        <v>23</v>
      </c>
      <c r="G16" s="1" t="s">
        <v>27</v>
      </c>
      <c r="H16" s="1" t="s">
        <v>25</v>
      </c>
      <c r="I16" s="1" t="str">
        <f>IF(Data[[#This Row],[Date résolus]]&lt;&gt;"","O","N")</f>
        <v>O</v>
      </c>
      <c r="J16" s="2">
        <f>Data[[#This Row],[Date du défaut]]+60</f>
        <v>43414</v>
      </c>
      <c r="K16" s="1">
        <f>YEAR(Data[[#This Row],[Date résolus]])</f>
        <v>2018</v>
      </c>
      <c r="L16" s="1">
        <f>WEEKNUM(Data[[#This Row],[Date résolus]],21)</f>
        <v>45</v>
      </c>
      <c r="M16" s="1" t="s">
        <v>16</v>
      </c>
    </row>
    <row r="17" spans="1:13" x14ac:dyDescent="0.25">
      <c r="A17" s="1">
        <v>16</v>
      </c>
      <c r="B17" s="2">
        <v>43354</v>
      </c>
      <c r="C17" s="1">
        <f>WEEKNUM(Data[[#This Row],[Date du défaut]],21)</f>
        <v>37</v>
      </c>
      <c r="D17" s="1">
        <f>YEAR(Data[[#This Row],[Date du défaut]])</f>
        <v>2018</v>
      </c>
      <c r="E17" s="1">
        <f>MONTH(Data[[#This Row],[Date du défaut]])</f>
        <v>9</v>
      </c>
      <c r="F17" s="1" t="s">
        <v>23</v>
      </c>
      <c r="G17" s="1" t="s">
        <v>27</v>
      </c>
      <c r="H17" s="1" t="s">
        <v>25</v>
      </c>
      <c r="I17" s="1" t="str">
        <f>IF(Data[[#This Row],[Date résolus]]&lt;&gt;"","O","N")</f>
        <v>N</v>
      </c>
      <c r="J17" s="2"/>
      <c r="K17" s="1">
        <f>YEAR(Data[[#This Row],[Date résolus]])</f>
        <v>1900</v>
      </c>
      <c r="L17" s="1">
        <f>WEEKNUM(Data[[#This Row],[Date résolus]],21)</f>
        <v>52</v>
      </c>
      <c r="M17" s="1" t="s">
        <v>16</v>
      </c>
    </row>
    <row r="18" spans="1:13" x14ac:dyDescent="0.25">
      <c r="A18" s="1">
        <v>17</v>
      </c>
      <c r="B18" s="2">
        <v>43354</v>
      </c>
      <c r="C18" s="1">
        <f>WEEKNUM(Data[[#This Row],[Date du défaut]],21)</f>
        <v>37</v>
      </c>
      <c r="D18" s="1">
        <f>YEAR(Data[[#This Row],[Date du défaut]])</f>
        <v>2018</v>
      </c>
      <c r="E18" s="1">
        <f>MONTH(Data[[#This Row],[Date du défaut]])</f>
        <v>9</v>
      </c>
      <c r="F18" s="1" t="s">
        <v>23</v>
      </c>
      <c r="G18" s="1" t="s">
        <v>27</v>
      </c>
      <c r="H18" s="1" t="s">
        <v>25</v>
      </c>
      <c r="I18" s="1" t="str">
        <f>IF(Data[[#This Row],[Date résolus]]&lt;&gt;"","O","N")</f>
        <v>O</v>
      </c>
      <c r="J18" s="2">
        <f>Data[[#This Row],[Date du défaut]]+60</f>
        <v>43414</v>
      </c>
      <c r="K18" s="1">
        <f>YEAR(Data[[#This Row],[Date résolus]])</f>
        <v>2018</v>
      </c>
      <c r="L18" s="1">
        <f>WEEKNUM(Data[[#This Row],[Date résolus]],21)</f>
        <v>45</v>
      </c>
      <c r="M18" s="1" t="s">
        <v>16</v>
      </c>
    </row>
    <row r="19" spans="1:13" x14ac:dyDescent="0.25">
      <c r="A19" s="1">
        <v>18</v>
      </c>
      <c r="B19" s="2">
        <v>43391</v>
      </c>
      <c r="C19" s="1">
        <f>WEEKNUM(Data[[#This Row],[Date du défaut]],21)</f>
        <v>42</v>
      </c>
      <c r="D19" s="1">
        <f>YEAR(Data[[#This Row],[Date du défaut]])</f>
        <v>2018</v>
      </c>
      <c r="E19" s="1">
        <f>MONTH(Data[[#This Row],[Date du défaut]])</f>
        <v>10</v>
      </c>
      <c r="F19" s="1" t="s">
        <v>13</v>
      </c>
      <c r="G19" s="1" t="s">
        <v>14</v>
      </c>
      <c r="H19" s="1" t="s">
        <v>25</v>
      </c>
      <c r="I19" s="1" t="str">
        <f>IF(Data[[#This Row],[Date résolus]]&lt;&gt;"","O","N")</f>
        <v>O</v>
      </c>
      <c r="J19" s="2">
        <f>Data[[#This Row],[Date du défaut]]+60</f>
        <v>43451</v>
      </c>
      <c r="K19" s="1">
        <f>YEAR(Data[[#This Row],[Date résolus]])</f>
        <v>2018</v>
      </c>
      <c r="L19" s="1">
        <f>WEEKNUM(Data[[#This Row],[Date résolus]],21)</f>
        <v>51</v>
      </c>
      <c r="M19" s="1" t="s">
        <v>17</v>
      </c>
    </row>
    <row r="20" spans="1:13" x14ac:dyDescent="0.25">
      <c r="A20" s="1">
        <v>19</v>
      </c>
      <c r="B20" s="2">
        <v>43550</v>
      </c>
      <c r="C20" s="1">
        <f>WEEKNUM(Data[[#This Row],[Date du défaut]],21)</f>
        <v>13</v>
      </c>
      <c r="D20" s="1">
        <f>YEAR(Data[[#This Row],[Date du défaut]])</f>
        <v>2019</v>
      </c>
      <c r="E20" s="1">
        <f>MONTH(Data[[#This Row],[Date du défaut]])</f>
        <v>3</v>
      </c>
      <c r="F20" s="1" t="s">
        <v>13</v>
      </c>
      <c r="G20" s="1" t="s">
        <v>14</v>
      </c>
      <c r="H20" s="1" t="s">
        <v>25</v>
      </c>
      <c r="I20" s="1" t="str">
        <f>IF(Data[[#This Row],[Date résolus]]&lt;&gt;"","O","N")</f>
        <v>O</v>
      </c>
      <c r="J20" s="2">
        <f>Data[[#This Row],[Date du défaut]]+60</f>
        <v>43610</v>
      </c>
      <c r="K20" s="1">
        <f>YEAR(Data[[#This Row],[Date résolus]])</f>
        <v>2019</v>
      </c>
      <c r="L20" s="1">
        <f>WEEKNUM(Data[[#This Row],[Date résolus]],21)</f>
        <v>21</v>
      </c>
      <c r="M20" s="1" t="s">
        <v>17</v>
      </c>
    </row>
    <row r="21" spans="1:13" x14ac:dyDescent="0.25">
      <c r="A21" s="1">
        <v>20</v>
      </c>
      <c r="B21" s="2">
        <v>43645</v>
      </c>
      <c r="C21" s="1">
        <f>WEEKNUM(Data[[#This Row],[Date du défaut]],21)</f>
        <v>26</v>
      </c>
      <c r="D21" s="1">
        <f>YEAR(Data[[#This Row],[Date du défaut]])</f>
        <v>2019</v>
      </c>
      <c r="E21" s="1">
        <f>MONTH(Data[[#This Row],[Date du défaut]])</f>
        <v>6</v>
      </c>
      <c r="F21" s="1" t="s">
        <v>23</v>
      </c>
      <c r="G21" s="1" t="s">
        <v>14</v>
      </c>
      <c r="H21" s="1" t="s">
        <v>25</v>
      </c>
      <c r="I21" s="1" t="str">
        <f>IF(Data[[#This Row],[Date résolus]]&lt;&gt;"","O","N")</f>
        <v>N</v>
      </c>
      <c r="J21" s="2"/>
      <c r="K21" s="1">
        <f>YEAR(Data[[#This Row],[Date résolus]])</f>
        <v>1900</v>
      </c>
      <c r="L21" s="1">
        <f>WEEKNUM(Data[[#This Row],[Date résolus]],21)</f>
        <v>52</v>
      </c>
      <c r="M21" s="1" t="s">
        <v>17</v>
      </c>
    </row>
    <row r="22" spans="1:13" x14ac:dyDescent="0.25">
      <c r="A22" s="1">
        <v>21</v>
      </c>
      <c r="B22" s="2">
        <v>43711</v>
      </c>
      <c r="C22" s="1">
        <f>WEEKNUM(Data[[#This Row],[Date du défaut]],21)</f>
        <v>36</v>
      </c>
      <c r="D22" s="1">
        <f>YEAR(Data[[#This Row],[Date du défaut]])</f>
        <v>2019</v>
      </c>
      <c r="E22" s="1">
        <f>MONTH(Data[[#This Row],[Date du défaut]])</f>
        <v>9</v>
      </c>
      <c r="F22" s="1" t="s">
        <v>13</v>
      </c>
      <c r="G22" s="1" t="s">
        <v>14</v>
      </c>
      <c r="H22" s="1" t="s">
        <v>25</v>
      </c>
      <c r="I22" s="1" t="str">
        <f>IF(Data[[#This Row],[Date résolus]]&lt;&gt;"","O","N")</f>
        <v>O</v>
      </c>
      <c r="J22" s="2">
        <f>Data[[#This Row],[Date du défaut]]+60</f>
        <v>43771</v>
      </c>
      <c r="K22" s="1">
        <f>YEAR(Data[[#This Row],[Date résolus]])</f>
        <v>2019</v>
      </c>
      <c r="L22" s="1">
        <f>WEEKNUM(Data[[#This Row],[Date résolus]],21)</f>
        <v>44</v>
      </c>
      <c r="M22" s="1" t="s">
        <v>17</v>
      </c>
    </row>
    <row r="23" spans="1:13" x14ac:dyDescent="0.25">
      <c r="A23" s="1">
        <v>22</v>
      </c>
      <c r="B23" s="2">
        <v>43859</v>
      </c>
      <c r="C23" s="1">
        <f>WEEKNUM(Data[[#This Row],[Date du défaut]],21)</f>
        <v>5</v>
      </c>
      <c r="D23" s="1">
        <f>YEAR(Data[[#This Row],[Date du défaut]])</f>
        <v>2020</v>
      </c>
      <c r="E23" s="1">
        <f>MONTH(Data[[#This Row],[Date du défaut]])</f>
        <v>1</v>
      </c>
      <c r="F23" s="1" t="s">
        <v>13</v>
      </c>
      <c r="G23" s="1" t="s">
        <v>14</v>
      </c>
      <c r="H23" s="1" t="s">
        <v>25</v>
      </c>
      <c r="I23" s="1" t="str">
        <f>IF(Data[[#This Row],[Date résolus]]&lt;&gt;"","O","N")</f>
        <v>O</v>
      </c>
      <c r="J23" s="2">
        <f>Data[[#This Row],[Date du défaut]]+60</f>
        <v>43919</v>
      </c>
      <c r="K23" s="1">
        <f>YEAR(Data[[#This Row],[Date résolus]])</f>
        <v>2020</v>
      </c>
      <c r="L23" s="1">
        <f>WEEKNUM(Data[[#This Row],[Date résolus]],21)</f>
        <v>13</v>
      </c>
      <c r="M23" s="1" t="s">
        <v>17</v>
      </c>
    </row>
    <row r="24" spans="1:13" x14ac:dyDescent="0.25">
      <c r="A24" s="1">
        <v>23</v>
      </c>
      <c r="B24" s="2">
        <v>43259</v>
      </c>
      <c r="C24" s="1">
        <f>WEEKNUM(Data[[#This Row],[Date du défaut]],21)</f>
        <v>23</v>
      </c>
      <c r="D24" s="1">
        <f>YEAR(Data[[#This Row],[Date du défaut]])</f>
        <v>2018</v>
      </c>
      <c r="E24" s="1">
        <f>MONTH(Data[[#This Row],[Date du défaut]])</f>
        <v>6</v>
      </c>
      <c r="F24" s="1" t="s">
        <v>13</v>
      </c>
      <c r="G24" s="1" t="s">
        <v>24</v>
      </c>
      <c r="H24" s="1" t="s">
        <v>28</v>
      </c>
      <c r="I24" s="1" t="str">
        <f>IF(Data[[#This Row],[Date résolus]]&lt;&gt;"","O","N")</f>
        <v>N</v>
      </c>
      <c r="J24" s="2"/>
      <c r="K24" s="1">
        <f>YEAR(Data[[#This Row],[Date résolus]])</f>
        <v>1900</v>
      </c>
      <c r="L24" s="1">
        <f>WEEKNUM(Data[[#This Row],[Date résolus]],21)</f>
        <v>52</v>
      </c>
      <c r="M24" s="1" t="s">
        <v>16</v>
      </c>
    </row>
    <row r="25" spans="1:13" x14ac:dyDescent="0.25">
      <c r="A25" s="1">
        <v>24</v>
      </c>
      <c r="B25" s="2">
        <v>43265</v>
      </c>
      <c r="C25" s="1">
        <f>WEEKNUM(Data[[#This Row],[Date du défaut]],21)</f>
        <v>24</v>
      </c>
      <c r="D25" s="1">
        <f>YEAR(Data[[#This Row],[Date du défaut]])</f>
        <v>2018</v>
      </c>
      <c r="E25" s="1">
        <f>MONTH(Data[[#This Row],[Date du défaut]])</f>
        <v>6</v>
      </c>
      <c r="F25" s="1" t="s">
        <v>23</v>
      </c>
      <c r="G25" s="1" t="s">
        <v>24</v>
      </c>
      <c r="H25" s="1" t="s">
        <v>28</v>
      </c>
      <c r="I25" s="1" t="str">
        <f>IF(Data[[#This Row],[Date résolus]]&lt;&gt;"","O","N")</f>
        <v>N</v>
      </c>
      <c r="J25" s="2"/>
      <c r="K25" s="1">
        <f>YEAR(Data[[#This Row],[Date résolus]])</f>
        <v>1900</v>
      </c>
      <c r="L25" s="1">
        <f>WEEKNUM(Data[[#This Row],[Date résolus]],21)</f>
        <v>52</v>
      </c>
      <c r="M25" s="1" t="s">
        <v>16</v>
      </c>
    </row>
    <row r="26" spans="1:13" x14ac:dyDescent="0.25">
      <c r="A26" s="1">
        <v>25</v>
      </c>
      <c r="B26" s="2">
        <v>43301</v>
      </c>
      <c r="C26" s="1">
        <f>WEEKNUM(Data[[#This Row],[Date du défaut]],21)</f>
        <v>29</v>
      </c>
      <c r="D26" s="1">
        <f>YEAR(Data[[#This Row],[Date du défaut]])</f>
        <v>2018</v>
      </c>
      <c r="E26" s="1">
        <f>MONTH(Data[[#This Row],[Date du défaut]])</f>
        <v>7</v>
      </c>
      <c r="F26" s="1" t="s">
        <v>18</v>
      </c>
      <c r="G26" s="1" t="s">
        <v>27</v>
      </c>
      <c r="H26" s="1" t="s">
        <v>28</v>
      </c>
      <c r="I26" s="1" t="str">
        <f>IF(Data[[#This Row],[Date résolus]]&lt;&gt;"","O","N")</f>
        <v>O</v>
      </c>
      <c r="J26" s="2">
        <f>Data[[#This Row],[Date du défaut]]+60</f>
        <v>43361</v>
      </c>
      <c r="K26" s="1">
        <f>YEAR(Data[[#This Row],[Date résolus]])</f>
        <v>2018</v>
      </c>
      <c r="L26" s="1">
        <f>WEEKNUM(Data[[#This Row],[Date résolus]],21)</f>
        <v>38</v>
      </c>
      <c r="M26" s="1" t="s">
        <v>21</v>
      </c>
    </row>
    <row r="27" spans="1:13" x14ac:dyDescent="0.25">
      <c r="A27" s="1">
        <v>26</v>
      </c>
      <c r="B27" s="2">
        <v>43375</v>
      </c>
      <c r="C27" s="1">
        <f>WEEKNUM(Data[[#This Row],[Date du défaut]],21)</f>
        <v>40</v>
      </c>
      <c r="D27" s="1">
        <f>YEAR(Data[[#This Row],[Date du défaut]])</f>
        <v>2018</v>
      </c>
      <c r="E27" s="1">
        <f>MONTH(Data[[#This Row],[Date du défaut]])</f>
        <v>10</v>
      </c>
      <c r="F27" s="1" t="s">
        <v>23</v>
      </c>
      <c r="G27" s="1" t="s">
        <v>19</v>
      </c>
      <c r="H27" s="1" t="s">
        <v>28</v>
      </c>
      <c r="I27" s="1" t="str">
        <f>IF(Data[[#This Row],[Date résolus]]&lt;&gt;"","O","N")</f>
        <v>O</v>
      </c>
      <c r="J27" s="2">
        <f>Data[[#This Row],[Date du défaut]]+60</f>
        <v>43435</v>
      </c>
      <c r="K27" s="1">
        <f>YEAR(Data[[#This Row],[Date résolus]])</f>
        <v>2018</v>
      </c>
      <c r="L27" s="1">
        <f>WEEKNUM(Data[[#This Row],[Date résolus]],21)</f>
        <v>48</v>
      </c>
      <c r="M27" s="1" t="s">
        <v>16</v>
      </c>
    </row>
    <row r="28" spans="1:13" x14ac:dyDescent="0.25">
      <c r="A28" s="1">
        <v>27</v>
      </c>
      <c r="B28" s="2">
        <v>43391</v>
      </c>
      <c r="C28" s="1">
        <f>WEEKNUM(Data[[#This Row],[Date du défaut]],21)</f>
        <v>42</v>
      </c>
      <c r="D28" s="1">
        <f>YEAR(Data[[#This Row],[Date du défaut]])</f>
        <v>2018</v>
      </c>
      <c r="E28" s="1">
        <f>MONTH(Data[[#This Row],[Date du défaut]])</f>
        <v>10</v>
      </c>
      <c r="F28" s="1" t="s">
        <v>13</v>
      </c>
      <c r="G28" s="1" t="s">
        <v>14</v>
      </c>
      <c r="H28" s="1" t="s">
        <v>28</v>
      </c>
      <c r="I28" s="1" t="str">
        <f>IF(Data[[#This Row],[Date résolus]]&lt;&gt;"","O","N")</f>
        <v>O</v>
      </c>
      <c r="J28" s="2">
        <f>Data[[#This Row],[Date du défaut]]+60</f>
        <v>43451</v>
      </c>
      <c r="K28" s="1">
        <f>YEAR(Data[[#This Row],[Date résolus]])</f>
        <v>2018</v>
      </c>
      <c r="L28" s="1">
        <f>WEEKNUM(Data[[#This Row],[Date résolus]],21)</f>
        <v>51</v>
      </c>
      <c r="M28" s="1" t="s">
        <v>17</v>
      </c>
    </row>
    <row r="29" spans="1:13" x14ac:dyDescent="0.25">
      <c r="A29" s="1">
        <v>28</v>
      </c>
      <c r="B29" s="2">
        <v>43524</v>
      </c>
      <c r="C29" s="1">
        <f>WEEKNUM(Data[[#This Row],[Date du défaut]],21)</f>
        <v>9</v>
      </c>
      <c r="D29" s="1">
        <f>YEAR(Data[[#This Row],[Date du défaut]])</f>
        <v>2019</v>
      </c>
      <c r="E29" s="1">
        <f>MONTH(Data[[#This Row],[Date du défaut]])</f>
        <v>2</v>
      </c>
      <c r="F29" s="1" t="s">
        <v>13</v>
      </c>
      <c r="G29" s="1" t="s">
        <v>14</v>
      </c>
      <c r="H29" s="1" t="s">
        <v>28</v>
      </c>
      <c r="I29" s="1" t="str">
        <f>IF(Data[[#This Row],[Date résolus]]&lt;&gt;"","O","N")</f>
        <v>O</v>
      </c>
      <c r="J29" s="2">
        <f>Data[[#This Row],[Date du défaut]]+60</f>
        <v>43584</v>
      </c>
      <c r="K29" s="1">
        <f>YEAR(Data[[#This Row],[Date résolus]])</f>
        <v>2019</v>
      </c>
      <c r="L29" s="1">
        <f>WEEKNUM(Data[[#This Row],[Date résolus]],21)</f>
        <v>18</v>
      </c>
      <c r="M29" s="1" t="s">
        <v>17</v>
      </c>
    </row>
    <row r="30" spans="1:13" x14ac:dyDescent="0.25">
      <c r="A30" s="1">
        <v>29</v>
      </c>
      <c r="B30" s="2">
        <v>43664</v>
      </c>
      <c r="C30" s="1">
        <f>WEEKNUM(Data[[#This Row],[Date du défaut]],21)</f>
        <v>29</v>
      </c>
      <c r="D30" s="1">
        <f>YEAR(Data[[#This Row],[Date du défaut]])</f>
        <v>2019</v>
      </c>
      <c r="E30" s="1">
        <f>MONTH(Data[[#This Row],[Date du défaut]])</f>
        <v>7</v>
      </c>
      <c r="F30" s="1" t="s">
        <v>13</v>
      </c>
      <c r="G30" s="1" t="s">
        <v>14</v>
      </c>
      <c r="H30" s="1" t="s">
        <v>28</v>
      </c>
      <c r="I30" s="1" t="str">
        <f>IF(Data[[#This Row],[Date résolus]]&lt;&gt;"","O","N")</f>
        <v>O</v>
      </c>
      <c r="J30" s="2">
        <f>Data[[#This Row],[Date du défaut]]+60</f>
        <v>43724</v>
      </c>
      <c r="K30" s="1">
        <f>YEAR(Data[[#This Row],[Date résolus]])</f>
        <v>2019</v>
      </c>
      <c r="L30" s="1">
        <f>WEEKNUM(Data[[#This Row],[Date résolus]],21)</f>
        <v>38</v>
      </c>
      <c r="M30" s="1" t="s">
        <v>17</v>
      </c>
    </row>
    <row r="31" spans="1:13" x14ac:dyDescent="0.25">
      <c r="A31" s="1">
        <v>30</v>
      </c>
      <c r="B31" s="2">
        <v>43762</v>
      </c>
      <c r="C31" s="1">
        <f>WEEKNUM(Data[[#This Row],[Date du défaut]],21)</f>
        <v>43</v>
      </c>
      <c r="D31" s="1">
        <f>YEAR(Data[[#This Row],[Date du défaut]])</f>
        <v>2019</v>
      </c>
      <c r="E31" s="1">
        <f>MONTH(Data[[#This Row],[Date du défaut]])</f>
        <v>10</v>
      </c>
      <c r="F31" s="1" t="s">
        <v>13</v>
      </c>
      <c r="G31" s="1" t="s">
        <v>14</v>
      </c>
      <c r="H31" s="1" t="s">
        <v>28</v>
      </c>
      <c r="I31" s="1" t="str">
        <f>IF(Data[[#This Row],[Date résolus]]&lt;&gt;"","O","N")</f>
        <v>O</v>
      </c>
      <c r="J31" s="2">
        <f>Data[[#This Row],[Date du défaut]]+60</f>
        <v>43822</v>
      </c>
      <c r="K31" s="1">
        <f>YEAR(Data[[#This Row],[Date résolus]])</f>
        <v>2019</v>
      </c>
      <c r="L31" s="1">
        <f>WEEKNUM(Data[[#This Row],[Date résolus]],21)</f>
        <v>52</v>
      </c>
      <c r="M31" s="1" t="s">
        <v>17</v>
      </c>
    </row>
    <row r="32" spans="1:13" x14ac:dyDescent="0.25">
      <c r="A32" s="1">
        <v>31</v>
      </c>
      <c r="B32" s="2">
        <v>43767</v>
      </c>
      <c r="C32" s="1">
        <f>WEEKNUM(Data[[#This Row],[Date du défaut]],21)</f>
        <v>44</v>
      </c>
      <c r="D32" s="1">
        <f>YEAR(Data[[#This Row],[Date du défaut]])</f>
        <v>2019</v>
      </c>
      <c r="E32" s="1">
        <f>MONTH(Data[[#This Row],[Date du défaut]])</f>
        <v>10</v>
      </c>
      <c r="F32" s="1" t="s">
        <v>13</v>
      </c>
      <c r="G32" s="1" t="s">
        <v>14</v>
      </c>
      <c r="H32" s="1" t="s">
        <v>28</v>
      </c>
      <c r="I32" s="1" t="str">
        <f>IF(Data[[#This Row],[Date résolus]]&lt;&gt;"","O","N")</f>
        <v>O</v>
      </c>
      <c r="J32" s="2">
        <f>Data[[#This Row],[Date du défaut]]+60</f>
        <v>43827</v>
      </c>
      <c r="K32" s="1">
        <f>YEAR(Data[[#This Row],[Date résolus]])</f>
        <v>2019</v>
      </c>
      <c r="L32" s="1">
        <f>WEEKNUM(Data[[#This Row],[Date résolus]],21)</f>
        <v>52</v>
      </c>
      <c r="M32" s="1" t="s">
        <v>17</v>
      </c>
    </row>
    <row r="33" spans="1:13" x14ac:dyDescent="0.25">
      <c r="A33" s="1">
        <v>32</v>
      </c>
      <c r="B33" s="2">
        <v>43776</v>
      </c>
      <c r="C33" s="1">
        <f>WEEKNUM(Data[[#This Row],[Date du défaut]],21)</f>
        <v>45</v>
      </c>
      <c r="D33" s="1">
        <f>YEAR(Data[[#This Row],[Date du défaut]])</f>
        <v>2019</v>
      </c>
      <c r="E33" s="1">
        <f>MONTH(Data[[#This Row],[Date du défaut]])</f>
        <v>11</v>
      </c>
      <c r="F33" s="1" t="s">
        <v>13</v>
      </c>
      <c r="G33" s="1" t="s">
        <v>14</v>
      </c>
      <c r="H33" s="1" t="s">
        <v>28</v>
      </c>
      <c r="I33" s="1" t="str">
        <f>IF(Data[[#This Row],[Date résolus]]&lt;&gt;"","O","N")</f>
        <v>O</v>
      </c>
      <c r="J33" s="2">
        <f>Data[[#This Row],[Date du défaut]]+60</f>
        <v>43836</v>
      </c>
      <c r="K33" s="1">
        <f>YEAR(Data[[#This Row],[Date résolus]])</f>
        <v>2020</v>
      </c>
      <c r="L33" s="1">
        <f>WEEKNUM(Data[[#This Row],[Date résolus]],21)</f>
        <v>2</v>
      </c>
      <c r="M33" s="1" t="s">
        <v>17</v>
      </c>
    </row>
    <row r="34" spans="1:13" x14ac:dyDescent="0.25">
      <c r="A34" s="1">
        <v>33</v>
      </c>
      <c r="B34" s="2">
        <v>44075</v>
      </c>
      <c r="C34" s="1">
        <f>WEEKNUM(Data[[#This Row],[Date du défaut]],21)</f>
        <v>36</v>
      </c>
      <c r="D34" s="1">
        <f>YEAR(Data[[#This Row],[Date du défaut]])</f>
        <v>2020</v>
      </c>
      <c r="E34" s="1">
        <f>MONTH(Data[[#This Row],[Date du défaut]])</f>
        <v>9</v>
      </c>
      <c r="F34" s="1" t="s">
        <v>23</v>
      </c>
      <c r="G34" s="1" t="s">
        <v>19</v>
      </c>
      <c r="H34" s="1" t="s">
        <v>28</v>
      </c>
      <c r="I34" s="1" t="str">
        <f>IF(Data[[#This Row],[Date résolus]]&lt;&gt;"","O","N")</f>
        <v>O</v>
      </c>
      <c r="J34" s="2">
        <f>Data[[#This Row],[Date du défaut]]+60</f>
        <v>44135</v>
      </c>
      <c r="K34" s="1">
        <f>YEAR(Data[[#This Row],[Date résolus]])</f>
        <v>2020</v>
      </c>
      <c r="L34" s="1">
        <f>WEEKNUM(Data[[#This Row],[Date résolus]],21)</f>
        <v>44</v>
      </c>
      <c r="M34" s="1" t="s">
        <v>16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F682011FB70346BB5429DF3B849009" ma:contentTypeVersion="8" ma:contentTypeDescription="Create a new document." ma:contentTypeScope="" ma:versionID="f082fc8945b1c65dc78b02994daf76c2">
  <xsd:schema xmlns:xsd="http://www.w3.org/2001/XMLSchema" xmlns:xs="http://www.w3.org/2001/XMLSchema" xmlns:p="http://schemas.microsoft.com/office/2006/metadata/properties" xmlns:ns3="ed2a5839-e1b8-4f94-8dfd-3602dd782034" targetNamespace="http://schemas.microsoft.com/office/2006/metadata/properties" ma:root="true" ma:fieldsID="f4f215cede7e595e73a7d579c9577224" ns3:_="">
    <xsd:import namespace="ed2a5839-e1b8-4f94-8dfd-3602dd78203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2a5839-e1b8-4f94-8dfd-3602dd7820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06CE0B-7301-47AD-94C5-356F7BC9C67B}">
  <ds:schemaRefs>
    <ds:schemaRef ds:uri="http://schemas.microsoft.com/office/2006/documentManagement/types"/>
    <ds:schemaRef ds:uri="ed2a5839-e1b8-4f94-8dfd-3602dd782034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EF74FE4-A1B9-462E-803C-8FA13835D9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0C6967-C2E0-46A6-8E0A-187A9E90F6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2a5839-e1b8-4f94-8dfd-3602dd7820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Récap</vt:lpstr>
      <vt:lpstr>Datas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2020-09-11T18:31:22Z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0x010100C0F682011FB70346BB5429DF3B849009</vt:lpwstr>
  </property>
</Properties>
</file>