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hidePivotFieldList="1"/>
  <bookViews>
    <workbookView xWindow="-15" yWindow="-15" windowWidth="24330" windowHeight="5580" tabRatio="795" activeTab="2"/>
  </bookViews>
  <sheets>
    <sheet name="Input 1" sheetId="11" r:id="rId1"/>
    <sheet name="Map" sheetId="17" state="hidden" r:id="rId2"/>
    <sheet name="Resultat" sheetId="20" r:id="rId3"/>
    <sheet name="Allocation Table" sheetId="25" r:id="rId4"/>
  </sheets>
  <externalReferences>
    <externalReference r:id="rId5"/>
    <externalReference r:id="rId6"/>
    <externalReference r:id="rId7"/>
    <externalReference r:id="rId8"/>
  </externalReferences>
  <definedNames>
    <definedName name="_xlnm._FilterDatabase" localSheetId="0" hidden="1">'Input 1'!$B$3:$X$22</definedName>
    <definedName name="_Key3" hidden="1">[1]tblNNSExport23Master!$C$37</definedName>
    <definedName name="_Order1" hidden="1">255</definedName>
    <definedName name="_Order2" hidden="1">255</definedName>
    <definedName name="_Order3" hidden="1">255</definedName>
    <definedName name="_Order4" hidden="1">255</definedName>
    <definedName name="_Sort1" hidden="1">[1]tblNNSExport23Master!$A$37:$G$57</definedName>
    <definedName name="aj" hidden="1">{#N/A,#N/A,FALSE,"Sheet2"}</definedName>
    <definedName name="b" hidden="1">[2]LINKS!$BG$16:$BX$16</definedName>
    <definedName name="BNE_MESSAGES_HIDDEN" hidden="1">#REF!</definedName>
    <definedName name="CARAÏBES" hidden="1">{#N/A,#N/A,FALSE,"FACTBPI";#N/A,#N/A,FALSE,"FACTSIF";#N/A,#N/A,FALSE,"FACTPLV"}</definedName>
    <definedName name="ClientName" hidden="1">[3]Sheet1!$D$10</definedName>
    <definedName name="DME_BeforeCloseCompleted" hidden="1">"True"</definedName>
    <definedName name="DME_LocalFile" hidden="1">"True"</definedName>
    <definedName name="EPMWorkbookOptions_1" hidden="1">"RT0AAB+LCAAAAAAABADtW21v4jgQ/r7S/gfE95KkvJRWKas0SdvoIEF5aW9VraIU3GJtSDgnlPbfn/MCJMVLA0p7DofaitQej/08nvHYZMz/eJ26tReAAuh7l3WuwdZrwBv5Y+g9X9bn4dMJ16n/6H3/xt/76Pej7//WZiEWDWq4nRdcvAbjy/okDGcXDLNYLBqLZsNHz8wpy3LM34O+MZqAqVNfCcOPhU+gF4SONwJ13Gutxou+54FR1Kfp"</definedName>
    <definedName name="EPMWorkbookOptions_2" hidden="1">"i3OEgBfeQbCIK3PVkhM6aSkuV50pSLpddRmC6WyOYNynFQA0ROAJYH0j0MAw6j37ejiwr4aies+x9kPaKEAvgTMbB62G7wH81AgmMABw7DfA/KLLsiyDC5nH2Yj5ZT/gxraoqYaGnw3HBQH+fHLcAKw+eSYa2HqYwmzmwpGTobTwcJc68loyxSkLvXgk7zpOuNugs0AVrhyA6SNAlgf/mYNY64MgipqlmrYh9GXjV+NhKOiyat5y0WOfY5Mf"</definedName>
    <definedName name="EPMWorkbookOptions_3" hidden="1">"DH6j5YbuWwiQg0aTt7VQDdvNhQfdy3qI5qBeYzZbSXAKvMiEi7fimRLhW5Jimrqg9PPYr4d2XHW4yEVLx2jFnxgs/u2Lh4tUUU1ZF7X8BJu3ii7VcIH583CRG9ZVX1HlNfLTCLlmCn17qGuSJR6wfRuiNpTzc65qarrIHyxqSTAF+06R7xO3TpzctHXBlA8X9EAWDEuPw1c04bKuaJJSmQVtS02m4haOx8BbdRxsoWwldAcD+AhdGL4VgtDL"</definedName>
    <definedName name="EPMWorkbookOptions_4" hidden="1">"7QV4hiRCIDAaVy8CzTPpP1uQfzy2cpCswnqlYSxjdKVBpOG30hjSQFppDMtV8r8BkRPeuphlwa5PThsLnjHx152KvuujdKyEim1NY/SElgRW4ob42BqC1/DaefERDPG44uNh0nij7l37W/g8cfFfaAAXH33BeBl+4FrPVpkC47mGKAgzgMj17xStUP+Z8KJS5cWWrKZkHk+4Tpvlml0uo4A0w3FbDY0B6rE8kzwQtQcz13kbIn8GUPhGiPRY"</definedName>
    <definedName name="EPMWorkbookOptions_5" hidden="1">"qO8Eq6lI9hMkzB9sWlKRTzx+pz3stZ/587QVa7ttL/dp5DTZNsseqSFTwx0ANTxTxPUyK8HnrV077iZJCxfLtrosW3zd4ihft0r43ixVTqXxlc3LjaVIcrSFNKrODD1uKQqmfKPpBU9HBKdsNtvtVqtV3ClP6XbKJSF50xNE0xL6R7MjDnMfs9vpUE4wu84Zx3a7Z8XNrkm52e3xJiFVRqWplcODbOlVJ4Ien9vpOyTy9qvTaTZ32H+16Pa5"</definedName>
    <definedName name="EPMWorkbookOptions_6" hidden="1">"Mt5ppcqpNL1yeYneeNXSqsFQUI/0ZOlR7LNW5U+LJTPS7bSPjORtpM1VnRF64tlA0P+SzS/8GrRNdzhL+MibXPym3pYHsmArqmgo11U3vzLJwecH7tS4OVKSoeT8/EjHOs3nnP0fR3UyIQcQ1OkJYTu9Ei8lhnXojmHlJNul6qk0vlKZaR19kTzMPXzRVAZf6YhndDtixEZ+a3DKcp1G7IpHmyMOc5/1P8qv/UKj69JtdIR04+QAc6/pfele"</definedName>
    <definedName name="EPMWorkbookOptions_7" hidden="1">"kQrl36bqqTS9EpnZKRGbZk7occdV4vcXuuQ53S75Lhf+ypLiPHib61bd7EpiZNfbATRTQo8n7pZnW4ojcpRnOe5/QSNVeegmV0AoNxqyEM+QrpPmSpfiWNvm9dts4eaVXV4HTwgEE83TZqvE8HxZLCa6wEGRTs0znBewzGt+XxzLLq8mY+MMYxaX0psVefnFOJ00XgnuHASdRxcMAHpea9go//5trTa9Ct37F0ZoRERFPQAA"</definedName>
    <definedName name="hh" hidden="1">{#N/A,#N/A,FALSE,"Sheet2"}</definedName>
    <definedName name="HTML_CodePage" hidden="1">1252</definedName>
    <definedName name="HTML_Control" hidden="1">{"'Master'!$A$2:$D$6"}</definedName>
    <definedName name="HTML_Description" hidden="1">""</definedName>
    <definedName name="HTML_Email" hidden="1">""</definedName>
    <definedName name="HTML_Header" hidden="1">"Master"</definedName>
    <definedName name="HTML_LastUpdate" hidden="1">"21/11/2003"</definedName>
    <definedName name="HTML_LineAfter" hidden="1">FALSE</definedName>
    <definedName name="HTML_LineBefore" hidden="1">FALSE</definedName>
    <definedName name="HTML_Name" hidden="1">"Jonathan Steer"</definedName>
    <definedName name="HTML_OBDlg2" hidden="1">TRUE</definedName>
    <definedName name="HTML_OBDlg4" hidden="1">TRUE</definedName>
    <definedName name="HTML_OS" hidden="1">0</definedName>
    <definedName name="HTML_PathFile" hidden="1">"G:\Step Change\Operations Plan\2004-2005\MyHTML.htm"</definedName>
    <definedName name="HTML_Title" hidden="1">"Operations Plan Master 2004-5"</definedName>
    <definedName name="i" hidden="1">[2]LINKS!$N$105:$T$105</definedName>
    <definedName name="lk" hidden="1">{#N/A,#N/A,FALSE,"CR";#N/A,#N/A,FALSE,"SURF";#N/A,#N/A,FALSE,"ANA";#N/A,#N/A,FALSE,"Ecarts";#N/A,#N/A,FALSE,"Graph"}</definedName>
    <definedName name="m" hidden="1">{#N/A,#N/A,FALSE,"FACTBPI";#N/A,#N/A,FALSE,"FACTSIF";#N/A,#N/A,FALSE,"FACTPLV"}</definedName>
    <definedName name="o" hidden="1">[2]LINKS!$BG$95:$BX$95</definedName>
    <definedName name="q" hidden="1">[2]LINKS!$BG$18:$BX$18</definedName>
    <definedName name="SIG_LngApp" hidden="1">[4]SIG_LANGUE!$A$2</definedName>
    <definedName name="unknown" hidden="1">{#N/A,#N/A,FALSE,"Sheet2"}</definedName>
    <definedName name="wrn.CR." hidden="1">{#N/A,#N/A,FALSE,"CR";#N/A,#N/A,FALSE,"SURF";#N/A,#N/A,FALSE,"ANA";#N/A,#N/A,FALSE,"Ecarts";#N/A,#N/A,FALSE,"Graph"}</definedName>
    <definedName name="wrn.GHS._.Top._.level._.summary." hidden="1">{#N/A,#N/A,FALSE,"Sheet2"}</definedName>
    <definedName name="wrn.total1." hidden="1">{#N/A,#N/A,FALSE,"FACTBPI";#N/A,#N/A,FALSE,"FACTSIF";#N/A,#N/A,FALSE,"FACTPLV"}</definedName>
    <definedName name="x" hidden="1">[2]LINKS!$BG$63:$BX$63</definedName>
    <definedName name="y" hidden="1">[2]LINKS!$BG$84:$BX$84</definedName>
    <definedName name="z" hidden="1">[2]LINKS!$BG$92:$BX$92</definedName>
    <definedName name="zzz" hidden="1">{#N/A,#N/A,FALSE,"Sheet2"}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4" i="20" l="1" a="1"/>
  <c r="E24" i="20" s="1"/>
  <c r="E22" i="20" a="1"/>
  <c r="E22" i="20" s="1"/>
  <c r="N22" i="20" l="1" a="1"/>
  <c r="N22" i="20" s="1"/>
  <c r="N20" i="20" a="1"/>
  <c r="N20" i="20" s="1"/>
  <c r="N18" i="20" a="1"/>
  <c r="N18" i="20" s="1"/>
  <c r="K22" i="20" a="1"/>
  <c r="K22" i="20" s="1"/>
  <c r="K20" i="20" a="1"/>
  <c r="K20" i="20" s="1"/>
  <c r="K18" i="20" a="1"/>
  <c r="K18" i="20" s="1"/>
  <c r="H22" i="20" a="1"/>
  <c r="H22" i="20" s="1"/>
  <c r="H20" i="20" a="1"/>
  <c r="H20" i="20" s="1"/>
  <c r="H18" i="20" a="1"/>
  <c r="H18" i="20" s="1"/>
  <c r="E20" i="20" a="1"/>
  <c r="E20" i="20" s="1"/>
  <c r="E18" i="20" a="1"/>
  <c r="E18" i="20" s="1"/>
  <c r="V11" i="11"/>
  <c r="V20" i="11" l="1"/>
  <c r="W20" i="11" s="1"/>
  <c r="C20" i="11"/>
  <c r="B20" i="11"/>
  <c r="V19" i="11"/>
  <c r="W19" i="11" s="1"/>
  <c r="C19" i="11"/>
  <c r="B19" i="11"/>
  <c r="V18" i="11"/>
  <c r="W18" i="11" s="1"/>
  <c r="C18" i="11"/>
  <c r="B18" i="11"/>
  <c r="V17" i="11"/>
  <c r="W17" i="11" s="1"/>
  <c r="V16" i="11"/>
  <c r="W16" i="11" s="1"/>
  <c r="V15" i="11"/>
  <c r="W15" i="11" s="1"/>
  <c r="V14" i="11"/>
  <c r="W14" i="11" s="1"/>
  <c r="C17" i="11"/>
  <c r="B17" i="11"/>
  <c r="C16" i="11"/>
  <c r="B16" i="11"/>
  <c r="C15" i="11"/>
  <c r="B15" i="11"/>
  <c r="C14" i="11"/>
  <c r="B14" i="11"/>
  <c r="V13" i="11"/>
  <c r="W13" i="11" s="1"/>
  <c r="V12" i="11"/>
  <c r="W12" i="11" s="1"/>
  <c r="W11" i="11"/>
  <c r="V10" i="11"/>
  <c r="W10" i="11" s="1"/>
  <c r="V9" i="11"/>
  <c r="W9" i="11" s="1"/>
  <c r="V8" i="11"/>
  <c r="W8" i="11" s="1"/>
  <c r="V7" i="11"/>
  <c r="W7" i="11" s="1"/>
  <c r="V6" i="11"/>
  <c r="W6" i="11" s="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B6" i="11"/>
  <c r="C6" i="11"/>
  <c r="V5" i="11" l="1"/>
  <c r="V4" i="11"/>
  <c r="B5" i="11" l="1"/>
  <c r="B4" i="11"/>
  <c r="C5" i="11" l="1"/>
  <c r="C4" i="11"/>
  <c r="E8" i="20" l="1"/>
  <c r="E12" i="20"/>
  <c r="K12" i="20"/>
  <c r="N12" i="20"/>
  <c r="H12" i="20"/>
  <c r="K8" i="20"/>
  <c r="N8" i="20"/>
  <c r="H8" i="20"/>
  <c r="E37" i="25"/>
  <c r="E29" i="25"/>
  <c r="E33" i="25"/>
  <c r="E32" i="25"/>
  <c r="E26" i="25"/>
  <c r="E31" i="25"/>
  <c r="E30" i="25"/>
  <c r="E36" i="25"/>
  <c r="E28" i="25"/>
  <c r="E35" i="25"/>
  <c r="E27" i="25"/>
  <c r="E34" i="25"/>
  <c r="N10" i="20"/>
  <c r="H10" i="20"/>
  <c r="K10" i="20"/>
  <c r="L12" i="20" s="1"/>
  <c r="O18" i="20" l="1"/>
  <c r="I20" i="20"/>
  <c r="I18" i="20"/>
  <c r="L18" i="20"/>
  <c r="L22" i="20"/>
  <c r="O22" i="20"/>
  <c r="O20" i="20"/>
  <c r="I22" i="20"/>
  <c r="L20" i="20"/>
  <c r="I12" i="20"/>
  <c r="O12" i="20"/>
  <c r="L8" i="20"/>
  <c r="I8" i="20"/>
  <c r="O8" i="20"/>
  <c r="L10" i="20"/>
  <c r="O10" i="20"/>
  <c r="W5" i="11" l="1"/>
  <c r="E24" i="25" s="1"/>
  <c r="E19" i="25" l="1"/>
  <c r="E20" i="25"/>
  <c r="E16" i="25"/>
  <c r="E23" i="25"/>
  <c r="E14" i="25"/>
  <c r="E18" i="25"/>
  <c r="E21" i="25"/>
  <c r="E17" i="25"/>
  <c r="E15" i="25"/>
  <c r="E25" i="25"/>
  <c r="E22" i="25"/>
  <c r="I10" i="20" l="1"/>
  <c r="W4" i="11" l="1"/>
  <c r="V2" i="11"/>
  <c r="E12" i="25" l="1"/>
  <c r="E13" i="25"/>
  <c r="E10" i="25"/>
  <c r="E4" i="25"/>
  <c r="E5" i="25"/>
  <c r="E7" i="25"/>
  <c r="E9" i="25"/>
  <c r="E11" i="25"/>
  <c r="E6" i="25"/>
  <c r="E8" i="25"/>
  <c r="E2" i="25"/>
  <c r="E3" i="25"/>
  <c r="E10" i="20"/>
  <c r="F10" i="20" s="1"/>
  <c r="W2" i="11"/>
  <c r="F18" i="20" l="1"/>
  <c r="F22" i="20"/>
  <c r="F20" i="20"/>
  <c r="F8" i="20"/>
  <c r="F12" i="20"/>
</calcChain>
</file>

<file path=xl/sharedStrings.xml><?xml version="1.0" encoding="utf-8"?>
<sst xmlns="http://schemas.openxmlformats.org/spreadsheetml/2006/main" count="325" uniqueCount="116">
  <si>
    <t>Period</t>
  </si>
  <si>
    <t>Country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</si>
  <si>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</si>
  <si>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</si>
  <si>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</si>
  <si>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</si>
  <si>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</si>
  <si>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</si>
  <si>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</si>
  <si>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</si>
  <si>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</si>
  <si>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</si>
  <si>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</si>
  <si>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</si>
  <si>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NARS</t>
  </si>
  <si>
    <t>BH</t>
  </si>
  <si>
    <t>QA</t>
  </si>
  <si>
    <t>LB</t>
  </si>
  <si>
    <t>SA</t>
  </si>
  <si>
    <t>OM</t>
  </si>
  <si>
    <t>EG</t>
  </si>
  <si>
    <t>KW</t>
  </si>
  <si>
    <t>SL</t>
  </si>
  <si>
    <t>LM</t>
  </si>
  <si>
    <t>Brand</t>
  </si>
  <si>
    <t>JD</t>
  </si>
  <si>
    <t>Axe</t>
  </si>
  <si>
    <t>Returns</t>
  </si>
  <si>
    <t>Rebates &amp; trade discounts</t>
  </si>
  <si>
    <t>Traditional Media</t>
  </si>
  <si>
    <t>Digital Media</t>
  </si>
  <si>
    <t>Event / PR</t>
  </si>
  <si>
    <t>Fixtures Depreciation</t>
  </si>
  <si>
    <t>Visual Merchandising</t>
  </si>
  <si>
    <t>Other Digital Expenses</t>
  </si>
  <si>
    <t>Description</t>
  </si>
  <si>
    <t>A19</t>
  </si>
  <si>
    <t>A20</t>
  </si>
  <si>
    <t>LE1 20</t>
  </si>
  <si>
    <t>LE2 20</t>
  </si>
  <si>
    <t>LE3 20</t>
  </si>
  <si>
    <t>Channel</t>
  </si>
  <si>
    <t>EUR</t>
  </si>
  <si>
    <t>USD</t>
  </si>
  <si>
    <t>YE</t>
  </si>
  <si>
    <t>WholeSales</t>
  </si>
  <si>
    <t>Gross Sales</t>
  </si>
  <si>
    <t>Returns Provision</t>
  </si>
  <si>
    <t>Region</t>
  </si>
  <si>
    <t>FRG</t>
  </si>
  <si>
    <t>MUP</t>
  </si>
  <si>
    <t>SC</t>
  </si>
  <si>
    <t>IR</t>
  </si>
  <si>
    <t>IQ</t>
  </si>
  <si>
    <t>Market</t>
  </si>
  <si>
    <t>COGS</t>
  </si>
  <si>
    <t>Freight</t>
  </si>
  <si>
    <t>CPB</t>
  </si>
  <si>
    <t>DE</t>
  </si>
  <si>
    <t>Media Agency Fees</t>
  </si>
  <si>
    <t>Media Production</t>
  </si>
  <si>
    <t>Models/Influencers</t>
  </si>
  <si>
    <t>Department</t>
  </si>
  <si>
    <t>Commercial</t>
  </si>
  <si>
    <t>Marketing</t>
  </si>
  <si>
    <t>Samples</t>
  </si>
  <si>
    <t>Testers</t>
  </si>
  <si>
    <t>Gift With Purchase</t>
  </si>
  <si>
    <t>POSM Inventory Change</t>
  </si>
  <si>
    <t>Other POSM</t>
  </si>
  <si>
    <t>Beauty Consultant</t>
  </si>
  <si>
    <t>Agent Service Fees</t>
  </si>
  <si>
    <t>Education and Training</t>
  </si>
  <si>
    <t>Other Marketing &amp; Selling Expenses</t>
  </si>
  <si>
    <t>SGME</t>
  </si>
  <si>
    <t>Other Personnel</t>
  </si>
  <si>
    <t>P&amp;L Lines</t>
  </si>
  <si>
    <t>%</t>
  </si>
  <si>
    <t>Currency / %</t>
  </si>
  <si>
    <t>Selling Contribution</t>
  </si>
  <si>
    <t>Comments</t>
  </si>
  <si>
    <t>GROSS SALES</t>
  </si>
  <si>
    <t>AE 1</t>
  </si>
  <si>
    <t>AE 2</t>
  </si>
  <si>
    <t>Brand 1</t>
  </si>
  <si>
    <t>Brand 2</t>
  </si>
  <si>
    <t>Total</t>
  </si>
  <si>
    <t>Other GA Expenses</t>
  </si>
  <si>
    <t>Rate 2020</t>
  </si>
  <si>
    <t>Rate 2019</t>
  </si>
  <si>
    <t>Description 2</t>
  </si>
  <si>
    <t>BG 21</t>
  </si>
  <si>
    <t>FY EUR '000</t>
  </si>
  <si>
    <t>FY '000</t>
  </si>
  <si>
    <t>Exchange Rate</t>
  </si>
  <si>
    <t>Finance</t>
  </si>
  <si>
    <t>P&amp;L View</t>
  </si>
  <si>
    <t>Standard</t>
  </si>
  <si>
    <t>Actual</t>
  </si>
  <si>
    <t>Price Differential A19</t>
  </si>
  <si>
    <t>Price Differential A20</t>
  </si>
  <si>
    <t>Price Differential LE2 20</t>
  </si>
  <si>
    <t>Price Differential LE3 20</t>
  </si>
  <si>
    <t>Weight of GS</t>
  </si>
  <si>
    <t>A</t>
  </si>
  <si>
    <t>B</t>
  </si>
  <si>
    <t>C</t>
  </si>
  <si>
    <t>E</t>
  </si>
  <si>
    <t>D</t>
  </si>
  <si>
    <t>F</t>
  </si>
  <si>
    <t>G</t>
  </si>
  <si>
    <t>Pays</t>
  </si>
  <si>
    <t>Marque</t>
  </si>
  <si>
    <t>Devise</t>
  </si>
  <si>
    <t>Marque 2</t>
  </si>
  <si>
    <t>Si selection du Pays " Region" dans le premier onglet, j'aimerais allouer le cout a chaque pays selectioner en cellule c3 dans l'onglet "resultat" en fonction du pourcentage present dans la table d'allocation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</si>
</sst>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FF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166" fontId="1" fillId="0" borderId="0" applyFont="0" applyFill="0" applyBorder="0" applyAlignment="0" applyProtection="0"/>
    <xf numFmtId="0" fontId="3" fillId="0" borderId="0"/>
    <xf numFmtId="166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</cellStyleXfs>
  <cellXfs count="63">
    <xf numFmtId="0" fontId="0" fillId="0" borderId="0" xfId="0"/>
    <xf numFmtId="0" fontId="2" fillId="7" borderId="0" xfId="0" applyFont="1" applyFill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9" fontId="9" fillId="8" borderId="17" xfId="9" applyFont="1" applyFill="1" applyBorder="1" applyProtection="1"/>
    <xf numFmtId="3" fontId="8" fillId="8" borderId="14" xfId="11" applyNumberFormat="1" applyFont="1" applyFill="1" applyBorder="1" applyAlignment="1" applyProtection="1">
      <alignment horizontal="center"/>
    </xf>
    <xf numFmtId="9" fontId="9" fillId="8" borderId="15" xfId="9" applyNumberFormat="1" applyFont="1" applyFill="1" applyBorder="1" applyProtection="1"/>
    <xf numFmtId="3" fontId="8" fillId="8" borderId="16" xfId="11" applyNumberFormat="1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10" borderId="4" xfId="0" applyFont="1" applyFill="1" applyBorder="1" applyAlignment="1" applyProtection="1">
      <alignment horizontal="left" vertical="center"/>
      <protection locked="0"/>
    </xf>
    <xf numFmtId="0" fontId="0" fillId="0" borderId="0" xfId="0" applyFont="1"/>
    <xf numFmtId="0" fontId="11" fillId="5" borderId="11" xfId="0" applyFont="1" applyFill="1" applyBorder="1" applyAlignment="1" applyProtection="1">
      <alignment horizontal="left" vertical="center"/>
      <protection locked="0"/>
    </xf>
    <xf numFmtId="0" fontId="0" fillId="10" borderId="4" xfId="0" applyFont="1" applyFill="1" applyBorder="1" applyAlignment="1" applyProtection="1">
      <alignment vertical="center"/>
      <protection locked="0"/>
    </xf>
    <xf numFmtId="0" fontId="11" fillId="5" borderId="11" xfId="0" applyFont="1" applyFill="1" applyBorder="1" applyAlignment="1" applyProtection="1">
      <alignment vertical="center"/>
      <protection locked="0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167" fontId="0" fillId="0" borderId="0" xfId="1" applyNumberFormat="1" applyFont="1" applyAlignment="1">
      <alignment horizontal="center"/>
    </xf>
    <xf numFmtId="0" fontId="3" fillId="0" borderId="0" xfId="2" applyFont="1" applyAlignment="1">
      <alignment horizontal="center"/>
    </xf>
    <xf numFmtId="167" fontId="3" fillId="3" borderId="8" xfId="1" applyNumberFormat="1" applyFont="1" applyFill="1" applyBorder="1" applyAlignment="1" applyProtection="1">
      <alignment horizontal="center"/>
    </xf>
    <xf numFmtId="167" fontId="3" fillId="3" borderId="9" xfId="1" applyNumberFormat="1" applyFont="1" applyFill="1" applyBorder="1" applyAlignment="1" applyProtection="1">
      <alignment horizontal="center"/>
    </xf>
    <xf numFmtId="167" fontId="12" fillId="0" borderId="10" xfId="2" applyNumberFormat="1" applyFont="1" applyBorder="1" applyAlignment="1">
      <alignment horizontal="center"/>
    </xf>
    <xf numFmtId="0" fontId="10" fillId="11" borderId="0" xfId="0" applyFont="1" applyFill="1" applyAlignment="1">
      <alignment horizontal="center" vertical="center"/>
    </xf>
    <xf numFmtId="0" fontId="0" fillId="0" borderId="0" xfId="0" applyFont="1" applyAlignment="1">
      <alignment vertical="center"/>
    </xf>
    <xf numFmtId="0" fontId="0" fillId="11" borderId="0" xfId="0" applyFont="1" applyFill="1" applyAlignment="1">
      <alignment horizontal="center"/>
    </xf>
    <xf numFmtId="167" fontId="10" fillId="4" borderId="5" xfId="1" applyNumberFormat="1" applyFont="1" applyFill="1" applyBorder="1" applyAlignment="1" applyProtection="1">
      <alignment horizontal="center"/>
    </xf>
    <xf numFmtId="0" fontId="0" fillId="5" borderId="6" xfId="0" applyFont="1" applyFill="1" applyBorder="1"/>
    <xf numFmtId="167" fontId="13" fillId="2" borderId="2" xfId="3" applyNumberFormat="1" applyFont="1" applyFill="1" applyBorder="1" applyAlignment="1" applyProtection="1">
      <alignment horizontal="center" vertical="center"/>
    </xf>
    <xf numFmtId="167" fontId="13" fillId="2" borderId="2" xfId="1" applyNumberFormat="1" applyFont="1" applyFill="1" applyBorder="1" applyAlignment="1" applyProtection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1" fontId="0" fillId="0" borderId="0" xfId="0" applyNumberFormat="1" applyFont="1"/>
    <xf numFmtId="9" fontId="0" fillId="5" borderId="0" xfId="9" applyFont="1" applyFill="1" applyAlignment="1">
      <alignment horizontal="center"/>
    </xf>
    <xf numFmtId="9" fontId="0" fillId="5" borderId="0" xfId="0" applyNumberFormat="1" applyFill="1" applyAlignment="1">
      <alignment horizontal="center"/>
    </xf>
    <xf numFmtId="3" fontId="0" fillId="0" borderId="0" xfId="0" applyNumberFormat="1" applyFont="1"/>
    <xf numFmtId="9" fontId="0" fillId="5" borderId="0" xfId="9" applyNumberFormat="1" applyFont="1" applyFill="1" applyAlignment="1">
      <alignment horizontal="center"/>
    </xf>
    <xf numFmtId="0" fontId="3" fillId="12" borderId="6" xfId="2" applyFont="1" applyFill="1" applyBorder="1" applyAlignment="1">
      <alignment horizontal="center"/>
    </xf>
    <xf numFmtId="0" fontId="3" fillId="12" borderId="4" xfId="2" applyFont="1" applyFill="1" applyBorder="1" applyAlignment="1">
      <alignment horizontal="center"/>
    </xf>
    <xf numFmtId="0" fontId="3" fillId="12" borderId="7" xfId="2" applyFont="1" applyFill="1" applyBorder="1" applyAlignment="1">
      <alignment horizontal="center"/>
    </xf>
    <xf numFmtId="167" fontId="0" fillId="12" borderId="1" xfId="1" applyNumberFormat="1" applyFont="1" applyFill="1" applyBorder="1" applyAlignment="1" applyProtection="1">
      <alignment horizontal="center"/>
    </xf>
    <xf numFmtId="167" fontId="0" fillId="12" borderId="2" xfId="1" applyNumberFormat="1" applyFont="1" applyFill="1" applyBorder="1" applyAlignment="1" applyProtection="1">
      <alignment horizontal="center"/>
    </xf>
    <xf numFmtId="167" fontId="0" fillId="12" borderId="2" xfId="1" applyNumberFormat="1" applyFont="1" applyFill="1" applyBorder="1" applyAlignment="1" applyProtection="1">
      <alignment horizontal="center"/>
      <protection locked="0"/>
    </xf>
    <xf numFmtId="0" fontId="3" fillId="12" borderId="3" xfId="2" applyFont="1" applyFill="1" applyBorder="1" applyAlignment="1">
      <alignment horizontal="center"/>
    </xf>
    <xf numFmtId="167" fontId="0" fillId="12" borderId="5" xfId="1" applyNumberFormat="1" applyFont="1" applyFill="1" applyBorder="1" applyAlignment="1" applyProtection="1">
      <alignment horizontal="center"/>
    </xf>
    <xf numFmtId="167" fontId="0" fillId="12" borderId="0" xfId="1" applyNumberFormat="1" applyFont="1" applyFill="1" applyBorder="1" applyAlignment="1" applyProtection="1">
      <alignment horizontal="center"/>
    </xf>
    <xf numFmtId="167" fontId="0" fillId="12" borderId="0" xfId="1" applyNumberFormat="1" applyFont="1" applyFill="1" applyBorder="1" applyAlignment="1" applyProtection="1">
      <alignment horizontal="center"/>
      <protection locked="0"/>
    </xf>
    <xf numFmtId="167" fontId="0" fillId="12" borderId="5" xfId="1" applyNumberFormat="1" applyFont="1" applyFill="1" applyBorder="1" applyAlignment="1" applyProtection="1"/>
    <xf numFmtId="167" fontId="0" fillId="12" borderId="0" xfId="1" applyNumberFormat="1" applyFont="1" applyFill="1" applyBorder="1" applyAlignment="1" applyProtection="1"/>
    <xf numFmtId="167" fontId="0" fillId="12" borderId="0" xfId="1" applyNumberFormat="1" applyFont="1" applyFill="1" applyBorder="1" applyAlignment="1" applyProtection="1">
      <protection locked="0"/>
    </xf>
    <xf numFmtId="0" fontId="2" fillId="2" borderId="0" xfId="0" applyFont="1" applyFill="1" applyAlignment="1">
      <alignment horizontal="center"/>
    </xf>
    <xf numFmtId="9" fontId="2" fillId="2" borderId="0" xfId="9" applyNumberFormat="1" applyFont="1" applyFill="1" applyAlignment="1">
      <alignment horizontal="center"/>
    </xf>
    <xf numFmtId="9" fontId="0" fillId="0" borderId="0" xfId="9" applyNumberFormat="1" applyFont="1"/>
    <xf numFmtId="9" fontId="0" fillId="4" borderId="0" xfId="9" applyNumberFormat="1" applyFont="1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1" fontId="10" fillId="4" borderId="1" xfId="1" applyNumberFormat="1" applyFont="1" applyFill="1" applyBorder="1" applyAlignment="1" applyProtection="1">
      <alignment horizontal="center"/>
    </xf>
    <xf numFmtId="1" fontId="10" fillId="4" borderId="5" xfId="1" applyNumberFormat="1" applyFont="1" applyFill="1" applyBorder="1" applyAlignment="1" applyProtection="1">
      <alignment horizontal="center"/>
    </xf>
    <xf numFmtId="0" fontId="6" fillId="8" borderId="18" xfId="5" applyFont="1" applyFill="1" applyBorder="1" applyAlignment="1"/>
    <xf numFmtId="0" fontId="6" fillId="8" borderId="19" xfId="5" applyFont="1" applyFill="1" applyBorder="1" applyAlignment="1"/>
    <xf numFmtId="0" fontId="7" fillId="9" borderId="12" xfId="5" applyFont="1" applyFill="1" applyBorder="1" applyAlignment="1">
      <alignment horizontal="center" vertical="center" wrapText="1"/>
    </xf>
    <xf numFmtId="0" fontId="7" fillId="9" borderId="13" xfId="5" applyFont="1" applyFill="1" applyBorder="1" applyAlignment="1">
      <alignment horizontal="center" vertical="center" wrapText="1"/>
    </xf>
    <xf numFmtId="0" fontId="7" fillId="2" borderId="12" xfId="5" applyFont="1" applyFill="1" applyBorder="1" applyAlignment="1">
      <alignment horizontal="center" vertical="center" wrapText="1"/>
    </xf>
    <xf numFmtId="0" fontId="7" fillId="2" borderId="13" xfId="5" applyFont="1" applyFill="1" applyBorder="1" applyAlignment="1">
      <alignment horizontal="center" vertical="center" wrapText="1"/>
    </xf>
    <xf numFmtId="0" fontId="6" fillId="8" borderId="12" xfId="5" applyFont="1" applyFill="1" applyBorder="1" applyAlignment="1">
      <alignment horizontal="left"/>
    </xf>
    <xf numFmtId="0" fontId="6" fillId="8" borderId="13" xfId="5" applyFont="1" applyFill="1" applyBorder="1" applyAlignment="1">
      <alignment horizontal="left"/>
    </xf>
  </cellXfs>
  <cellStyles count="12">
    <cellStyle name="Comma 20" xfId="4"/>
    <cellStyle name="Comma 3 3 3" xfId="3"/>
    <cellStyle name="Comma 3 3 3 2" xfId="8"/>
    <cellStyle name="Millares 2" xfId="7"/>
    <cellStyle name="Milliers" xfId="1" builtinId="3"/>
    <cellStyle name="Milliers 3" xfId="11"/>
    <cellStyle name="Normal" xfId="0" builtinId="0"/>
    <cellStyle name="Normal 2 2 2" xfId="5"/>
    <cellStyle name="Normal 3" xfId="10"/>
    <cellStyle name="Normal 4 2 2" xfId="6"/>
    <cellStyle name="Normal 5" xfId="2"/>
    <cellStyle name="Pourcentage" xfId="9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ell\NNS2ndAllianc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\TESCOCOM%20FINANCE\Ben\Other\Link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on-filer01\master\Gerard%20Bartley\Spreadies\Audit\Book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xcel\PARAM\MYCOV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lNNSExport23Master"/>
      <sheetName val="NNS2ndAlliance"/>
      <sheetName val="#REF"/>
      <sheetName val="Detail New"/>
      <sheetName val="NewStoreP3PP 0304"/>
      <sheetName val="StandaloneP3PP 0304"/>
      <sheetName val="ClosuresP3PP0304"/>
      <sheetName val="EssoBudgetP3PP0304"/>
      <sheetName val="tblNNSExportMaster"/>
    </sheetNames>
    <sheetDataSet>
      <sheetData sheetId="0" refreshError="1">
        <row r="4">
          <cell r="A4">
            <v>3</v>
          </cell>
        </row>
        <row r="37">
          <cell r="A37">
            <v>36</v>
          </cell>
          <cell r="B37" t="str">
            <v>0</v>
          </cell>
          <cell r="C37" t="str">
            <v>0</v>
          </cell>
          <cell r="D37" t="str">
            <v>0</v>
          </cell>
          <cell r="E37" t="str">
            <v>0</v>
          </cell>
          <cell r="F37" t="str">
            <v>0</v>
          </cell>
          <cell r="G37">
            <v>0</v>
          </cell>
        </row>
        <row r="38">
          <cell r="A38">
            <v>37</v>
          </cell>
          <cell r="B38" t="str">
            <v>0</v>
          </cell>
          <cell r="C38" t="str">
            <v>0</v>
          </cell>
          <cell r="D38" t="str">
            <v>0</v>
          </cell>
          <cell r="E38" t="str">
            <v>0</v>
          </cell>
          <cell r="F38" t="str">
            <v>0</v>
          </cell>
          <cell r="G38">
            <v>0</v>
          </cell>
        </row>
        <row r="39">
          <cell r="A39">
            <v>38</v>
          </cell>
          <cell r="B39" t="str">
            <v>0</v>
          </cell>
          <cell r="C39" t="str">
            <v>0</v>
          </cell>
          <cell r="D39" t="str">
            <v>0</v>
          </cell>
          <cell r="E39" t="str">
            <v>0</v>
          </cell>
          <cell r="F39" t="str">
            <v>0</v>
          </cell>
          <cell r="G39">
            <v>0</v>
          </cell>
        </row>
        <row r="40">
          <cell r="A40">
            <v>39</v>
          </cell>
          <cell r="B40" t="str">
            <v>0</v>
          </cell>
          <cell r="C40" t="str">
            <v>0</v>
          </cell>
          <cell r="D40" t="str">
            <v>0</v>
          </cell>
          <cell r="E40" t="str">
            <v>0</v>
          </cell>
          <cell r="F40" t="str">
            <v>0</v>
          </cell>
          <cell r="G40">
            <v>0</v>
          </cell>
        </row>
        <row r="41">
          <cell r="A41">
            <v>40</v>
          </cell>
          <cell r="B41" t="str">
            <v>0</v>
          </cell>
          <cell r="C41" t="str">
            <v>0</v>
          </cell>
          <cell r="D41" t="str">
            <v>0</v>
          </cell>
          <cell r="E41" t="str">
            <v>0</v>
          </cell>
          <cell r="F41" t="str">
            <v>0</v>
          </cell>
          <cell r="G41">
            <v>0</v>
          </cell>
        </row>
        <row r="42">
          <cell r="A42">
            <v>41</v>
          </cell>
          <cell r="B42" t="str">
            <v>0</v>
          </cell>
          <cell r="C42" t="str">
            <v>0</v>
          </cell>
          <cell r="D42" t="str">
            <v>0</v>
          </cell>
          <cell r="E42" t="str">
            <v>0</v>
          </cell>
          <cell r="F42" t="str">
            <v>0</v>
          </cell>
          <cell r="G42">
            <v>0</v>
          </cell>
        </row>
        <row r="43">
          <cell r="A43">
            <v>42</v>
          </cell>
          <cell r="B43" t="str">
            <v>0</v>
          </cell>
          <cell r="C43" t="str">
            <v>0</v>
          </cell>
          <cell r="D43" t="str">
            <v>0</v>
          </cell>
          <cell r="E43" t="str">
            <v>0</v>
          </cell>
          <cell r="F43" t="str">
            <v>0</v>
          </cell>
          <cell r="G43">
            <v>0</v>
          </cell>
        </row>
        <row r="44">
          <cell r="A44">
            <v>43</v>
          </cell>
          <cell r="B44" t="str">
            <v>0</v>
          </cell>
          <cell r="C44" t="str">
            <v>0</v>
          </cell>
          <cell r="D44" t="str">
            <v>0</v>
          </cell>
          <cell r="E44" t="str">
            <v>0</v>
          </cell>
          <cell r="F44" t="str">
            <v>0</v>
          </cell>
          <cell r="G44">
            <v>0</v>
          </cell>
        </row>
        <row r="45">
          <cell r="A45">
            <v>44</v>
          </cell>
          <cell r="B45" t="str">
            <v>0</v>
          </cell>
          <cell r="C45" t="str">
            <v>0</v>
          </cell>
          <cell r="D45" t="str">
            <v>0</v>
          </cell>
          <cell r="E45" t="str">
            <v>0</v>
          </cell>
          <cell r="F45" t="str">
            <v>0</v>
          </cell>
          <cell r="G45">
            <v>0</v>
          </cell>
        </row>
        <row r="46">
          <cell r="A46">
            <v>45</v>
          </cell>
          <cell r="B46" t="str">
            <v>0</v>
          </cell>
          <cell r="C46" t="str">
            <v>0</v>
          </cell>
          <cell r="D46" t="str">
            <v>0</v>
          </cell>
          <cell r="E46" t="str">
            <v>0</v>
          </cell>
          <cell r="F46" t="str">
            <v>0</v>
          </cell>
          <cell r="G46">
            <v>0</v>
          </cell>
        </row>
        <row r="47">
          <cell r="A47">
            <v>46</v>
          </cell>
          <cell r="B47" t="str">
            <v>0</v>
          </cell>
          <cell r="C47" t="str">
            <v>0</v>
          </cell>
          <cell r="D47" t="str">
            <v>0</v>
          </cell>
          <cell r="E47" t="str">
            <v>0</v>
          </cell>
          <cell r="F47" t="str">
            <v>0</v>
          </cell>
          <cell r="G47">
            <v>0</v>
          </cell>
        </row>
        <row r="48">
          <cell r="A48">
            <v>47</v>
          </cell>
          <cell r="B48" t="str">
            <v>0</v>
          </cell>
          <cell r="C48" t="str">
            <v>0</v>
          </cell>
          <cell r="D48" t="str">
            <v>0</v>
          </cell>
          <cell r="E48" t="str">
            <v>0</v>
          </cell>
          <cell r="F48" t="str">
            <v>0</v>
          </cell>
          <cell r="G48">
            <v>0</v>
          </cell>
        </row>
        <row r="49">
          <cell r="A49">
            <v>48</v>
          </cell>
          <cell r="B49" t="str">
            <v>0</v>
          </cell>
          <cell r="C49" t="str">
            <v>0</v>
          </cell>
          <cell r="D49" t="str">
            <v>0</v>
          </cell>
          <cell r="E49" t="str">
            <v>0</v>
          </cell>
          <cell r="F49" t="str">
            <v>0</v>
          </cell>
          <cell r="G49">
            <v>0</v>
          </cell>
        </row>
        <row r="50">
          <cell r="A50">
            <v>49</v>
          </cell>
          <cell r="B50" t="str">
            <v>0</v>
          </cell>
          <cell r="C50" t="str">
            <v>0</v>
          </cell>
          <cell r="D50" t="str">
            <v>0</v>
          </cell>
          <cell r="E50" t="str">
            <v>0</v>
          </cell>
          <cell r="F50" t="str">
            <v>0</v>
          </cell>
          <cell r="G50">
            <v>0</v>
          </cell>
        </row>
        <row r="51">
          <cell r="A51">
            <v>50</v>
          </cell>
          <cell r="B51" t="str">
            <v>0</v>
          </cell>
          <cell r="C51" t="str">
            <v>0</v>
          </cell>
          <cell r="D51" t="str">
            <v>0</v>
          </cell>
          <cell r="E51" t="str">
            <v>0</v>
          </cell>
          <cell r="F51" t="str">
            <v>0</v>
          </cell>
          <cell r="G51">
            <v>0</v>
          </cell>
        </row>
        <row r="52">
          <cell r="A52">
            <v>51</v>
          </cell>
          <cell r="B52" t="str">
            <v>0</v>
          </cell>
          <cell r="C52" t="str">
            <v>0</v>
          </cell>
          <cell r="D52" t="str">
            <v>0</v>
          </cell>
          <cell r="E52" t="str">
            <v>0</v>
          </cell>
          <cell r="F52" t="str">
            <v>0</v>
          </cell>
          <cell r="G52">
            <v>0</v>
          </cell>
        </row>
        <row r="53">
          <cell r="A53">
            <v>52</v>
          </cell>
          <cell r="B53" t="str">
            <v>0</v>
          </cell>
          <cell r="C53" t="str">
            <v>0</v>
          </cell>
          <cell r="D53" t="str">
            <v>0</v>
          </cell>
          <cell r="E53" t="str">
            <v>0</v>
          </cell>
          <cell r="F53" t="str">
            <v>0</v>
          </cell>
          <cell r="G53">
            <v>0</v>
          </cell>
        </row>
        <row r="54">
          <cell r="A54">
            <v>53</v>
          </cell>
          <cell r="B54" t="str">
            <v>0</v>
          </cell>
          <cell r="C54" t="str">
            <v>0</v>
          </cell>
          <cell r="D54" t="str">
            <v>0</v>
          </cell>
          <cell r="E54" t="str">
            <v>0</v>
          </cell>
          <cell r="F54" t="str">
            <v>0</v>
          </cell>
          <cell r="G54">
            <v>0</v>
          </cell>
        </row>
        <row r="55">
          <cell r="A55">
            <v>54</v>
          </cell>
          <cell r="B55" t="str">
            <v>0</v>
          </cell>
          <cell r="C55" t="str">
            <v>0</v>
          </cell>
          <cell r="D55" t="str">
            <v>0</v>
          </cell>
          <cell r="E55" t="str">
            <v>0</v>
          </cell>
          <cell r="F55" t="str">
            <v>0</v>
          </cell>
          <cell r="G55">
            <v>0</v>
          </cell>
        </row>
        <row r="56">
          <cell r="A56">
            <v>55</v>
          </cell>
          <cell r="B56" t="str">
            <v>0</v>
          </cell>
          <cell r="C56" t="str">
            <v>0</v>
          </cell>
          <cell r="D56" t="str">
            <v>0</v>
          </cell>
          <cell r="E56" t="str">
            <v>0</v>
          </cell>
          <cell r="F56" t="str">
            <v>0</v>
          </cell>
          <cell r="G56">
            <v>0</v>
          </cell>
        </row>
        <row r="57">
          <cell r="A57">
            <v>56</v>
          </cell>
          <cell r="B57" t="str">
            <v>0</v>
          </cell>
          <cell r="C57" t="str">
            <v>0</v>
          </cell>
          <cell r="D57" t="str">
            <v>0</v>
          </cell>
          <cell r="E57" t="str">
            <v>0</v>
          </cell>
          <cell r="F57" t="str">
            <v>0</v>
          </cell>
          <cell r="G57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KS"/>
      <sheetName val="#REF"/>
      <sheetName val="Lookup Tables"/>
      <sheetName val="orders"/>
      <sheetName val="data"/>
      <sheetName val="Store Performance"/>
      <sheetName val="Branchdata"/>
      <sheetName val="DATA INPUT"/>
      <sheetName val="BUDGET"/>
      <sheetName val="ENTS SUMMARY"/>
      <sheetName val="ENTS P&amp;L"/>
      <sheetName val="ENTS GRAPHS"/>
      <sheetName val="Coupon Summary"/>
      <sheetName val="Trade Driving &amp; Bonus"/>
      <sheetName val="Statement"/>
      <sheetName val="Clubs"/>
      <sheetName val="Homemovers"/>
      <sheetName val="Budget Reallocation"/>
      <sheetName val="Points Redemptions"/>
      <sheetName val="Cash Redemptions"/>
      <sheetName val="Marketing Budget"/>
      <sheetName val="POV"/>
      <sheetName val="Section 13"/>
      <sheetName val="Vs Consensus"/>
      <sheetName val="V Consensus Excel"/>
      <sheetName val="CROI-Group"/>
      <sheetName val="CROI-Group Excel"/>
      <sheetName val="Moody's RCF Adj Net Debt"/>
      <sheetName val="Moody's Total Debt EBITDA"/>
      <sheetName val="S&amp;P - FFO Net Debts"/>
      <sheetName val="S&amp;P - EBITDAR INTEREST"/>
      <sheetName val="P10 ADJ"/>
      <sheetName val="P11 ADJ"/>
      <sheetName val="P12 ADJ"/>
      <sheetName val="P13 ADJ"/>
      <sheetName val="P1 ADJ"/>
      <sheetName val="P2 ADJ"/>
      <sheetName val="P3 ADJ"/>
      <sheetName val="P4 ADJ"/>
      <sheetName val="P5 ADJ"/>
      <sheetName val="P6 ADJ"/>
      <sheetName val="P7 ADJ"/>
      <sheetName val="P8 ADJ"/>
      <sheetName val="P9 ADJ"/>
      <sheetName val="ActualGBS"/>
      <sheetName val="GB Stores &amp; Group flexes"/>
      <sheetName val=".Com  flexes"/>
      <sheetName val="Margin"/>
      <sheetName val="Last Year"/>
      <sheetName val="LYgbs"/>
      <sheetName val="P7PPGBS"/>
      <sheetName val="RevisedGBS"/>
      <sheetName val="Grocery 03 LTP"/>
      <sheetName val="References"/>
      <sheetName val="Report1"/>
      <sheetName val="Budget Input"/>
      <sheetName val="Feb 01-Bnch Data"/>
      <sheetName val="UK P&amp;L Detail"/>
      <sheetName val="UK P&amp;L Summary"/>
      <sheetName val="Actual"/>
      <sheetName val="Group LY inc PPA"/>
      <sheetName val=" .com LY inc PPA"/>
      <sheetName val="UKCF"/>
      <sheetName val="1213 Summary"/>
      <sheetName val="LY DATA"/>
      <sheetName val="Data - GBCF Summary"/>
      <sheetName val="Retail Base"/>
      <sheetName val="Express Base"/>
      <sheetName val="Rent Review 1112"/>
      <sheetName val="Rent Review 1213"/>
      <sheetName val="Dev Prog 1112"/>
      <sheetName val="Dev Prog 1213"/>
      <sheetName val="Valhalla"/>
      <sheetName val="JV"/>
      <sheetName val="Reservoir"/>
      <sheetName val="IAS17 adj"/>
      <sheetName val="General Lines"/>
      <sheetName val="RiskOps breakup(reforecast)"/>
      <sheetName val="Sheet1"/>
      <sheetName val="Sheet2"/>
      <sheetName val="Actuals"/>
      <sheetName val="WEEK INPUT"/>
      <sheetName val="Weekly Lookup"/>
      <sheetName val="GHS Mgt. Page EUR"/>
      <sheetName val="HK"/>
      <sheetName val="Input"/>
      <sheetName val="Summary"/>
      <sheetName val="Bnk (incl 1offs)"/>
      <sheetName val="Ins (incl 1offs)"/>
      <sheetName val="Ctl (incl 1offs)"/>
      <sheetName val="TC (incl 1offs)"/>
      <sheetName val="Bnk (1offs)"/>
      <sheetName val="Ins (1offs)"/>
      <sheetName val="Ctl (1offs)"/>
      <sheetName val="TC (1offs)"/>
      <sheetName val="Bnk (excl 1offs)"/>
      <sheetName val="Ins (excl 1offs)"/>
      <sheetName val="Ctl ( excl 1offs)"/>
      <sheetName val="TC ( excl 1offs)"/>
      <sheetName val="BnkCosts (excl 1offs)"/>
      <sheetName val="InsCosts (excl 1offs)"/>
      <sheetName val="CtlCosts ( excl 1offs)"/>
      <sheetName val="YoY"/>
      <sheetName val="P7PP UL"/>
      <sheetName val="T&amp;Os"/>
      <sheetName val="PL"/>
      <sheetName val="Hyp"/>
      <sheetName val="H1"/>
      <sheetName val="KPI"/>
      <sheetName val="Legacy"/>
      <sheetName val="Graph Pivot"/>
      <sheetName val="tblNNSExport23Master"/>
      <sheetName val="Vari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Book1"/>
      <sheetName val=""/>
      <sheetName val="#REF"/>
      <sheetName val="OFA YTD (Co4)"/>
      <sheetName val="Input Data"/>
      <sheetName val="Data_Input_SAM"/>
      <sheetName val="Control Sheet"/>
      <sheetName val="sqm_8k"/>
      <sheetName val="12k"/>
      <sheetName val="INPUT"/>
      <sheetName val="Hidden"/>
      <sheetName val="9"/>
      <sheetName val="Customize Your Invoice"/>
      <sheetName val="Data"/>
      <sheetName val="#ADR"/>
      <sheetName val="Security"/>
      <sheetName val="sqm_5k"/>
      <sheetName val="sqm_10k"/>
      <sheetName val="Cover"/>
      <sheetName val="Summary"/>
      <sheetName val="Summary Freehold"/>
      <sheetName val="Summary Propco"/>
      <sheetName val="Assumptions"/>
      <sheetName val="Depreciation"/>
      <sheetName val="New Stores by Type"/>
      <sheetName val="Cars"/>
      <sheetName val="BRI Capex 2007"/>
      <sheetName val="BC"/>
      <sheetName val="BC summary"/>
      <sheetName val="Sheet4"/>
      <sheetName val="_REF"/>
      <sheetName val="BOOK1.XLS"/>
      <sheetName val="Cash Flow"/>
      <sheetName val="Profit&amp;Loss"/>
      <sheetName val="Assumption"/>
      <sheetName val="Consolidated Seasonalities"/>
      <sheetName val="Consolidated Bases"/>
      <sheetName val="DLI Bases"/>
      <sheetName val="DLI Seasonalities"/>
      <sheetName val="Net Seasonalities"/>
      <sheetName val="SSPCA Seasonalities"/>
      <sheetName val="Sales Tree (2)"/>
      <sheetName val="Schedules Ref &amp; Ext"/>
      <sheetName val="Definitions"/>
      <sheetName val="admin"/>
      <sheetName val="Lookup"/>
      <sheetName val="CalcSheet"/>
      <sheetName val="act_r90r0182 (2)"/>
      <sheetName val="Intro"/>
      <sheetName val="_x0000_开孞썝豼쌀疋謈ె䶋忴"/>
      <sheetName val="Cost Sheet PTD_BS"/>
      <sheetName val="?开孞썝豼쌀疋謈ె䶋忴"/>
      <sheetName val="011 Manaccs - GHW.xls?o_x0008_?????8?"/>
      <sheetName val="Cost Sheet_FS"/>
      <sheetName val="011 Manaccs - GHW.xls_x0000_o_x0008__x0000__x0000__x0000__x0000__x0000_8_x0000_"/>
      <sheetName val="CAD TRG"/>
      <sheetName val="tblNNSExport23Mas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_ListeControles"/>
      <sheetName val="SIG_LANGUE"/>
      <sheetName val="SIG_VOCABLE"/>
      <sheetName val="MYCOVER"/>
      <sheetName val="SIG_VOCENT"/>
      <sheetName val="MYCOVER (Header)"/>
      <sheetName val="MYCOVER_(Header)"/>
      <sheetName val="CA consolidated"/>
    </sheetNames>
    <sheetDataSet>
      <sheetData sheetId="0" refreshError="1"/>
      <sheetData sheetId="1" refreshError="1">
        <row r="2">
          <cell r="A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B1:X22"/>
  <sheetViews>
    <sheetView showGridLines="0" zoomScale="75" zoomScaleNormal="75" workbookViewId="0">
      <pane ySplit="3" topLeftCell="A4" activePane="bottomLeft" state="frozen"/>
      <selection activeCell="D38" sqref="D38"/>
      <selection pane="bottomLeft" activeCell="G4" sqref="G4:G20"/>
    </sheetView>
  </sheetViews>
  <sheetFormatPr baseColWidth="10" defaultColWidth="9.140625" defaultRowHeight="15" x14ac:dyDescent="0.25"/>
  <cols>
    <col min="1" max="1" width="2.28515625" style="10" customWidth="1"/>
    <col min="2" max="4" width="14.28515625" style="15" customWidth="1"/>
    <col min="5" max="5" width="18.28515625" style="15" customWidth="1"/>
    <col min="6" max="9" width="14.28515625" style="15" customWidth="1"/>
    <col min="10" max="21" width="13" style="16" customWidth="1"/>
    <col min="22" max="23" width="14.85546875" style="15" customWidth="1"/>
    <col min="24" max="24" width="102.28515625" style="10" customWidth="1"/>
    <col min="25" max="16384" width="9.140625" style="10"/>
  </cols>
  <sheetData>
    <row r="1" spans="2:24" ht="10.5" customHeight="1" x14ac:dyDescent="0.25"/>
    <row r="2" spans="2:24" x14ac:dyDescent="0.25">
      <c r="D2" s="17"/>
      <c r="E2" s="17"/>
      <c r="F2" s="17"/>
      <c r="G2" s="17"/>
      <c r="H2" s="17"/>
      <c r="I2" s="17"/>
      <c r="J2" s="18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20">
        <f>SUBTOTAL(9,V4:V22)</f>
        <v>1368</v>
      </c>
      <c r="W2" s="20">
        <f>SUBTOTAL(9,W4:W22)</f>
        <v>1368</v>
      </c>
    </row>
    <row r="3" spans="2:24" s="22" customFormat="1" ht="21" customHeight="1" x14ac:dyDescent="0.25">
      <c r="B3" s="21" t="s">
        <v>90</v>
      </c>
      <c r="C3" s="21" t="s">
        <v>114</v>
      </c>
      <c r="D3" s="26" t="s">
        <v>0</v>
      </c>
      <c r="E3" s="26" t="s">
        <v>35</v>
      </c>
      <c r="F3" s="26" t="s">
        <v>112</v>
      </c>
      <c r="G3" s="26" t="s">
        <v>26</v>
      </c>
      <c r="H3" s="26" t="s">
        <v>111</v>
      </c>
      <c r="I3" s="26" t="s">
        <v>113</v>
      </c>
      <c r="J3" s="27" t="s">
        <v>2</v>
      </c>
      <c r="K3" s="27" t="s">
        <v>3</v>
      </c>
      <c r="L3" s="27" t="s">
        <v>4</v>
      </c>
      <c r="M3" s="27" t="s">
        <v>5</v>
      </c>
      <c r="N3" s="27" t="s">
        <v>6</v>
      </c>
      <c r="O3" s="27" t="s">
        <v>7</v>
      </c>
      <c r="P3" s="27" t="s">
        <v>8</v>
      </c>
      <c r="Q3" s="27" t="s">
        <v>9</v>
      </c>
      <c r="R3" s="27" t="s">
        <v>10</v>
      </c>
      <c r="S3" s="27" t="s">
        <v>11</v>
      </c>
      <c r="T3" s="27" t="s">
        <v>12</v>
      </c>
      <c r="U3" s="27" t="s">
        <v>13</v>
      </c>
      <c r="V3" s="26" t="s">
        <v>93</v>
      </c>
      <c r="W3" s="26" t="s">
        <v>92</v>
      </c>
      <c r="X3" s="28" t="s">
        <v>80</v>
      </c>
    </row>
    <row r="4" spans="2:24" x14ac:dyDescent="0.25">
      <c r="B4" s="23" t="str">
        <f>IFERROR(VLOOKUP(E4,Map!$B:$C,2,0),"")</f>
        <v>Gross Sales</v>
      </c>
      <c r="C4" s="23">
        <f>IFERROR(VLOOKUP(F4,Map!E:F,2,0),"")</f>
        <v>1</v>
      </c>
      <c r="D4" s="34" t="s">
        <v>36</v>
      </c>
      <c r="E4" s="35" t="s">
        <v>46</v>
      </c>
      <c r="F4" s="36" t="s">
        <v>104</v>
      </c>
      <c r="G4" s="36" t="s">
        <v>49</v>
      </c>
      <c r="H4" s="36" t="s">
        <v>18</v>
      </c>
      <c r="I4" s="36" t="s">
        <v>42</v>
      </c>
      <c r="J4" s="37">
        <v>1</v>
      </c>
      <c r="K4" s="38">
        <v>1</v>
      </c>
      <c r="L4" s="38">
        <v>1</v>
      </c>
      <c r="M4" s="38">
        <v>1</v>
      </c>
      <c r="N4" s="38">
        <v>1</v>
      </c>
      <c r="O4" s="38">
        <v>1</v>
      </c>
      <c r="P4" s="38">
        <v>1</v>
      </c>
      <c r="Q4" s="38">
        <v>1</v>
      </c>
      <c r="R4" s="38">
        <v>1</v>
      </c>
      <c r="S4" s="38">
        <v>1</v>
      </c>
      <c r="T4" s="38">
        <v>1</v>
      </c>
      <c r="U4" s="39">
        <v>1</v>
      </c>
      <c r="V4" s="53">
        <f>IF(I4="%",0,SUM(J4:U4))</f>
        <v>12</v>
      </c>
      <c r="W4" s="24">
        <f>IF(I4="USD",V4/VLOOKUP(D4,Map!$A$2:$N$7,14,0),'Input 1'!V4)</f>
        <v>12</v>
      </c>
      <c r="X4" s="25"/>
    </row>
    <row r="5" spans="2:24" x14ac:dyDescent="0.25">
      <c r="B5" s="23" t="str">
        <f>IFERROR(VLOOKUP(E5,Map!$B:$C,2,0),"")</f>
        <v>Gross Sales</v>
      </c>
      <c r="C5" s="23">
        <f>IFERROR(VLOOKUP(F5,Map!E:F,2,0),"")</f>
        <v>2</v>
      </c>
      <c r="D5" s="34" t="s">
        <v>36</v>
      </c>
      <c r="E5" s="34" t="s">
        <v>46</v>
      </c>
      <c r="F5" s="40" t="s">
        <v>105</v>
      </c>
      <c r="G5" s="40" t="s">
        <v>49</v>
      </c>
      <c r="H5" s="40" t="s">
        <v>82</v>
      </c>
      <c r="I5" s="40" t="s">
        <v>42</v>
      </c>
      <c r="J5" s="44">
        <v>2</v>
      </c>
      <c r="K5" s="45">
        <v>2</v>
      </c>
      <c r="L5" s="45">
        <v>2</v>
      </c>
      <c r="M5" s="45">
        <v>2</v>
      </c>
      <c r="N5" s="45">
        <v>2</v>
      </c>
      <c r="O5" s="46">
        <v>2</v>
      </c>
      <c r="P5" s="46">
        <v>2</v>
      </c>
      <c r="Q5" s="46">
        <v>2</v>
      </c>
      <c r="R5" s="46">
        <v>2</v>
      </c>
      <c r="S5" s="46">
        <v>2</v>
      </c>
      <c r="T5" s="46">
        <v>2</v>
      </c>
      <c r="U5" s="46">
        <v>2</v>
      </c>
      <c r="V5" s="54">
        <f t="shared" ref="V5" si="0">IF(I5="%",0,SUM(J5:U5))</f>
        <v>24</v>
      </c>
      <c r="W5" s="24">
        <f>IF(I5="USD",V5/VLOOKUP(D5,Map!$A$2:$N$7,14,0),'Input 1'!V5)</f>
        <v>24</v>
      </c>
      <c r="X5" s="25"/>
    </row>
    <row r="6" spans="2:24" x14ac:dyDescent="0.25">
      <c r="B6" s="23" t="str">
        <f>IFERROR(VLOOKUP(E6,Map!$B:$C,2,0),"")</f>
        <v>Gross Sales</v>
      </c>
      <c r="C6" s="23">
        <f>IFERROR(VLOOKUP(F6,Map!E:F,2,0),"")</f>
        <v>2</v>
      </c>
      <c r="D6" s="34" t="s">
        <v>36</v>
      </c>
      <c r="E6" s="34" t="s">
        <v>46</v>
      </c>
      <c r="F6" s="40" t="s">
        <v>106</v>
      </c>
      <c r="G6" s="40" t="s">
        <v>50</v>
      </c>
      <c r="H6" s="40" t="s">
        <v>82</v>
      </c>
      <c r="I6" s="40" t="s">
        <v>42</v>
      </c>
      <c r="J6" s="41">
        <v>3</v>
      </c>
      <c r="K6" s="42">
        <v>3</v>
      </c>
      <c r="L6" s="42">
        <v>3</v>
      </c>
      <c r="M6" s="42">
        <v>3</v>
      </c>
      <c r="N6" s="42">
        <v>3</v>
      </c>
      <c r="O6" s="43">
        <v>3</v>
      </c>
      <c r="P6" s="43">
        <v>3</v>
      </c>
      <c r="Q6" s="43">
        <v>3</v>
      </c>
      <c r="R6" s="43">
        <v>3</v>
      </c>
      <c r="S6" s="43">
        <v>3</v>
      </c>
      <c r="T6" s="43">
        <v>3</v>
      </c>
      <c r="U6" s="43">
        <v>3</v>
      </c>
      <c r="V6" s="54">
        <f t="shared" ref="V6:V13" si="1">IF(I6="%",0,SUM(J6:U6))</f>
        <v>36</v>
      </c>
      <c r="W6" s="24">
        <f>IF(I6="USD",V6/VLOOKUP(D6,Map!$A$2:$N$7,14,0),'Input 1'!V6)</f>
        <v>36</v>
      </c>
      <c r="X6" s="25"/>
    </row>
    <row r="7" spans="2:24" ht="15.75" customHeight="1" x14ac:dyDescent="0.25">
      <c r="B7" s="23" t="str">
        <f>IFERROR(VLOOKUP(E7,Map!$B:$C,2,0),"")</f>
        <v>Gross Sales</v>
      </c>
      <c r="C7" s="23">
        <f>IFERROR(VLOOKUP(F7,Map!E:F,2,0),"")</f>
        <v>1</v>
      </c>
      <c r="D7" s="34" t="s">
        <v>37</v>
      </c>
      <c r="E7" s="34" t="s">
        <v>46</v>
      </c>
      <c r="F7" s="40" t="s">
        <v>104</v>
      </c>
      <c r="G7" s="40" t="s">
        <v>50</v>
      </c>
      <c r="H7" s="40" t="s">
        <v>21</v>
      </c>
      <c r="I7" s="40" t="s">
        <v>42</v>
      </c>
      <c r="J7" s="41">
        <v>4</v>
      </c>
      <c r="K7" s="42">
        <v>4</v>
      </c>
      <c r="L7" s="42">
        <v>4</v>
      </c>
      <c r="M7" s="42">
        <v>4</v>
      </c>
      <c r="N7" s="42">
        <v>4</v>
      </c>
      <c r="O7" s="43">
        <v>4</v>
      </c>
      <c r="P7" s="43">
        <v>4</v>
      </c>
      <c r="Q7" s="43">
        <v>4</v>
      </c>
      <c r="R7" s="43">
        <v>4</v>
      </c>
      <c r="S7" s="43">
        <v>4</v>
      </c>
      <c r="T7" s="43">
        <v>4</v>
      </c>
      <c r="U7" s="43">
        <v>4</v>
      </c>
      <c r="V7" s="54">
        <f t="shared" si="1"/>
        <v>48</v>
      </c>
      <c r="W7" s="24">
        <f>IF(I7="USD",V7/VLOOKUP(D7,Map!$A$2:$N$7,14,0),'Input 1'!V7)</f>
        <v>48</v>
      </c>
      <c r="X7" s="25"/>
    </row>
    <row r="8" spans="2:24" x14ac:dyDescent="0.25">
      <c r="B8" s="23" t="str">
        <f>IFERROR(VLOOKUP(E8,Map!$B:$C,2,0),"")</f>
        <v>Gross Sales</v>
      </c>
      <c r="C8" s="23">
        <f>IFERROR(VLOOKUP(F8,Map!E:F,2,0),"")</f>
        <v>2</v>
      </c>
      <c r="D8" s="34" t="s">
        <v>37</v>
      </c>
      <c r="E8" s="34" t="s">
        <v>46</v>
      </c>
      <c r="F8" s="40" t="s">
        <v>106</v>
      </c>
      <c r="G8" s="40" t="s">
        <v>51</v>
      </c>
      <c r="H8" s="40" t="s">
        <v>82</v>
      </c>
      <c r="I8" s="40" t="s">
        <v>42</v>
      </c>
      <c r="J8" s="41">
        <v>5</v>
      </c>
      <c r="K8" s="42">
        <v>5</v>
      </c>
      <c r="L8" s="42">
        <v>5</v>
      </c>
      <c r="M8" s="42">
        <v>5</v>
      </c>
      <c r="N8" s="42">
        <v>5</v>
      </c>
      <c r="O8" s="43">
        <v>5</v>
      </c>
      <c r="P8" s="43">
        <v>5</v>
      </c>
      <c r="Q8" s="43">
        <v>5</v>
      </c>
      <c r="R8" s="43">
        <v>5</v>
      </c>
      <c r="S8" s="43">
        <v>5</v>
      </c>
      <c r="T8" s="43">
        <v>5</v>
      </c>
      <c r="U8" s="43">
        <v>5</v>
      </c>
      <c r="V8" s="54">
        <f t="shared" si="1"/>
        <v>60</v>
      </c>
      <c r="W8" s="24">
        <f>IF(I8="USD",V8/VLOOKUP(D8,Map!$A$2:$N$7,14,0),'Input 1'!V8)</f>
        <v>60</v>
      </c>
      <c r="X8" s="25"/>
    </row>
    <row r="9" spans="2:24" x14ac:dyDescent="0.25">
      <c r="B9" s="23" t="str">
        <f>IFERROR(VLOOKUP(E9,Map!$B:$C,2,0),"")</f>
        <v>WholeSales</v>
      </c>
      <c r="C9" s="23">
        <f>IFERROR(VLOOKUP(F9,Map!E:F,2,0),"")</f>
        <v>1</v>
      </c>
      <c r="D9" s="34" t="s">
        <v>36</v>
      </c>
      <c r="E9" s="34" t="s">
        <v>45</v>
      </c>
      <c r="F9" s="40" t="s">
        <v>104</v>
      </c>
      <c r="G9" s="40" t="s">
        <v>49</v>
      </c>
      <c r="H9" s="40" t="s">
        <v>18</v>
      </c>
      <c r="I9" s="40" t="s">
        <v>42</v>
      </c>
      <c r="J9" s="41">
        <v>6</v>
      </c>
      <c r="K9" s="42">
        <v>6</v>
      </c>
      <c r="L9" s="42">
        <v>6</v>
      </c>
      <c r="M9" s="42">
        <v>6</v>
      </c>
      <c r="N9" s="42">
        <v>6</v>
      </c>
      <c r="O9" s="43">
        <v>6</v>
      </c>
      <c r="P9" s="43">
        <v>6</v>
      </c>
      <c r="Q9" s="43">
        <v>6</v>
      </c>
      <c r="R9" s="43">
        <v>6</v>
      </c>
      <c r="S9" s="43">
        <v>6</v>
      </c>
      <c r="T9" s="43">
        <v>6</v>
      </c>
      <c r="U9" s="43">
        <v>6</v>
      </c>
      <c r="V9" s="54">
        <f t="shared" si="1"/>
        <v>72</v>
      </c>
      <c r="W9" s="24">
        <f>IF(I9="USD",V9/VLOOKUP(D9,Map!$A$2:$N$7,14,0),'Input 1'!V9)</f>
        <v>72</v>
      </c>
      <c r="X9" s="25"/>
    </row>
    <row r="10" spans="2:24" x14ac:dyDescent="0.25">
      <c r="B10" s="23" t="str">
        <f>IFERROR(VLOOKUP(E10,Map!$B:$C,2,0),"")</f>
        <v>WholeSales</v>
      </c>
      <c r="C10" s="23">
        <f>IFERROR(VLOOKUP(F10,Map!E:F,2,0),"")</f>
        <v>2</v>
      </c>
      <c r="D10" s="34" t="s">
        <v>36</v>
      </c>
      <c r="E10" s="34" t="s">
        <v>45</v>
      </c>
      <c r="F10" s="40" t="s">
        <v>105</v>
      </c>
      <c r="G10" s="40" t="s">
        <v>49</v>
      </c>
      <c r="H10" s="40" t="s">
        <v>82</v>
      </c>
      <c r="I10" s="40" t="s">
        <v>42</v>
      </c>
      <c r="J10" s="41">
        <v>7</v>
      </c>
      <c r="K10" s="42">
        <v>7</v>
      </c>
      <c r="L10" s="42">
        <v>7</v>
      </c>
      <c r="M10" s="42">
        <v>7</v>
      </c>
      <c r="N10" s="42">
        <v>7</v>
      </c>
      <c r="O10" s="43">
        <v>7</v>
      </c>
      <c r="P10" s="43">
        <v>7</v>
      </c>
      <c r="Q10" s="43">
        <v>7</v>
      </c>
      <c r="R10" s="43">
        <v>7</v>
      </c>
      <c r="S10" s="43">
        <v>7</v>
      </c>
      <c r="T10" s="43">
        <v>7</v>
      </c>
      <c r="U10" s="43">
        <v>7</v>
      </c>
      <c r="V10" s="54">
        <f t="shared" si="1"/>
        <v>84</v>
      </c>
      <c r="W10" s="24">
        <f>IF(I10="USD",V10/VLOOKUP(D10,Map!$A$2:$N$7,14,0),'Input 1'!V10)</f>
        <v>84</v>
      </c>
      <c r="X10" s="25"/>
    </row>
    <row r="11" spans="2:24" x14ac:dyDescent="0.25">
      <c r="B11" s="23" t="str">
        <f>IFERROR(VLOOKUP(E11,Map!$B:$C,2,0),"")</f>
        <v>WholeSales</v>
      </c>
      <c r="C11" s="23">
        <f>IFERROR(VLOOKUP(F11,Map!E:F,2,0),"")</f>
        <v>2</v>
      </c>
      <c r="D11" s="34" t="s">
        <v>36</v>
      </c>
      <c r="E11" s="34" t="s">
        <v>45</v>
      </c>
      <c r="F11" s="40" t="s">
        <v>106</v>
      </c>
      <c r="G11" s="40" t="s">
        <v>50</v>
      </c>
      <c r="H11" s="40" t="s">
        <v>52</v>
      </c>
      <c r="I11" s="40" t="s">
        <v>42</v>
      </c>
      <c r="J11" s="41">
        <v>8</v>
      </c>
      <c r="K11" s="42">
        <v>8</v>
      </c>
      <c r="L11" s="42">
        <v>8</v>
      </c>
      <c r="M11" s="42">
        <v>8</v>
      </c>
      <c r="N11" s="42">
        <v>8</v>
      </c>
      <c r="O11" s="43">
        <v>8</v>
      </c>
      <c r="P11" s="43">
        <v>8</v>
      </c>
      <c r="Q11" s="43">
        <v>8</v>
      </c>
      <c r="R11" s="43">
        <v>8</v>
      </c>
      <c r="S11" s="43">
        <v>8</v>
      </c>
      <c r="T11" s="43">
        <v>8</v>
      </c>
      <c r="U11" s="43">
        <v>8</v>
      </c>
      <c r="V11" s="54">
        <f>IF(I11="%",0,SUM(J11:U11))</f>
        <v>96</v>
      </c>
      <c r="W11" s="24">
        <f>IF(I11="USD",V11/VLOOKUP(D11,Map!$A$2:$N$7,14,0),'Input 1'!V11)</f>
        <v>96</v>
      </c>
      <c r="X11" s="25"/>
    </row>
    <row r="12" spans="2:24" x14ac:dyDescent="0.25">
      <c r="B12" s="23" t="str">
        <f>IFERROR(VLOOKUP(E12,Map!$B:$C,2,0),"")</f>
        <v>WholeSales</v>
      </c>
      <c r="C12" s="23">
        <f>IFERROR(VLOOKUP(F12,Map!E:F,2,0),"")</f>
        <v>1</v>
      </c>
      <c r="D12" s="34" t="s">
        <v>40</v>
      </c>
      <c r="E12" s="34" t="s">
        <v>45</v>
      </c>
      <c r="F12" s="40" t="s">
        <v>104</v>
      </c>
      <c r="G12" s="40" t="s">
        <v>50</v>
      </c>
      <c r="H12" s="40" t="s">
        <v>20</v>
      </c>
      <c r="I12" s="40" t="s">
        <v>42</v>
      </c>
      <c r="J12" s="41">
        <v>9</v>
      </c>
      <c r="K12" s="42">
        <v>9</v>
      </c>
      <c r="L12" s="42">
        <v>9</v>
      </c>
      <c r="M12" s="42">
        <v>9</v>
      </c>
      <c r="N12" s="42">
        <v>9</v>
      </c>
      <c r="O12" s="43">
        <v>9</v>
      </c>
      <c r="P12" s="43">
        <v>9</v>
      </c>
      <c r="Q12" s="43">
        <v>9</v>
      </c>
      <c r="R12" s="43">
        <v>9</v>
      </c>
      <c r="S12" s="43">
        <v>9</v>
      </c>
      <c r="T12" s="43">
        <v>9</v>
      </c>
      <c r="U12" s="43">
        <v>9</v>
      </c>
      <c r="V12" s="54">
        <f t="shared" si="1"/>
        <v>108</v>
      </c>
      <c r="W12" s="24">
        <f>IF(I12="USD",V12/VLOOKUP(D12,Map!$A$2:$N$7,14,0),'Input 1'!V12)</f>
        <v>108</v>
      </c>
      <c r="X12" s="25"/>
    </row>
    <row r="13" spans="2:24" x14ac:dyDescent="0.25">
      <c r="B13" s="23" t="str">
        <f>IFERROR(VLOOKUP(E13,Map!$B:$C,2,0),"")</f>
        <v>WholeSales</v>
      </c>
      <c r="C13" s="23">
        <f>IFERROR(VLOOKUP(F13,Map!E:F,2,0),"")</f>
        <v>3</v>
      </c>
      <c r="D13" s="34" t="s">
        <v>40</v>
      </c>
      <c r="E13" s="34" t="s">
        <v>45</v>
      </c>
      <c r="F13" s="40" t="s">
        <v>110</v>
      </c>
      <c r="G13" s="40" t="s">
        <v>49</v>
      </c>
      <c r="H13" s="40" t="s">
        <v>17</v>
      </c>
      <c r="I13" s="40" t="s">
        <v>42</v>
      </c>
      <c r="J13" s="41">
        <v>10</v>
      </c>
      <c r="K13" s="42">
        <v>10</v>
      </c>
      <c r="L13" s="42">
        <v>10</v>
      </c>
      <c r="M13" s="42">
        <v>10</v>
      </c>
      <c r="N13" s="42">
        <v>10</v>
      </c>
      <c r="O13" s="43">
        <v>10</v>
      </c>
      <c r="P13" s="43">
        <v>10</v>
      </c>
      <c r="Q13" s="43">
        <v>10</v>
      </c>
      <c r="R13" s="43">
        <v>10</v>
      </c>
      <c r="S13" s="43">
        <v>10</v>
      </c>
      <c r="T13" s="43">
        <v>10</v>
      </c>
      <c r="U13" s="43">
        <v>10</v>
      </c>
      <c r="V13" s="54">
        <f t="shared" si="1"/>
        <v>120</v>
      </c>
      <c r="W13" s="24">
        <f>IF(I13="USD",V13/VLOOKUP(D13,Map!$A$2:$N$7,14,0),'Input 1'!V13)</f>
        <v>120</v>
      </c>
      <c r="X13" s="25"/>
    </row>
    <row r="14" spans="2:24" x14ac:dyDescent="0.25">
      <c r="B14" s="23" t="str">
        <f>IFERROR(VLOOKUP(E14,Map!$B:$C,2,0),"")</f>
        <v>Freight</v>
      </c>
      <c r="C14" s="23">
        <f>IFERROR(VLOOKUP(F14,Map!E:F,2,0),"")</f>
        <v>1</v>
      </c>
      <c r="D14" s="34" t="s">
        <v>36</v>
      </c>
      <c r="E14" s="34" t="s">
        <v>56</v>
      </c>
      <c r="F14" s="40" t="s">
        <v>104</v>
      </c>
      <c r="G14" s="40" t="s">
        <v>50</v>
      </c>
      <c r="H14" s="40" t="s">
        <v>48</v>
      </c>
      <c r="I14" s="40" t="s">
        <v>42</v>
      </c>
      <c r="J14" s="41">
        <v>11</v>
      </c>
      <c r="K14" s="42">
        <v>11</v>
      </c>
      <c r="L14" s="42">
        <v>11</v>
      </c>
      <c r="M14" s="42">
        <v>11</v>
      </c>
      <c r="N14" s="42">
        <v>11</v>
      </c>
      <c r="O14" s="43">
        <v>11</v>
      </c>
      <c r="P14" s="43">
        <v>11</v>
      </c>
      <c r="Q14" s="43">
        <v>11</v>
      </c>
      <c r="R14" s="43">
        <v>11</v>
      </c>
      <c r="S14" s="43">
        <v>11</v>
      </c>
      <c r="T14" s="43">
        <v>11</v>
      </c>
      <c r="U14" s="43">
        <v>11</v>
      </c>
      <c r="V14" s="54">
        <f t="shared" ref="V14:V18" si="2">IF(I14="%",0,SUM(J14:U14))</f>
        <v>132</v>
      </c>
      <c r="W14" s="24">
        <f>IF(I14="USD",V14/VLOOKUP(D14,Map!$A$2:$N$7,14,0),'Input 1'!V14)</f>
        <v>132</v>
      </c>
      <c r="X14" s="25"/>
    </row>
    <row r="15" spans="2:24" x14ac:dyDescent="0.25">
      <c r="B15" s="23" t="str">
        <f>IFERROR(VLOOKUP(E15,Map!$B:$C,2,0),"")</f>
        <v>Freight</v>
      </c>
      <c r="C15" s="23">
        <f>IFERROR(VLOOKUP(F15,Map!E:F,2,0),"")</f>
        <v>2</v>
      </c>
      <c r="D15" s="34" t="s">
        <v>36</v>
      </c>
      <c r="E15" s="34" t="s">
        <v>56</v>
      </c>
      <c r="F15" s="40" t="s">
        <v>105</v>
      </c>
      <c r="G15" s="40" t="s">
        <v>49</v>
      </c>
      <c r="H15" s="40" t="s">
        <v>48</v>
      </c>
      <c r="I15" s="40" t="s">
        <v>42</v>
      </c>
      <c r="J15" s="44">
        <v>12</v>
      </c>
      <c r="K15" s="45">
        <v>12</v>
      </c>
      <c r="L15" s="45">
        <v>12</v>
      </c>
      <c r="M15" s="45">
        <v>12</v>
      </c>
      <c r="N15" s="45">
        <v>12</v>
      </c>
      <c r="O15" s="46">
        <v>12</v>
      </c>
      <c r="P15" s="46">
        <v>12</v>
      </c>
      <c r="Q15" s="46">
        <v>12</v>
      </c>
      <c r="R15" s="46">
        <v>12</v>
      </c>
      <c r="S15" s="46">
        <v>12</v>
      </c>
      <c r="T15" s="46">
        <v>12</v>
      </c>
      <c r="U15" s="46">
        <v>12</v>
      </c>
      <c r="V15" s="54">
        <f t="shared" si="2"/>
        <v>144</v>
      </c>
      <c r="W15" s="24">
        <f>IF(I15="USD",V15/VLOOKUP(D15,Map!$A$2:$N$7,14,0),'Input 1'!V15)</f>
        <v>144</v>
      </c>
      <c r="X15" s="25"/>
    </row>
    <row r="16" spans="2:24" ht="15.75" customHeight="1" x14ac:dyDescent="0.25">
      <c r="B16" s="23" t="str">
        <f>IFERROR(VLOOKUP(E16,Map!$B:$C,2,0),"")</f>
        <v>Freight</v>
      </c>
      <c r="C16" s="23">
        <f>IFERROR(VLOOKUP(F16,Map!E:F,2,0),"")</f>
        <v>2</v>
      </c>
      <c r="D16" s="34" t="s">
        <v>40</v>
      </c>
      <c r="E16" s="34" t="s">
        <v>56</v>
      </c>
      <c r="F16" s="40" t="s">
        <v>106</v>
      </c>
      <c r="G16" s="40" t="s">
        <v>51</v>
      </c>
      <c r="H16" s="40" t="s">
        <v>48</v>
      </c>
      <c r="I16" s="40" t="s">
        <v>42</v>
      </c>
      <c r="J16" s="41">
        <v>13</v>
      </c>
      <c r="K16" s="42">
        <v>13</v>
      </c>
      <c r="L16" s="42">
        <v>13</v>
      </c>
      <c r="M16" s="42">
        <v>13</v>
      </c>
      <c r="N16" s="42">
        <v>13</v>
      </c>
      <c r="O16" s="43">
        <v>13</v>
      </c>
      <c r="P16" s="43">
        <v>13</v>
      </c>
      <c r="Q16" s="43">
        <v>13</v>
      </c>
      <c r="R16" s="43">
        <v>13</v>
      </c>
      <c r="S16" s="43">
        <v>13</v>
      </c>
      <c r="T16" s="43">
        <v>13</v>
      </c>
      <c r="U16" s="43">
        <v>13</v>
      </c>
      <c r="V16" s="54">
        <f t="shared" si="2"/>
        <v>156</v>
      </c>
      <c r="W16" s="24">
        <f>IF(I16="USD",V16/VLOOKUP(D16,Map!$A$2:$N$7,14,0),'Input 1'!V16)</f>
        <v>156</v>
      </c>
      <c r="X16" s="25"/>
    </row>
    <row r="17" spans="2:24" x14ac:dyDescent="0.25">
      <c r="B17" s="23" t="str">
        <f>IFERROR(VLOOKUP(E17,Map!$B:$C,2,0),"")</f>
        <v>Freight</v>
      </c>
      <c r="C17" s="23">
        <f>IFERROR(VLOOKUP(F17,Map!E:F,2,0),"")</f>
        <v>3</v>
      </c>
      <c r="D17" s="34" t="s">
        <v>40</v>
      </c>
      <c r="E17" s="34" t="s">
        <v>56</v>
      </c>
      <c r="F17" s="40" t="s">
        <v>110</v>
      </c>
      <c r="G17" s="40" t="s">
        <v>51</v>
      </c>
      <c r="H17" s="40" t="s">
        <v>48</v>
      </c>
      <c r="I17" s="40" t="s">
        <v>42</v>
      </c>
      <c r="J17" s="44">
        <v>14</v>
      </c>
      <c r="K17" s="45">
        <v>14</v>
      </c>
      <c r="L17" s="45">
        <v>14</v>
      </c>
      <c r="M17" s="45">
        <v>14</v>
      </c>
      <c r="N17" s="45">
        <v>14</v>
      </c>
      <c r="O17" s="46">
        <v>14</v>
      </c>
      <c r="P17" s="46">
        <v>14</v>
      </c>
      <c r="Q17" s="43">
        <v>14</v>
      </c>
      <c r="R17" s="43">
        <v>14</v>
      </c>
      <c r="S17" s="43">
        <v>14</v>
      </c>
      <c r="T17" s="43">
        <v>14</v>
      </c>
      <c r="U17" s="43">
        <v>14</v>
      </c>
      <c r="V17" s="54">
        <f t="shared" si="2"/>
        <v>168</v>
      </c>
      <c r="W17" s="24">
        <f>IF(I17="USD",V17/VLOOKUP(D17,Map!$A$2:$N$7,14,0),'Input 1'!V17)</f>
        <v>168</v>
      </c>
      <c r="X17" s="25"/>
    </row>
    <row r="18" spans="2:24" x14ac:dyDescent="0.25">
      <c r="B18" s="23" t="str">
        <f>IFERROR(VLOOKUP(E18,Map!$B:$C,2,0),"")</f>
        <v>Gross Sales</v>
      </c>
      <c r="C18" s="23">
        <f>IFERROR(VLOOKUP(F18,Map!E:F,2,0),"")</f>
        <v>1</v>
      </c>
      <c r="D18" s="34" t="s">
        <v>36</v>
      </c>
      <c r="E18" s="34" t="s">
        <v>46</v>
      </c>
      <c r="F18" s="40" t="s">
        <v>104</v>
      </c>
      <c r="G18" s="40" t="s">
        <v>49</v>
      </c>
      <c r="H18" s="40" t="s">
        <v>16</v>
      </c>
      <c r="I18" s="40" t="s">
        <v>42</v>
      </c>
      <c r="J18" s="41">
        <v>3</v>
      </c>
      <c r="K18" s="42">
        <v>3</v>
      </c>
      <c r="L18" s="42">
        <v>3</v>
      </c>
      <c r="M18" s="42">
        <v>3</v>
      </c>
      <c r="N18" s="42">
        <v>3</v>
      </c>
      <c r="O18" s="43">
        <v>3</v>
      </c>
      <c r="P18" s="43">
        <v>3</v>
      </c>
      <c r="Q18" s="43">
        <v>3</v>
      </c>
      <c r="R18" s="43">
        <v>3</v>
      </c>
      <c r="S18" s="43">
        <v>3</v>
      </c>
      <c r="T18" s="43">
        <v>3</v>
      </c>
      <c r="U18" s="43">
        <v>3</v>
      </c>
      <c r="V18" s="54">
        <f t="shared" si="2"/>
        <v>36</v>
      </c>
      <c r="W18" s="24">
        <f>IF(I18="USD",V18/VLOOKUP(D18,Map!$A$2:$N$7,14,0),'Input 1'!V18)</f>
        <v>36</v>
      </c>
      <c r="X18" s="25"/>
    </row>
    <row r="19" spans="2:24" x14ac:dyDescent="0.25">
      <c r="B19" s="23" t="str">
        <f>IFERROR(VLOOKUP(E19,Map!$B:$C,2,0),"")</f>
        <v>Gross Sales</v>
      </c>
      <c r="C19" s="23">
        <f>IFERROR(VLOOKUP(F19,Map!E:F,2,0),"")</f>
        <v>1</v>
      </c>
      <c r="D19" s="34" t="s">
        <v>36</v>
      </c>
      <c r="E19" s="34" t="s">
        <v>46</v>
      </c>
      <c r="F19" s="40" t="s">
        <v>104</v>
      </c>
      <c r="G19" s="40" t="s">
        <v>49</v>
      </c>
      <c r="H19" s="40" t="s">
        <v>25</v>
      </c>
      <c r="I19" s="40" t="s">
        <v>42</v>
      </c>
      <c r="J19" s="41">
        <v>3</v>
      </c>
      <c r="K19" s="42">
        <v>3</v>
      </c>
      <c r="L19" s="42">
        <v>3</v>
      </c>
      <c r="M19" s="42">
        <v>3</v>
      </c>
      <c r="N19" s="42">
        <v>3</v>
      </c>
      <c r="O19" s="43">
        <v>3</v>
      </c>
      <c r="P19" s="43">
        <v>3</v>
      </c>
      <c r="Q19" s="43">
        <v>3</v>
      </c>
      <c r="R19" s="43">
        <v>3</v>
      </c>
      <c r="S19" s="43">
        <v>3</v>
      </c>
      <c r="T19" s="43">
        <v>3</v>
      </c>
      <c r="U19" s="43">
        <v>3</v>
      </c>
      <c r="V19" s="54">
        <f t="shared" ref="V19:V20" si="3">IF(I19="%",0,SUM(J19:U19))</f>
        <v>36</v>
      </c>
      <c r="W19" s="24">
        <f>IF(I19="USD",V19/VLOOKUP(D19,Map!$A$2:$N$7,14,0),'Input 1'!V19)</f>
        <v>36</v>
      </c>
      <c r="X19" s="25"/>
    </row>
    <row r="20" spans="2:24" x14ac:dyDescent="0.25">
      <c r="B20" s="23" t="str">
        <f>IFERROR(VLOOKUP(E20,Map!$B:$C,2,0),"")</f>
        <v>Gross Sales</v>
      </c>
      <c r="C20" s="23">
        <f>IFERROR(VLOOKUP(F20,Map!E:F,2,0),"")</f>
        <v>2</v>
      </c>
      <c r="D20" s="34" t="s">
        <v>36</v>
      </c>
      <c r="E20" s="34" t="s">
        <v>46</v>
      </c>
      <c r="F20" s="40" t="s">
        <v>106</v>
      </c>
      <c r="G20" s="40" t="s">
        <v>50</v>
      </c>
      <c r="H20" s="40" t="s">
        <v>20</v>
      </c>
      <c r="I20" s="40" t="s">
        <v>42</v>
      </c>
      <c r="J20" s="41">
        <v>3</v>
      </c>
      <c r="K20" s="42">
        <v>3</v>
      </c>
      <c r="L20" s="42">
        <v>3</v>
      </c>
      <c r="M20" s="42">
        <v>3</v>
      </c>
      <c r="N20" s="42">
        <v>3</v>
      </c>
      <c r="O20" s="43">
        <v>3</v>
      </c>
      <c r="P20" s="43">
        <v>3</v>
      </c>
      <c r="Q20" s="43">
        <v>3</v>
      </c>
      <c r="R20" s="43">
        <v>3</v>
      </c>
      <c r="S20" s="43">
        <v>3</v>
      </c>
      <c r="T20" s="43">
        <v>3</v>
      </c>
      <c r="U20" s="43">
        <v>3</v>
      </c>
      <c r="V20" s="54">
        <f t="shared" si="3"/>
        <v>36</v>
      </c>
      <c r="W20" s="24">
        <f>IF(I20="USD",V20/VLOOKUP(D20,Map!$A$2:$N$7,14,0),'Input 1'!V20)</f>
        <v>36</v>
      </c>
      <c r="X20" s="25"/>
    </row>
    <row r="21" spans="2:24" x14ac:dyDescent="0.25">
      <c r="B21" s="23"/>
      <c r="C21" s="23"/>
      <c r="D21" s="34"/>
      <c r="E21" s="34"/>
      <c r="F21" s="40"/>
      <c r="G21" s="40"/>
      <c r="H21" s="40"/>
      <c r="I21" s="40"/>
      <c r="J21" s="44"/>
      <c r="K21" s="45"/>
      <c r="L21" s="45"/>
      <c r="M21" s="45"/>
      <c r="N21" s="45"/>
      <c r="O21" s="46"/>
      <c r="P21" s="46"/>
      <c r="Q21" s="46"/>
      <c r="R21" s="46"/>
      <c r="S21" s="46"/>
      <c r="T21" s="46"/>
      <c r="U21" s="46"/>
      <c r="V21" s="24"/>
      <c r="W21" s="24"/>
      <c r="X21" s="25"/>
    </row>
    <row r="22" spans="2:24" x14ac:dyDescent="0.25">
      <c r="B22" s="23"/>
      <c r="C22" s="23"/>
      <c r="D22" s="34"/>
      <c r="E22" s="34"/>
      <c r="F22" s="40"/>
      <c r="G22" s="40"/>
      <c r="H22" s="40"/>
      <c r="I22" s="40"/>
      <c r="J22" s="41"/>
      <c r="K22" s="42"/>
      <c r="L22" s="42"/>
      <c r="M22" s="42"/>
      <c r="N22" s="42"/>
      <c r="O22" s="43"/>
      <c r="P22" s="43"/>
      <c r="Q22" s="43"/>
      <c r="R22" s="43"/>
      <c r="S22" s="43"/>
      <c r="T22" s="43"/>
      <c r="U22" s="43"/>
      <c r="V22" s="24"/>
      <c r="W22" s="24"/>
      <c r="X22" s="25"/>
    </row>
  </sheetData>
  <autoFilter ref="B3:X22"/>
  <sortState ref="D4:V22">
    <sortCondition ref="D4:D22"/>
    <sortCondition ref="E4:E22"/>
    <sortCondition ref="F4:F22"/>
    <sortCondition ref="G4:G22"/>
    <sortCondition ref="H4:H22"/>
  </sortState>
  <phoneticPr fontId="5" type="noConversion"/>
  <pageMargins left="0.7" right="0.7" top="0.75" bottom="0.75" header="0.3" footer="0.3"/>
  <pageSetup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Map!$B$2:$B$8</xm:f>
          </x14:formula1>
          <xm:sqref>E4:E22</xm:sqref>
        </x14:dataValidation>
        <x14:dataValidation type="list" allowBlank="1" showInputMessage="1" showErrorMessage="1">
          <x14:formula1>
            <xm:f>Map!$J$2:$J$4</xm:f>
          </x14:formula1>
          <xm:sqref>I4:I22</xm:sqref>
        </x14:dataValidation>
        <x14:dataValidation type="list" allowBlank="1" showInputMessage="1" showErrorMessage="1">
          <x14:formula1>
            <xm:f>Map!$H$2:$H$15</xm:f>
          </x14:formula1>
          <xm:sqref>H4:H22</xm:sqref>
        </x14:dataValidation>
        <x14:dataValidation type="list" allowBlank="1" showInputMessage="1" showErrorMessage="1">
          <x14:formula1>
            <xm:f>Map!$G$3:$G$5</xm:f>
          </x14:formula1>
          <xm:sqref>G4:G22</xm:sqref>
        </x14:dataValidation>
        <x14:dataValidation type="list" allowBlank="1" showInputMessage="1" showErrorMessage="1">
          <x14:formula1>
            <xm:f>Map!$A$2:$A$7</xm:f>
          </x14:formula1>
          <xm:sqref>D4:D22</xm:sqref>
        </x14:dataValidation>
        <x14:dataValidation type="list" allowBlank="1" showInputMessage="1" showErrorMessage="1">
          <x14:formula1>
            <xm:f>Map!$E$2:$E$8</xm:f>
          </x14:formula1>
          <xm:sqref>F4:F22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</sheetPr>
  <dimension ref="A1:S22"/>
  <sheetViews>
    <sheetView showGridLines="0" zoomScale="80" zoomScaleNormal="80" workbookViewId="0">
      <selection activeCell="G8" sqref="G8"/>
    </sheetView>
  </sheetViews>
  <sheetFormatPr baseColWidth="10" defaultColWidth="9.140625" defaultRowHeight="15" x14ac:dyDescent="0.25"/>
  <cols>
    <col min="1" max="1" width="12.7109375" customWidth="1"/>
    <col min="2" max="2" width="24.42578125" bestFit="1" customWidth="1"/>
    <col min="3" max="3" width="24.42578125" customWidth="1"/>
    <col min="4" max="4" width="36" customWidth="1"/>
    <col min="5" max="6" width="13.42578125" customWidth="1"/>
    <col min="7" max="12" width="12.7109375" customWidth="1"/>
    <col min="13" max="13" width="12.28515625" customWidth="1"/>
    <col min="14" max="14" width="16.28515625" customWidth="1"/>
    <col min="15" max="15" width="11" customWidth="1"/>
    <col min="16" max="19" width="22.42578125" customWidth="1"/>
  </cols>
  <sheetData>
    <row r="1" spans="1:19" x14ac:dyDescent="0.25">
      <c r="A1" s="1" t="s">
        <v>0</v>
      </c>
      <c r="B1" s="1" t="s">
        <v>35</v>
      </c>
      <c r="C1" s="1" t="s">
        <v>90</v>
      </c>
      <c r="D1" s="1" t="s">
        <v>76</v>
      </c>
      <c r="E1" s="1" t="s">
        <v>84</v>
      </c>
      <c r="F1" s="1" t="s">
        <v>85</v>
      </c>
      <c r="G1" s="1" t="s">
        <v>26</v>
      </c>
      <c r="H1" s="1" t="s">
        <v>1</v>
      </c>
      <c r="I1" s="1" t="s">
        <v>41</v>
      </c>
      <c r="J1" s="1" t="s">
        <v>78</v>
      </c>
      <c r="K1" s="1" t="s">
        <v>88</v>
      </c>
      <c r="L1" s="1" t="s">
        <v>89</v>
      </c>
      <c r="M1" s="1" t="s">
        <v>62</v>
      </c>
      <c r="N1" s="1" t="s">
        <v>94</v>
      </c>
      <c r="O1" s="1" t="s">
        <v>96</v>
      </c>
      <c r="P1" s="1" t="s">
        <v>99</v>
      </c>
      <c r="Q1" s="1" t="s">
        <v>100</v>
      </c>
      <c r="R1" s="1" t="s">
        <v>101</v>
      </c>
      <c r="S1" s="1" t="s">
        <v>102</v>
      </c>
    </row>
    <row r="2" spans="1:19" x14ac:dyDescent="0.25">
      <c r="A2" s="2" t="s">
        <v>36</v>
      </c>
      <c r="B2" s="2" t="s">
        <v>46</v>
      </c>
      <c r="C2" s="2" t="s">
        <v>46</v>
      </c>
      <c r="D2" s="2" t="s">
        <v>30</v>
      </c>
      <c r="E2" s="2" t="s">
        <v>104</v>
      </c>
      <c r="F2" s="2">
        <v>1</v>
      </c>
      <c r="G2" s="2" t="s">
        <v>86</v>
      </c>
      <c r="H2" s="2" t="s">
        <v>48</v>
      </c>
      <c r="I2" s="3">
        <v>1</v>
      </c>
      <c r="J2" s="2" t="s">
        <v>42</v>
      </c>
      <c r="K2" s="3">
        <v>1</v>
      </c>
      <c r="L2" s="3">
        <v>1</v>
      </c>
      <c r="M2" s="2" t="s">
        <v>63</v>
      </c>
      <c r="N2" s="3">
        <v>1.1639999999999999</v>
      </c>
      <c r="O2" s="3" t="s">
        <v>97</v>
      </c>
      <c r="P2" s="33">
        <v>6.5466389990253337E-2</v>
      </c>
      <c r="Q2" s="33">
        <v>6.5466389990253337E-2</v>
      </c>
      <c r="R2" s="33">
        <v>6.5466389990253337E-2</v>
      </c>
      <c r="S2" s="33">
        <v>6.5466389990253337E-2</v>
      </c>
    </row>
    <row r="3" spans="1:19" x14ac:dyDescent="0.25">
      <c r="A3" s="2" t="s">
        <v>37</v>
      </c>
      <c r="B3" s="2" t="s">
        <v>45</v>
      </c>
      <c r="C3" s="2" t="s">
        <v>45</v>
      </c>
      <c r="D3" s="2" t="s">
        <v>29</v>
      </c>
      <c r="E3" s="2" t="s">
        <v>105</v>
      </c>
      <c r="F3" s="2">
        <v>2</v>
      </c>
      <c r="G3" s="2" t="s">
        <v>49</v>
      </c>
      <c r="H3" s="2" t="s">
        <v>82</v>
      </c>
      <c r="I3" s="3">
        <v>2</v>
      </c>
      <c r="J3" s="2" t="s">
        <v>43</v>
      </c>
      <c r="K3" s="3">
        <v>1.171</v>
      </c>
      <c r="L3" s="3">
        <v>1.1639999999999999</v>
      </c>
      <c r="M3" s="2" t="s">
        <v>64</v>
      </c>
      <c r="N3" s="3">
        <v>1.171</v>
      </c>
      <c r="O3" s="3" t="s">
        <v>98</v>
      </c>
      <c r="P3" s="30">
        <v>0.08</v>
      </c>
      <c r="Q3" s="30">
        <v>0.08</v>
      </c>
      <c r="R3" s="30">
        <v>0.08</v>
      </c>
      <c r="S3" s="30">
        <v>0.08</v>
      </c>
    </row>
    <row r="4" spans="1:19" x14ac:dyDescent="0.25">
      <c r="A4" s="2" t="s">
        <v>38</v>
      </c>
      <c r="B4" s="2" t="s">
        <v>27</v>
      </c>
      <c r="C4" s="2" t="s">
        <v>27</v>
      </c>
      <c r="D4" s="2" t="s">
        <v>59</v>
      </c>
      <c r="E4" s="2" t="s">
        <v>106</v>
      </c>
      <c r="F4" s="2">
        <v>2</v>
      </c>
      <c r="G4" s="2" t="s">
        <v>50</v>
      </c>
      <c r="H4" s="2" t="s">
        <v>83</v>
      </c>
      <c r="J4" s="2" t="s">
        <v>77</v>
      </c>
      <c r="K4" s="2"/>
      <c r="L4" s="2"/>
      <c r="M4" s="2" t="s">
        <v>95</v>
      </c>
      <c r="N4" s="3">
        <v>1.171</v>
      </c>
      <c r="P4" s="30">
        <v>0.08</v>
      </c>
      <c r="Q4" s="30">
        <v>0.08</v>
      </c>
      <c r="R4" s="30">
        <v>0.08</v>
      </c>
      <c r="S4" s="30">
        <v>0.08</v>
      </c>
    </row>
    <row r="5" spans="1:19" x14ac:dyDescent="0.25">
      <c r="A5" s="2" t="s">
        <v>39</v>
      </c>
      <c r="B5" s="2" t="s">
        <v>47</v>
      </c>
      <c r="C5" s="2" t="s">
        <v>27</v>
      </c>
      <c r="D5" s="2" t="s">
        <v>60</v>
      </c>
      <c r="E5" s="2" t="s">
        <v>108</v>
      </c>
      <c r="F5" s="2">
        <v>2</v>
      </c>
      <c r="G5" s="2" t="s">
        <v>51</v>
      </c>
      <c r="H5" s="2" t="s">
        <v>18</v>
      </c>
      <c r="N5" s="3">
        <v>1.171</v>
      </c>
      <c r="P5" s="30">
        <v>0.08</v>
      </c>
      <c r="Q5" s="30">
        <v>0.08</v>
      </c>
      <c r="R5" s="30">
        <v>0.08</v>
      </c>
      <c r="S5" s="30">
        <v>0.08</v>
      </c>
    </row>
    <row r="6" spans="1:19" x14ac:dyDescent="0.25">
      <c r="A6" s="2" t="s">
        <v>40</v>
      </c>
      <c r="B6" s="2" t="s">
        <v>28</v>
      </c>
      <c r="C6" s="2" t="s">
        <v>28</v>
      </c>
      <c r="D6" s="2" t="s">
        <v>61</v>
      </c>
      <c r="E6" s="2" t="s">
        <v>107</v>
      </c>
      <c r="F6" s="2">
        <v>2</v>
      </c>
      <c r="H6" s="2" t="s">
        <v>21</v>
      </c>
      <c r="N6" s="3">
        <v>1.171</v>
      </c>
      <c r="P6" s="30">
        <v>0.08</v>
      </c>
      <c r="Q6" s="30">
        <v>0.08</v>
      </c>
      <c r="R6" s="30">
        <v>0.08</v>
      </c>
      <c r="S6" s="30">
        <v>0.08</v>
      </c>
    </row>
    <row r="7" spans="1:19" x14ac:dyDescent="0.25">
      <c r="A7" s="2" t="s">
        <v>91</v>
      </c>
      <c r="B7" s="2" t="s">
        <v>55</v>
      </c>
      <c r="C7" s="2" t="s">
        <v>55</v>
      </c>
      <c r="D7" s="2" t="s">
        <v>65</v>
      </c>
      <c r="E7" s="2" t="s">
        <v>109</v>
      </c>
      <c r="F7" s="2">
        <v>2</v>
      </c>
      <c r="H7" s="2" t="s">
        <v>16</v>
      </c>
      <c r="N7" s="3">
        <v>1.171</v>
      </c>
      <c r="P7" s="30">
        <v>0.08</v>
      </c>
      <c r="Q7" s="30">
        <v>0.08</v>
      </c>
      <c r="R7" s="30">
        <v>0.08</v>
      </c>
      <c r="S7" s="30">
        <v>0.08</v>
      </c>
    </row>
    <row r="8" spans="1:19" x14ac:dyDescent="0.25">
      <c r="B8" s="2" t="s">
        <v>56</v>
      </c>
      <c r="C8" s="2" t="s">
        <v>56</v>
      </c>
      <c r="D8" s="2" t="s">
        <v>66</v>
      </c>
      <c r="E8" s="2" t="s">
        <v>110</v>
      </c>
      <c r="F8" s="2">
        <v>3</v>
      </c>
      <c r="H8" s="2" t="s">
        <v>17</v>
      </c>
      <c r="P8" s="31">
        <v>0</v>
      </c>
      <c r="Q8" s="31">
        <v>0</v>
      </c>
      <c r="R8" s="31">
        <v>0</v>
      </c>
      <c r="S8" s="31">
        <v>0</v>
      </c>
    </row>
    <row r="9" spans="1:19" x14ac:dyDescent="0.25">
      <c r="D9" s="2" t="s">
        <v>67</v>
      </c>
      <c r="E9" s="2" t="s">
        <v>14</v>
      </c>
      <c r="F9" s="2">
        <v>4</v>
      </c>
      <c r="H9" s="2" t="s">
        <v>20</v>
      </c>
      <c r="P9" s="30">
        <v>0.27045378589428032</v>
      </c>
      <c r="Q9" s="30">
        <v>0.27045378589428032</v>
      </c>
      <c r="R9" s="30">
        <v>0.27045378589428032</v>
      </c>
      <c r="S9" s="30">
        <v>0.27045378589428032</v>
      </c>
    </row>
    <row r="10" spans="1:19" x14ac:dyDescent="0.25">
      <c r="D10" s="2" t="s">
        <v>68</v>
      </c>
      <c r="E10" s="2" t="s">
        <v>23</v>
      </c>
      <c r="F10" s="2">
        <v>5</v>
      </c>
      <c r="H10" s="2" t="s">
        <v>25</v>
      </c>
      <c r="P10" s="30">
        <v>6.6316471928451623E-2</v>
      </c>
      <c r="Q10" s="30">
        <v>6.6316471928451623E-2</v>
      </c>
      <c r="R10" s="30">
        <v>6.6316471928451623E-2</v>
      </c>
      <c r="S10" s="30">
        <v>6.6316471928451623E-2</v>
      </c>
    </row>
    <row r="11" spans="1:19" x14ac:dyDescent="0.25">
      <c r="D11" s="2" t="s">
        <v>69</v>
      </c>
      <c r="E11" s="2" t="s">
        <v>22</v>
      </c>
      <c r="F11" s="2">
        <v>6</v>
      </c>
      <c r="H11" s="2" t="s">
        <v>19</v>
      </c>
      <c r="P11" s="31">
        <v>0</v>
      </c>
      <c r="Q11" s="31">
        <v>0</v>
      </c>
      <c r="R11" s="31">
        <v>0</v>
      </c>
      <c r="S11" s="31">
        <v>0</v>
      </c>
    </row>
    <row r="12" spans="1:19" x14ac:dyDescent="0.25">
      <c r="D12" s="2" t="s">
        <v>70</v>
      </c>
      <c r="E12" s="2" t="s">
        <v>57</v>
      </c>
      <c r="F12" s="2">
        <v>7</v>
      </c>
      <c r="H12" s="2" t="s">
        <v>44</v>
      </c>
      <c r="P12" s="31">
        <v>0</v>
      </c>
      <c r="Q12" s="31">
        <v>0</v>
      </c>
      <c r="R12" s="31">
        <v>0</v>
      </c>
      <c r="S12" s="31">
        <v>0</v>
      </c>
    </row>
    <row r="13" spans="1:19" x14ac:dyDescent="0.25">
      <c r="D13" s="2" t="s">
        <v>71</v>
      </c>
      <c r="E13" s="2" t="s">
        <v>58</v>
      </c>
      <c r="F13" s="2">
        <v>8</v>
      </c>
      <c r="H13" s="2" t="s">
        <v>52</v>
      </c>
      <c r="P13" s="31">
        <v>0</v>
      </c>
      <c r="Q13" s="31">
        <v>0</v>
      </c>
      <c r="R13" s="31">
        <v>0</v>
      </c>
      <c r="S13" s="31">
        <v>0</v>
      </c>
    </row>
    <row r="14" spans="1:19" x14ac:dyDescent="0.25">
      <c r="D14" s="2" t="s">
        <v>31</v>
      </c>
      <c r="E14" s="2" t="s">
        <v>74</v>
      </c>
      <c r="F14" s="2">
        <v>9</v>
      </c>
      <c r="H14" s="2" t="s">
        <v>53</v>
      </c>
      <c r="P14" s="31">
        <v>0</v>
      </c>
      <c r="Q14" s="31">
        <v>0</v>
      </c>
      <c r="R14" s="31">
        <v>0</v>
      </c>
      <c r="S14" s="31">
        <v>0</v>
      </c>
    </row>
    <row r="15" spans="1:19" x14ac:dyDescent="0.25">
      <c r="D15" s="2" t="s">
        <v>72</v>
      </c>
      <c r="F15" s="2">
        <v>10</v>
      </c>
      <c r="H15" s="2" t="s">
        <v>15</v>
      </c>
      <c r="P15" s="30">
        <v>8.93523578266672E-2</v>
      </c>
      <c r="Q15" s="30">
        <v>8.93523578266672E-2</v>
      </c>
      <c r="R15" s="30">
        <v>8.93523578266672E-2</v>
      </c>
      <c r="S15" s="30">
        <v>8.93523578266672E-2</v>
      </c>
    </row>
    <row r="16" spans="1:19" x14ac:dyDescent="0.25">
      <c r="D16" s="2" t="s">
        <v>32</v>
      </c>
      <c r="H16" s="2" t="s">
        <v>86</v>
      </c>
    </row>
    <row r="17" spans="4:4" x14ac:dyDescent="0.25">
      <c r="D17" s="2" t="s">
        <v>33</v>
      </c>
    </row>
    <row r="18" spans="4:4" x14ac:dyDescent="0.25">
      <c r="D18" s="2" t="s">
        <v>34</v>
      </c>
    </row>
    <row r="19" spans="4:4" x14ac:dyDescent="0.25">
      <c r="D19" s="2" t="s">
        <v>79</v>
      </c>
    </row>
    <row r="20" spans="4:4" x14ac:dyDescent="0.25">
      <c r="D20" s="2" t="s">
        <v>73</v>
      </c>
    </row>
    <row r="21" spans="4:4" x14ac:dyDescent="0.25">
      <c r="D21" s="2" t="s">
        <v>75</v>
      </c>
    </row>
    <row r="22" spans="4:4" x14ac:dyDescent="0.25">
      <c r="D22" s="2" t="s">
        <v>87</v>
      </c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</sheetPr>
  <dimension ref="B2:V32"/>
  <sheetViews>
    <sheetView showGridLines="0" tabSelected="1" topLeftCell="A13" zoomScale="90" zoomScaleNormal="90" workbookViewId="0">
      <selection activeCell="I28" sqref="I28"/>
    </sheetView>
  </sheetViews>
  <sheetFormatPr baseColWidth="10" defaultColWidth="9.140625" defaultRowHeight="15" x14ac:dyDescent="0.25"/>
  <cols>
    <col min="1" max="1" width="10.7109375" style="10" customWidth="1"/>
    <col min="2" max="2" width="18.85546875" style="14" customWidth="1"/>
    <col min="3" max="3" width="18.85546875" style="10" customWidth="1"/>
    <col min="4" max="4" width="3.28515625" style="10" customWidth="1"/>
    <col min="5" max="6" width="9.140625" style="10"/>
    <col min="7" max="7" width="2.28515625" style="10" customWidth="1"/>
    <col min="8" max="9" width="9.140625" style="10"/>
    <col min="10" max="10" width="2.28515625" style="10" customWidth="1"/>
    <col min="11" max="12" width="9.140625" style="10"/>
    <col min="13" max="13" width="2.28515625" style="10" customWidth="1"/>
    <col min="14" max="17" width="9.140625" style="10"/>
    <col min="18" max="18" width="21" style="10" bestFit="1" customWidth="1"/>
    <col min="19" max="19" width="23.85546875" style="10" customWidth="1"/>
    <col min="20" max="20" width="4.5703125" style="10" customWidth="1"/>
    <col min="21" max="21" width="6.85546875" style="10" customWidth="1"/>
    <col min="22" max="22" width="12.5703125" style="10" bestFit="1" customWidth="1"/>
    <col min="23" max="16384" width="9.140625" style="10"/>
  </cols>
  <sheetData>
    <row r="2" spans="2:20" x14ac:dyDescent="0.25">
      <c r="B2" s="9" t="s">
        <v>112</v>
      </c>
      <c r="C2" s="12" t="s">
        <v>111</v>
      </c>
    </row>
    <row r="3" spans="2:20" x14ac:dyDescent="0.25">
      <c r="B3" s="11" t="s">
        <v>86</v>
      </c>
      <c r="C3" s="11" t="s">
        <v>18</v>
      </c>
    </row>
    <row r="4" spans="2:20" x14ac:dyDescent="0.25">
      <c r="B4" s="9" t="s">
        <v>26</v>
      </c>
      <c r="C4" s="12" t="s">
        <v>113</v>
      </c>
      <c r="E4" s="32"/>
    </row>
    <row r="5" spans="2:20" ht="15.75" thickBot="1" x14ac:dyDescent="0.3">
      <c r="B5" s="11" t="s">
        <v>49</v>
      </c>
      <c r="C5" s="13" t="s">
        <v>42</v>
      </c>
      <c r="E5" s="29"/>
    </row>
    <row r="6" spans="2:20" ht="15.75" thickBot="1" x14ac:dyDescent="0.3">
      <c r="E6" s="57" t="s">
        <v>36</v>
      </c>
      <c r="F6" s="58"/>
      <c r="H6" s="59" t="s">
        <v>37</v>
      </c>
      <c r="I6" s="60"/>
      <c r="K6" s="57" t="s">
        <v>39</v>
      </c>
      <c r="L6" s="58"/>
      <c r="N6" s="59" t="s">
        <v>40</v>
      </c>
      <c r="O6" s="60"/>
    </row>
    <row r="7" spans="2:20" ht="9" customHeight="1" thickBot="1" x14ac:dyDescent="0.3"/>
    <row r="8" spans="2:20" ht="15.75" thickBot="1" x14ac:dyDescent="0.3">
      <c r="B8" s="61" t="s">
        <v>45</v>
      </c>
      <c r="C8" s="62"/>
      <c r="E8" s="7">
        <f>(IF(AND($B$3="Total",$C$3="Total",$B$5="Total"),SUMIFS('Input 1'!$W:$W,'Input 1'!$D:$D,Resultat!E$6,'Input 1'!$B:$B,Resultat!$B8),0)+IF(AND($B$3="Total",$C$3="Total"),SUMIFS('Input 1'!$W:$W,'Input 1'!$D:$D,Resultat!E$6,'Input 1'!$B:$B,Resultat!$B8,'Input 1'!$G:$G,Resultat!$B$5),0)+IF(AND($B$3="Total",$B$5="Total"),SUMIFS('Input 1'!$W:$W,'Input 1'!$D:$D,Resultat!E$6,'Input 1'!$B:$B,Resultat!$B8,'Input 1'!$H:$H,Resultat!$C$3),0)+IF(AND($C$3="Total",$B$5="Total"),SUMIFS('Input 1'!$W:$W,'Input 1'!$D:$D,Resultat!E$6,'Input 1'!$B:$B,Resultat!$B8,'Input 1'!$C:$C,Resultat!$B$3),0)+IF(AND($B$3="Total"),SUMIFS('Input 1'!$W:$W,'Input 1'!$D:$D,Resultat!E$6,'Input 1'!$B:$B,Resultat!$B8,'Input 1'!$H:$H,Resultat!$C$3,'Input 1'!$G:$G,Resultat!$B$5),0)+IF(AND($B$5="Total"),SUMIFS('Input 1'!$W:$W,'Input 1'!$D:$D,Resultat!E$6,'Input 1'!$B:$B,Resultat!$B8,'Input 1'!$C:$C,Resultat!$B$3,'Input 1'!$H:$H,Resultat!$C$3),0)+IF(AND($C$3="Total"),SUMIFS('Input 1'!$W:$W,'Input 1'!$D:$D,Resultat!E$6,'Input 1'!$B:$B,Resultat!$B8,'Input 1'!$C:$C,Resultat!$B$3,'Input 1'!$G:$G,Resultat!$B$5),0)+SUMIFS('Input 1'!$W:$W,'Input 1'!$C:$C,Resultat!$B$3,'Input 1'!$H:$H,Resultat!$C$3,'Input 1'!$G:$G,Resultat!$B$5,'Input 1'!$D:$D,Resultat!E$6,'Input 1'!$B:$B,Resultat!$B8))*VLOOKUP($C$5,Map!$J$2:$L$3,3,0)</f>
        <v>72</v>
      </c>
      <c r="F8" s="4">
        <f>IFERROR(E8/E$10,"")</f>
        <v>6</v>
      </c>
      <c r="H8" s="7">
        <f>(IF(AND($B$3="Total",$C$3="Total",$B$5="Total"),SUMIFS('Input 1'!$W:$W,'Input 1'!$D:$D,Resultat!H$6,'Input 1'!$B:$B,Resultat!$B8),0)+IF(AND($B$3="Total",$C$3="Total"),SUMIFS('Input 1'!$W:$W,'Input 1'!$D:$D,Resultat!H$6,'Input 1'!$B:$B,Resultat!$B8,'Input 1'!$G:$G,Resultat!$B$5),0)+IF(AND($B$3="Total",$B$5="Total"),SUMIFS('Input 1'!$W:$W,'Input 1'!$D:$D,Resultat!H$6,'Input 1'!$B:$B,Resultat!$B8,'Input 1'!$H:$H,Resultat!$C$3),0)+IF(AND($C$3="Total",$B$5="Total"),SUMIFS('Input 1'!$W:$W,'Input 1'!$D:$D,Resultat!H$6,'Input 1'!$B:$B,Resultat!$B8,'Input 1'!$C:$C,Resultat!$B$3),0)+IF(AND($B$3="Total"),SUMIFS('Input 1'!$W:$W,'Input 1'!$D:$D,Resultat!H$6,'Input 1'!$B:$B,Resultat!$B8,'Input 1'!$H:$H,Resultat!$C$3,'Input 1'!$G:$G,Resultat!$B$5),0)+IF(AND($B$5="Total"),SUMIFS('Input 1'!$W:$W,'Input 1'!$D:$D,Resultat!H$6,'Input 1'!$B:$B,Resultat!$B8,'Input 1'!$C:$C,Resultat!$B$3,'Input 1'!$H:$H,Resultat!$C$3),0)+IF(AND($C$3="Total"),SUMIFS('Input 1'!$W:$W,'Input 1'!$D:$D,Resultat!H$6,'Input 1'!$B:$B,Resultat!$B8,'Input 1'!$C:$C,Resultat!$B$3,'Input 1'!$G:$G,Resultat!$B$5),0)+SUMIFS('Input 1'!$W:$W,'Input 1'!$C:$C,Resultat!$B$3,'Input 1'!$H:$H,Resultat!$C$3,'Input 1'!$G:$G,Resultat!$B$5,'Input 1'!$D:$D,Resultat!H$6,'Input 1'!$B:$B,Resultat!$B8))*VLOOKUP($C$5,Map!$J$2:$K$3,2,0)</f>
        <v>0</v>
      </c>
      <c r="I8" s="4" t="str">
        <f>IFERROR(H8/H$10,"")</f>
        <v/>
      </c>
      <c r="K8" s="7">
        <f>(IF(AND($B$3="Total",$C$3="Total",$B$5="Total"),SUMIFS('Input 1'!$W:$W,'Input 1'!$D:$D,Resultat!K$6,'Input 1'!$B:$B,Resultat!$B8),0)+IF(AND($B$3="Total",$C$3="Total"),SUMIFS('Input 1'!$W:$W,'Input 1'!$D:$D,Resultat!K$6,'Input 1'!$B:$B,Resultat!$B8,'Input 1'!$G:$G,Resultat!$B$5),0)+IF(AND($B$3="Total",$B$5="Total"),SUMIFS('Input 1'!$W:$W,'Input 1'!$D:$D,Resultat!K$6,'Input 1'!$B:$B,Resultat!$B8,'Input 1'!$H:$H,Resultat!$C$3),0)+IF(AND($C$3="Total",$B$5="Total"),SUMIFS('Input 1'!$W:$W,'Input 1'!$D:$D,Resultat!K$6,'Input 1'!$B:$B,Resultat!$B8,'Input 1'!$C:$C,Resultat!$B$3),0)+IF(AND($B$3="Total"),SUMIFS('Input 1'!$W:$W,'Input 1'!$D:$D,Resultat!K$6,'Input 1'!$B:$B,Resultat!$B8,'Input 1'!$H:$H,Resultat!$C$3,'Input 1'!$G:$G,Resultat!$B$5),0)+IF(AND($B$5="Total"),SUMIFS('Input 1'!$W:$W,'Input 1'!$D:$D,Resultat!K$6,'Input 1'!$B:$B,Resultat!$B8,'Input 1'!$C:$C,Resultat!$B$3,'Input 1'!$H:$H,Resultat!$C$3),0)+IF(AND($C$3="Total"),SUMIFS('Input 1'!$W:$W,'Input 1'!$D:$D,Resultat!K$6,'Input 1'!$B:$B,Resultat!$B8,'Input 1'!$C:$C,Resultat!$B$3,'Input 1'!$G:$G,Resultat!$B$5),0)+SUMIFS('Input 1'!$W:$W,'Input 1'!$C:$C,Resultat!$B$3,'Input 1'!$H:$H,Resultat!$C$3,'Input 1'!$G:$G,Resultat!$B$5,'Input 1'!$D:$D,Resultat!K$6,'Input 1'!$B:$B,Resultat!$B8))*VLOOKUP($C$5,Map!$J$2:$K$3,2,0)</f>
        <v>0</v>
      </c>
      <c r="L8" s="4" t="str">
        <f>IFERROR(K8/K$10,"")</f>
        <v/>
      </c>
      <c r="N8" s="7">
        <f>(IF(AND($B$3="Total",$C$3="Total",$B$5="Total"),SUMIFS('Input 1'!$W:$W,'Input 1'!$D:$D,Resultat!N$6,'Input 1'!$B:$B,Resultat!$B8),0)+IF(AND($B$3="Total",$C$3="Total"),SUMIFS('Input 1'!$W:$W,'Input 1'!$D:$D,Resultat!N$6,'Input 1'!$B:$B,Resultat!$B8,'Input 1'!$G:$G,Resultat!$B$5),0)+IF(AND($B$3="Total",$B$5="Total"),SUMIFS('Input 1'!$W:$W,'Input 1'!$D:$D,Resultat!N$6,'Input 1'!$B:$B,Resultat!$B8,'Input 1'!$H:$H,Resultat!$C$3),0)+IF(AND($C$3="Total",$B$5="Total"),SUMIFS('Input 1'!$W:$W,'Input 1'!$D:$D,Resultat!N$6,'Input 1'!$B:$B,Resultat!$B8,'Input 1'!$C:$C,Resultat!$B$3),0)+IF(AND($B$3="Total"),SUMIFS('Input 1'!$W:$W,'Input 1'!$D:$D,Resultat!N$6,'Input 1'!$B:$B,Resultat!$B8,'Input 1'!$H:$H,Resultat!$C$3,'Input 1'!$G:$G,Resultat!$B$5),0)+IF(AND($B$5="Total"),SUMIFS('Input 1'!$W:$W,'Input 1'!$D:$D,Resultat!N$6,'Input 1'!$B:$B,Resultat!$B8,'Input 1'!$C:$C,Resultat!$B$3,'Input 1'!$H:$H,Resultat!$C$3),0)+IF(AND($C$3="Total"),SUMIFS('Input 1'!$W:$W,'Input 1'!$D:$D,Resultat!N$6,'Input 1'!$B:$B,Resultat!$B8,'Input 1'!$C:$C,Resultat!$B$3,'Input 1'!$G:$G,Resultat!$B$5),0)+SUMIFS('Input 1'!$W:$W,'Input 1'!$C:$C,Resultat!$B$3,'Input 1'!$H:$H,Resultat!$C$3,'Input 1'!$G:$G,Resultat!$B$5,'Input 1'!$D:$D,Resultat!N$6,'Input 1'!$B:$B,Resultat!$B8))*VLOOKUP($C$5,Map!$J$2:$K$3,2,0)</f>
        <v>0</v>
      </c>
      <c r="O8" s="4" t="str">
        <f>IFERROR(N8/N$10,"")</f>
        <v/>
      </c>
    </row>
    <row r="9" spans="2:20" ht="9" customHeight="1" thickBot="1" x14ac:dyDescent="0.3">
      <c r="C9" s="14"/>
    </row>
    <row r="10" spans="2:20" x14ac:dyDescent="0.25">
      <c r="B10" s="55" t="s">
        <v>81</v>
      </c>
      <c r="C10" s="56"/>
      <c r="E10" s="5">
        <f>(IF(AND($B$3="Total",$C$3="Total",$B$5="Total"),SUMIFS('Input 1'!$W:$W,'Input 1'!$D:$D,Resultat!E$6,'Input 1'!$B:$B,Resultat!$B10),0)+IF(AND($B$3="Total",$C$3="Total"),SUMIFS('Input 1'!$W:$W,'Input 1'!$D:$D,Resultat!E$6,'Input 1'!$B:$B,Resultat!$B10,'Input 1'!$G:$G,Resultat!$B$5),0)+IF(AND($B$3="Total",$B$5="Total"),SUMIFS('Input 1'!$W:$W,'Input 1'!$D:$D,Resultat!E$6,'Input 1'!$B:$B,Resultat!$B10,'Input 1'!$H:$H,Resultat!$C$3),0)+IF(AND($C$3="Total",$B$5="Total"),SUMIFS('Input 1'!$W:$W,'Input 1'!$D:$D,Resultat!E$6,'Input 1'!$B:$B,Resultat!$B10,'Input 1'!$C:$C,Resultat!$B$3),0)+IF(AND($B$3="Total"),SUMIFS('Input 1'!$W:$W,'Input 1'!$D:$D,Resultat!E$6,'Input 1'!$B:$B,Resultat!$B10,'Input 1'!$H:$H,Resultat!$C$3,'Input 1'!$G:$G,Resultat!$B$5),0)+IF(AND($B$5="Total"),SUMIFS('Input 1'!$W:$W,'Input 1'!$D:$D,Resultat!E$6,'Input 1'!$B:$B,Resultat!$B10,'Input 1'!$C:$C,Resultat!$B$3,'Input 1'!$H:$H,Resultat!$C$3),0)+IF(AND($C$3="Total"),SUMIFS('Input 1'!$W:$W,'Input 1'!$D:$D,Resultat!E$6,'Input 1'!$B:$B,Resultat!$B10,'Input 1'!$C:$C,Resultat!$B$3,'Input 1'!$G:$G,Resultat!$B$5),0)+SUMIFS('Input 1'!$W:$W,'Input 1'!$C:$C,Resultat!$B$3,'Input 1'!$H:$H,Resultat!$C$3,'Input 1'!$G:$G,Resultat!$B$5,'Input 1'!$D:$D,Resultat!E$6,'Input 1'!$B:$B,Resultat!$B10))*VLOOKUP($C$5,Map!$J$2:$L$3,3,0)</f>
        <v>12</v>
      </c>
      <c r="F10" s="6">
        <f>IFERROR(E10/E$10,"")</f>
        <v>1</v>
      </c>
      <c r="H10" s="5">
        <f>(IF(AND($B$3="Total",$C$3="Total",$B$5="Total"),SUMIFS('Input 1'!$W:$W,'Input 1'!$D:$D,Resultat!H$6,'Input 1'!$B:$B,Resultat!$B10),0)+IF(AND($B$3="Total",$C$3="Total"),SUMIFS('Input 1'!$W:$W,'Input 1'!$D:$D,Resultat!H$6,'Input 1'!$B:$B,Resultat!$B10,'Input 1'!$G:$G,Resultat!$B$5),0)+IF(AND($B$3="Total",$B$5="Total"),SUMIFS('Input 1'!$W:$W,'Input 1'!$D:$D,Resultat!H$6,'Input 1'!$B:$B,Resultat!$B10,'Input 1'!$H:$H,Resultat!$C$3),0)+IF(AND($C$3="Total",$B$5="Total"),SUMIFS('Input 1'!$W:$W,'Input 1'!$D:$D,Resultat!H$6,'Input 1'!$B:$B,Resultat!$B10,'Input 1'!$C:$C,Resultat!$B$3),0)+IF(AND($B$3="Total"),SUMIFS('Input 1'!$W:$W,'Input 1'!$D:$D,Resultat!H$6,'Input 1'!$B:$B,Resultat!$B10,'Input 1'!$H:$H,Resultat!$C$3,'Input 1'!$G:$G,Resultat!$B$5),0)+IF(AND($B$5="Total"),SUMIFS('Input 1'!$W:$W,'Input 1'!$D:$D,Resultat!H$6,'Input 1'!$B:$B,Resultat!$B10,'Input 1'!$C:$C,Resultat!$B$3,'Input 1'!$H:$H,Resultat!$C$3),0)+IF(AND($C$3="Total"),SUMIFS('Input 1'!$W:$W,'Input 1'!$D:$D,Resultat!H$6,'Input 1'!$B:$B,Resultat!$B10,'Input 1'!$C:$C,Resultat!$B$3,'Input 1'!$G:$G,Resultat!$B$5),0)+SUMIFS('Input 1'!$W:$W,'Input 1'!$C:$C,Resultat!$B$3,'Input 1'!$H:$H,Resultat!$C$3,'Input 1'!$G:$G,Resultat!$B$5,'Input 1'!$D:$D,Resultat!H$6,'Input 1'!$B:$B,Resultat!$B10))*VLOOKUP($C$5,Map!$J$2:$K$3,2,0)</f>
        <v>0</v>
      </c>
      <c r="I10" s="6" t="str">
        <f>IFERROR(H10/H$10,"")</f>
        <v/>
      </c>
      <c r="K10" s="5">
        <f>(IF(AND($B$3="Total",$C$3="Total",$B$5="Total"),SUMIFS('Input 1'!$W:$W,'Input 1'!$D:$D,Resultat!K$6,'Input 1'!$B:$B,Resultat!$B10),0)+IF(AND($B$3="Total",$C$3="Total"),SUMIFS('Input 1'!$W:$W,'Input 1'!$D:$D,Resultat!K$6,'Input 1'!$B:$B,Resultat!$B10,'Input 1'!$G:$G,Resultat!$B$5),0)+IF(AND($B$3="Total",$B$5="Total"),SUMIFS('Input 1'!$W:$W,'Input 1'!$D:$D,Resultat!K$6,'Input 1'!$B:$B,Resultat!$B10,'Input 1'!$H:$H,Resultat!$C$3),0)+IF(AND($C$3="Total",$B$5="Total"),SUMIFS('Input 1'!$W:$W,'Input 1'!$D:$D,Resultat!K$6,'Input 1'!$B:$B,Resultat!$B10,'Input 1'!$C:$C,Resultat!$B$3),0)+IF(AND($B$3="Total"),SUMIFS('Input 1'!$W:$W,'Input 1'!$D:$D,Resultat!K$6,'Input 1'!$B:$B,Resultat!$B10,'Input 1'!$H:$H,Resultat!$C$3,'Input 1'!$G:$G,Resultat!$B$5),0)+IF(AND($B$5="Total"),SUMIFS('Input 1'!$W:$W,'Input 1'!$D:$D,Resultat!K$6,'Input 1'!$B:$B,Resultat!$B10,'Input 1'!$C:$C,Resultat!$B$3,'Input 1'!$H:$H,Resultat!$C$3),0)+IF(AND($C$3="Total"),SUMIFS('Input 1'!$W:$W,'Input 1'!$D:$D,Resultat!K$6,'Input 1'!$B:$B,Resultat!$B10,'Input 1'!$C:$C,Resultat!$B$3,'Input 1'!$G:$G,Resultat!$B$5),0)+SUMIFS('Input 1'!$W:$W,'Input 1'!$C:$C,Resultat!$B$3,'Input 1'!$H:$H,Resultat!$C$3,'Input 1'!$G:$G,Resultat!$B$5,'Input 1'!$D:$D,Resultat!K$6,'Input 1'!$B:$B,Resultat!$B10))*VLOOKUP($C$5,Map!$J$2:$K$3,2,0)</f>
        <v>0</v>
      </c>
      <c r="L10" s="6" t="str">
        <f>IFERROR(K10/K$10,"")</f>
        <v/>
      </c>
      <c r="N10" s="5">
        <f>(IF(AND($B$3="Total",$C$3="Total",$B$5="Total"),SUMIFS('Input 1'!$W:$W,'Input 1'!$D:$D,Resultat!N$6,'Input 1'!$B:$B,Resultat!$B10),0)+IF(AND($B$3="Total",$C$3="Total"),SUMIFS('Input 1'!$W:$W,'Input 1'!$D:$D,Resultat!N$6,'Input 1'!$B:$B,Resultat!$B10,'Input 1'!$G:$G,Resultat!$B$5),0)+IF(AND($B$3="Total",$B$5="Total"),SUMIFS('Input 1'!$W:$W,'Input 1'!$D:$D,Resultat!N$6,'Input 1'!$B:$B,Resultat!$B10,'Input 1'!$H:$H,Resultat!$C$3),0)+IF(AND($C$3="Total",$B$5="Total"),SUMIFS('Input 1'!$W:$W,'Input 1'!$D:$D,Resultat!N$6,'Input 1'!$B:$B,Resultat!$B10,'Input 1'!$C:$C,Resultat!$B$3),0)+IF(AND($B$3="Total"),SUMIFS('Input 1'!$W:$W,'Input 1'!$D:$D,Resultat!N$6,'Input 1'!$B:$B,Resultat!$B10,'Input 1'!$H:$H,Resultat!$C$3,'Input 1'!$G:$G,Resultat!$B$5),0)+IF(AND($B$5="Total"),SUMIFS('Input 1'!$W:$W,'Input 1'!$D:$D,Resultat!N$6,'Input 1'!$B:$B,Resultat!$B10,'Input 1'!$C:$C,Resultat!$B$3,'Input 1'!$H:$H,Resultat!$C$3),0)+IF(AND($C$3="Total"),SUMIFS('Input 1'!$W:$W,'Input 1'!$D:$D,Resultat!N$6,'Input 1'!$B:$B,Resultat!$B10,'Input 1'!$C:$C,Resultat!$B$3,'Input 1'!$G:$G,Resultat!$B$5),0)+SUMIFS('Input 1'!$W:$W,'Input 1'!$C:$C,Resultat!$B$3,'Input 1'!$H:$H,Resultat!$C$3,'Input 1'!$G:$G,Resultat!$B$5,'Input 1'!$D:$D,Resultat!N$6,'Input 1'!$B:$B,Resultat!$B10))*VLOOKUP($C$5,Map!$J$2:$K$3,2,0)</f>
        <v>0</v>
      </c>
      <c r="O10" s="6" t="str">
        <f>IFERROR(N10/N$10,"")</f>
        <v/>
      </c>
    </row>
    <row r="11" spans="2:20" ht="10.5" customHeight="1" thickBot="1" x14ac:dyDescent="0.3"/>
    <row r="12" spans="2:20" x14ac:dyDescent="0.25">
      <c r="B12" s="55" t="s">
        <v>56</v>
      </c>
      <c r="C12" s="56"/>
      <c r="E12" s="5">
        <f>(IF(AND($B$3="Total",$C$3="Total",$B$5="Total"),SUMIFS('Input 1'!$W:$W,'Input 1'!$D:$D,Resultat!E$6,'Input 1'!$B:$B,Resultat!$B12),0)+IF(AND($B$3="Total",$C$3="Total"),SUMIFS('Input 1'!$W:$W,'Input 1'!$D:$D,Resultat!E$6,'Input 1'!$B:$B,Resultat!$B12,'Input 1'!$G:$G,Resultat!$B$5),0)+IF(AND($B$3="Total",$B$5="Total"),SUMIFS('Input 1'!$W:$W,'Input 1'!$D:$D,Resultat!E$6,'Input 1'!$B:$B,Resultat!$B12,'Input 1'!$H:$H,Resultat!$C$3),0)+IF(AND($C$3="Total",$B$5="Total"),SUMIFS('Input 1'!$W:$W,'Input 1'!$D:$D,Resultat!E$6,'Input 1'!$B:$B,Resultat!$B12,'Input 1'!$C:$C,Resultat!$B$3),0)+IF(AND($B$3="Total"),SUMIFS('Input 1'!$W:$W,'Input 1'!$D:$D,Resultat!E$6,'Input 1'!$B:$B,Resultat!$B12,'Input 1'!$H:$H,Resultat!$C$3,'Input 1'!$G:$G,Resultat!$B$5),0)+IF(AND($B$5="Total"),SUMIFS('Input 1'!$W:$W,'Input 1'!$D:$D,Resultat!E$6,'Input 1'!$B:$B,Resultat!$B12,'Input 1'!$C:$C,Resultat!$B$3,'Input 1'!$H:$H,Resultat!$C$3),0)+IF(AND($C$3="Total"),SUMIFS('Input 1'!$W:$W,'Input 1'!$D:$D,Resultat!E$6,'Input 1'!$B:$B,Resultat!$B12,'Input 1'!$C:$C,Resultat!$B$3,'Input 1'!$G:$G,Resultat!$B$5),0)+SUMIFS('Input 1'!$W:$W,'Input 1'!$C:$C,Resultat!$B$3,'Input 1'!$H:$H,Resultat!$C$3,'Input 1'!$G:$G,Resultat!$B$5,'Input 1'!$D:$D,Resultat!E$6,'Input 1'!$B:$B,Resultat!$B12))*VLOOKUP($C$5,Map!$J$2:$L$3,3,0)</f>
        <v>0</v>
      </c>
      <c r="F12" s="6">
        <f>IFERROR(E12/E$10,"")</f>
        <v>0</v>
      </c>
      <c r="H12" s="5">
        <f>(IF(AND($B$3="Total",$C$3="Total",$B$5="Total"),SUMIFS('Input 1'!$W:$W,'Input 1'!$D:$D,Resultat!H$6,'Input 1'!$B:$B,Resultat!$B12),0)+IF(AND($B$3="Total",$C$3="Total"),SUMIFS('Input 1'!$W:$W,'Input 1'!$D:$D,Resultat!H$6,'Input 1'!$B:$B,Resultat!$B12,'Input 1'!$G:$G,Resultat!$B$5),0)+IF(AND($B$3="Total",$B$5="Total"),SUMIFS('Input 1'!$W:$W,'Input 1'!$D:$D,Resultat!H$6,'Input 1'!$B:$B,Resultat!$B12,'Input 1'!$H:$H,Resultat!$C$3),0)+IF(AND($C$3="Total",$B$5="Total"),SUMIFS('Input 1'!$W:$W,'Input 1'!$D:$D,Resultat!H$6,'Input 1'!$B:$B,Resultat!$B12,'Input 1'!$C:$C,Resultat!$B$3),0)+IF(AND($B$3="Total"),SUMIFS('Input 1'!$W:$W,'Input 1'!$D:$D,Resultat!H$6,'Input 1'!$B:$B,Resultat!$B12,'Input 1'!$H:$H,Resultat!$C$3,'Input 1'!$G:$G,Resultat!$B$5),0)+IF(AND($B$5="Total"),SUMIFS('Input 1'!$W:$W,'Input 1'!$D:$D,Resultat!H$6,'Input 1'!$B:$B,Resultat!$B12,'Input 1'!$C:$C,Resultat!$B$3,'Input 1'!$H:$H,Resultat!$C$3),0)+IF(AND($C$3="Total"),SUMIFS('Input 1'!$W:$W,'Input 1'!$D:$D,Resultat!H$6,'Input 1'!$B:$B,Resultat!$B12,'Input 1'!$C:$C,Resultat!$B$3,'Input 1'!$G:$G,Resultat!$B$5),0)+SUMIFS('Input 1'!$W:$W,'Input 1'!$C:$C,Resultat!$B$3,'Input 1'!$H:$H,Resultat!$C$3,'Input 1'!$G:$G,Resultat!$B$5,'Input 1'!$D:$D,Resultat!H$6,'Input 1'!$B:$B,Resultat!$B12))*VLOOKUP($C$5,Map!$J$2:$K$3,2,0)</f>
        <v>0</v>
      </c>
      <c r="I12" s="6" t="str">
        <f>IFERROR(H12/H$10,"")</f>
        <v/>
      </c>
      <c r="K12" s="5">
        <f>(IF(AND($B$3="Total",$C$3="Total",$B$5="Total"),SUMIFS('Input 1'!$W:$W,'Input 1'!$D:$D,Resultat!K$6,'Input 1'!$B:$B,Resultat!$B12),0)+IF(AND($B$3="Total",$C$3="Total"),SUMIFS('Input 1'!$W:$W,'Input 1'!$D:$D,Resultat!K$6,'Input 1'!$B:$B,Resultat!$B12,'Input 1'!$G:$G,Resultat!$B$5),0)+IF(AND($B$3="Total",$B$5="Total"),SUMIFS('Input 1'!$W:$W,'Input 1'!$D:$D,Resultat!K$6,'Input 1'!$B:$B,Resultat!$B12,'Input 1'!$H:$H,Resultat!$C$3),0)+IF(AND($C$3="Total",$B$5="Total"),SUMIFS('Input 1'!$W:$W,'Input 1'!$D:$D,Resultat!K$6,'Input 1'!$B:$B,Resultat!$B12,'Input 1'!$C:$C,Resultat!$B$3),0)+IF(AND($B$3="Total"),SUMIFS('Input 1'!$W:$W,'Input 1'!$D:$D,Resultat!K$6,'Input 1'!$B:$B,Resultat!$B12,'Input 1'!$H:$H,Resultat!$C$3,'Input 1'!$G:$G,Resultat!$B$5),0)+IF(AND($B$5="Total"),SUMIFS('Input 1'!$W:$W,'Input 1'!$D:$D,Resultat!K$6,'Input 1'!$B:$B,Resultat!$B12,'Input 1'!$C:$C,Resultat!$B$3,'Input 1'!$H:$H,Resultat!$C$3),0)+IF(AND($C$3="Total"),SUMIFS('Input 1'!$W:$W,'Input 1'!$D:$D,Resultat!K$6,'Input 1'!$B:$B,Resultat!$B12,'Input 1'!$C:$C,Resultat!$B$3,'Input 1'!$G:$G,Resultat!$B$5),0)+SUMIFS('Input 1'!$W:$W,'Input 1'!$C:$C,Resultat!$B$3,'Input 1'!$H:$H,Resultat!$C$3,'Input 1'!$G:$G,Resultat!$B$5,'Input 1'!$D:$D,Resultat!K$6,'Input 1'!$B:$B,Resultat!$B12))*VLOOKUP($C$5,Map!$J$2:$K$3,2,0)</f>
        <v>0</v>
      </c>
      <c r="L12" s="6" t="str">
        <f>IFERROR(K12/K$10,"")</f>
        <v/>
      </c>
      <c r="N12" s="5">
        <f>(IF(AND($B$3="Total",$C$3="Total",$B$5="Total"),SUMIFS('Input 1'!$W:$W,'Input 1'!$D:$D,Resultat!N$6,'Input 1'!$B:$B,Resultat!$B12),0)+IF(AND($B$3="Total",$C$3="Total"),SUMIFS('Input 1'!$W:$W,'Input 1'!$D:$D,Resultat!N$6,'Input 1'!$B:$B,Resultat!$B12,'Input 1'!$G:$G,Resultat!$B$5),0)+IF(AND($B$3="Total",$B$5="Total"),SUMIFS('Input 1'!$W:$W,'Input 1'!$D:$D,Resultat!N$6,'Input 1'!$B:$B,Resultat!$B12,'Input 1'!$H:$H,Resultat!$C$3),0)+IF(AND($C$3="Total",$B$5="Total"),SUMIFS('Input 1'!$W:$W,'Input 1'!$D:$D,Resultat!N$6,'Input 1'!$B:$B,Resultat!$B12,'Input 1'!$C:$C,Resultat!$B$3),0)+IF(AND($B$3="Total"),SUMIFS('Input 1'!$W:$W,'Input 1'!$D:$D,Resultat!N$6,'Input 1'!$B:$B,Resultat!$B12,'Input 1'!$H:$H,Resultat!$C$3,'Input 1'!$G:$G,Resultat!$B$5),0)+IF(AND($B$5="Total"),SUMIFS('Input 1'!$W:$W,'Input 1'!$D:$D,Resultat!N$6,'Input 1'!$B:$B,Resultat!$B12,'Input 1'!$C:$C,Resultat!$B$3,'Input 1'!$H:$H,Resultat!$C$3),0)+IF(AND($C$3="Total"),SUMIFS('Input 1'!$W:$W,'Input 1'!$D:$D,Resultat!N$6,'Input 1'!$B:$B,Resultat!$B12,'Input 1'!$C:$C,Resultat!$B$3,'Input 1'!$G:$G,Resultat!$B$5),0)+SUMIFS('Input 1'!$W:$W,'Input 1'!$C:$C,Resultat!$B$3,'Input 1'!$H:$H,Resultat!$C$3,'Input 1'!$G:$G,Resultat!$B$5,'Input 1'!$D:$D,Resultat!N$6,'Input 1'!$B:$B,Resultat!$B12))*VLOOKUP($C$5,Map!$J$2:$K$3,2,0)</f>
        <v>0</v>
      </c>
      <c r="O12" s="6" t="str">
        <f>IFERROR(N12/N$10,"")</f>
        <v/>
      </c>
      <c r="R12"/>
      <c r="S12"/>
      <c r="T12"/>
    </row>
    <row r="13" spans="2:20" x14ac:dyDescent="0.25">
      <c r="R13"/>
      <c r="S13"/>
      <c r="T13"/>
    </row>
    <row r="14" spans="2:20" x14ac:dyDescent="0.25">
      <c r="R14"/>
      <c r="S14"/>
      <c r="T14"/>
    </row>
    <row r="15" spans="2:20" ht="15.75" thickBot="1" x14ac:dyDescent="0.3">
      <c r="R15"/>
      <c r="S15"/>
      <c r="T15"/>
    </row>
    <row r="16" spans="2:20" ht="15.75" thickBot="1" x14ac:dyDescent="0.3">
      <c r="E16" s="57" t="s">
        <v>36</v>
      </c>
      <c r="F16" s="58"/>
      <c r="H16" s="59" t="s">
        <v>37</v>
      </c>
      <c r="I16" s="60"/>
      <c r="K16" s="57" t="s">
        <v>39</v>
      </c>
      <c r="L16" s="58"/>
      <c r="N16" s="59" t="s">
        <v>40</v>
      </c>
      <c r="O16" s="60"/>
      <c r="R16"/>
      <c r="S16"/>
      <c r="T16"/>
    </row>
    <row r="17" spans="2:22" ht="15.75" thickBot="1" x14ac:dyDescent="0.3">
      <c r="R17"/>
      <c r="S17"/>
      <c r="T17"/>
    </row>
    <row r="18" spans="2:22" ht="15.75" thickBot="1" x14ac:dyDescent="0.3">
      <c r="B18" s="61" t="s">
        <v>45</v>
      </c>
      <c r="C18" s="62"/>
      <c r="E18" s="7">
        <f t="array" ref="E18">SUMPRODUCT(('Input 1'!$V$4:$V$20)*('Input 1'!$B$4:$B$20=$B18)*('Input 1'!$D$4:$D$20=E$16)*
IF($B$3="Total",1,'Input 1'!$C$4:$C$20=$B$3)*IF($C$3="Total",1,'Input 1'!$H$4:$H$20=$C$3)*
IF($B$5="Total",1,'Input 1'!$G$4:$G$20=$B$5)*('Input 1'!$I$4:$I$20=$C$5))</f>
        <v>72</v>
      </c>
      <c r="F18" s="4">
        <f>IFERROR(E18/E$10,"")</f>
        <v>6</v>
      </c>
      <c r="H18" s="7">
        <f t="array" ref="H18">SUMPRODUCT(('Input 1'!$V$4:$V$20)*('Input 1'!$B$4:$B$20=$B18)*('Input 1'!$D$4:$D$20=H$16)*
IF($B$3="Total",1,'Input 1'!$C$4:$C$20=$B$3)*IF($C$3="Total",1,'Input 1'!$H$4:$H$20=$C$3)*
IF($B$5="Total",1,'Input 1'!$G$4:$G$20=$B$5)*('Input 1'!$I$4:$I$20=$C$5))</f>
        <v>0</v>
      </c>
      <c r="I18" s="4" t="str">
        <f>IFERROR(H18/H$10,"")</f>
        <v/>
      </c>
      <c r="K18" s="7">
        <f t="array" ref="K18">SUMPRODUCT(('Input 1'!$V$4:$V$20)*('Input 1'!$B$4:$B$20=$B18)*('Input 1'!$D$4:$D$20=K$16)*
IF($B$3="Total",1,'Input 1'!$C$4:$C$20=$B$3)*IF($C$3="Total",1,'Input 1'!$H$4:$H$20=$C$3)*
IF($B$5="Total",1,'Input 1'!$G$4:$G$20=$B$5)*('Input 1'!$I$4:$I$20=$C$5))</f>
        <v>0</v>
      </c>
      <c r="L18" s="4" t="str">
        <f>IFERROR(K18/K$10,"")</f>
        <v/>
      </c>
      <c r="N18" s="7">
        <f t="array" ref="N18">SUMPRODUCT(('Input 1'!$V$4:$V$20)*('Input 1'!$B$4:$B$20=$B18)*('Input 1'!$D$4:$D$20=N$16)*
IF($B$3="Total",1,'Input 1'!$C$4:$C$20=$B$3)*IF($C$3="Total",1,'Input 1'!$H$4:$H$20=$C$3)*
IF($B$5="Total",1,'Input 1'!$G$4:$G$20=$B$5)*('Input 1'!$I$4:$I$20=$C$5))</f>
        <v>0</v>
      </c>
      <c r="O18" s="4" t="str">
        <f>IFERROR(N18/N$10,"")</f>
        <v/>
      </c>
      <c r="R18"/>
      <c r="S18"/>
      <c r="T18"/>
    </row>
    <row r="19" spans="2:22" ht="15.75" thickBot="1" x14ac:dyDescent="0.3">
      <c r="C19" s="14"/>
      <c r="R19"/>
      <c r="S19"/>
      <c r="T19"/>
    </row>
    <row r="20" spans="2:22" ht="15.75" thickBot="1" x14ac:dyDescent="0.3">
      <c r="B20" s="55" t="s">
        <v>81</v>
      </c>
      <c r="C20" s="56"/>
      <c r="E20" s="7">
        <f t="array" ref="E20">SUMPRODUCT(('Input 1'!$V$4:$V$20)*('Input 1'!$B$4:$B$20=$B20)*('Input 1'!$D$4:$D$20=E$16)*
IF($B$3="Total",1,'Input 1'!$C$4:$C$20=$B$3)*IF($C$3="Total",1,'Input 1'!$H$4:$H$20=$C$3)*
IF($B$5="Total",1,'Input 1'!$G$4:$G$20=$B$5)*('Input 1'!$I$4:$I$20=$C$5))</f>
        <v>12</v>
      </c>
      <c r="F20" s="6">
        <f>IFERROR(E20/E$10,"")</f>
        <v>1</v>
      </c>
      <c r="H20" s="7">
        <f t="array" ref="H20">SUMPRODUCT(('Input 1'!$V$4:$V$20)*('Input 1'!$B$4:$B$20=$B20)*('Input 1'!$D$4:$D$20=H$16)*
IF($B$3="Total",1,'Input 1'!$C$4:$C$20=$B$3)*IF($C$3="Total",1,'Input 1'!$H$4:$H$20=$C$3)*
IF($B$5="Total",1,'Input 1'!$G$4:$G$20=$B$5)*('Input 1'!$I$4:$I$20=$C$5))</f>
        <v>0</v>
      </c>
      <c r="I20" s="6" t="str">
        <f>IFERROR(H20/H$10,"")</f>
        <v/>
      </c>
      <c r="K20" s="7">
        <f t="array" ref="K20">SUMPRODUCT(('Input 1'!$V$4:$V$20)*('Input 1'!$B$4:$B$20=$B20)*('Input 1'!$D$4:$D$20=K$16)*
IF($B$3="Total",1,'Input 1'!$C$4:$C$20=$B$3)*IF($C$3="Total",1,'Input 1'!$H$4:$H$20=$C$3)*
IF($B$5="Total",1,'Input 1'!$G$4:$G$20=$B$5)*('Input 1'!$I$4:$I$20=$C$5))</f>
        <v>0</v>
      </c>
      <c r="L20" s="6" t="str">
        <f>IFERROR(K20/K$10,"")</f>
        <v/>
      </c>
      <c r="N20" s="7">
        <f t="array" ref="N20">SUMPRODUCT(('Input 1'!$V$4:$V$20)*('Input 1'!$B$4:$B$20=$B20)*('Input 1'!$D$4:$D$20=N$16)*
IF($B$3="Total",1,'Input 1'!$C$4:$C$20=$B$3)*IF($C$3="Total",1,'Input 1'!$H$4:$H$20=$C$3)*
IF($B$5="Total",1,'Input 1'!$G$4:$G$20=$B$5)*('Input 1'!$I$4:$I$20=$C$5))</f>
        <v>0</v>
      </c>
      <c r="O20" s="6" t="str">
        <f>IFERROR(N20/N$10,"")</f>
        <v/>
      </c>
      <c r="R20"/>
      <c r="S20"/>
      <c r="T20"/>
    </row>
    <row r="21" spans="2:22" ht="15.75" thickBot="1" x14ac:dyDescent="0.3">
      <c r="R21"/>
      <c r="S21"/>
      <c r="T21"/>
    </row>
    <row r="22" spans="2:22" ht="15.75" thickBot="1" x14ac:dyDescent="0.3">
      <c r="B22" s="55" t="s">
        <v>56</v>
      </c>
      <c r="C22" s="56"/>
      <c r="E22" s="7">
        <f t="array" ref="E22">SUMPRODUCT(('Input 1'!$V$4:$V$20)*('Input 1'!$B$4:$B$20=$B22)*('Input 1'!$D$4:$D$20=E$16)*
IF($B$3="Total",1,'Input 1'!$C$4:$C$20=$B$3)*IF($C$3="Total",1,'Input 1'!$H$4:$H$20=$C$3)*
IF($B$5="Total",1,'Input 1'!$G$4:$G$20=$B$5)*('Input 1'!$I$4:$I$20=$C$5))+SUMPRODUCT(('Input 1'!$V$4:$V$20)*('Input 1'!$B$4:$B$20=$B22)*('Input 1'!$D$4:$D$20=E$16)*
IF($B$3="Total",1,'Input 1'!$C$4:$C$20=$B$3)*IF($C$3="Total",1,'Input 1'!$H$4:$H$20="Region")*
IF($B$5="Total",1,'Input 1'!$G$4:$G$20=$B$5)*('Input 1'!$I$4:$I$20=$C$5))*SUMPRODUCT(('Allocation Table'!$B$2:$B$37=$E$16)*('Allocation Table'!$D$2:$D$37=$C$3)*(IF($B$3="Total",1,'Allocation Table'!$C$2:$C$37=$B$3)),'Allocation Table'!$E$2:$E$37)</f>
        <v>20.571428571428569</v>
      </c>
      <c r="F22" s="6">
        <f>IFERROR(E22/E$10,"")</f>
        <v>1.7142857142857142</v>
      </c>
      <c r="H22" s="7">
        <f t="array" ref="H22">SUMPRODUCT(('Input 1'!$V$4:$V$20)*('Input 1'!$B$4:$B$20=$B22)*('Input 1'!$D$4:$D$20=H$16)*
IF($B$3="Total",1,'Input 1'!$C$4:$C$20=$B$3)*IF($C$3="Total",1,'Input 1'!$H$4:$H$20=$C$3)*
IF($B$5="Total",1,'Input 1'!$G$4:$G$20=$B$5)*('Input 1'!$I$4:$I$20=$C$5))</f>
        <v>0</v>
      </c>
      <c r="I22" s="6" t="str">
        <f>IFERROR(H22/H$10,"")</f>
        <v/>
      </c>
      <c r="K22" s="7">
        <f t="array" ref="K22">SUMPRODUCT(('Input 1'!$V$4:$V$20)*('Input 1'!$B$4:$B$20=$B22)*('Input 1'!$D$4:$D$20=K$16)*
IF($B$3="Total",1,'Input 1'!$C$4:$C$20=$B$3)*IF($C$3="Total",1,'Input 1'!$H$4:$H$20=$C$3)*
IF($B$5="Total",1,'Input 1'!$G$4:$G$20=$B$5)*('Input 1'!$I$4:$I$20=$C$5))</f>
        <v>0</v>
      </c>
      <c r="L22" s="6" t="str">
        <f>IFERROR(K22/K$10,"")</f>
        <v/>
      </c>
      <c r="N22" s="7">
        <f t="array" ref="N22">SUMPRODUCT(('Input 1'!$V$4:$V$20)*('Input 1'!$B$4:$B$20=$B22)*('Input 1'!$D$4:$D$20=N$16)*
IF($B$3="Total",1,'Input 1'!$C$4:$C$20=$B$3)*IF($C$3="Total",1,'Input 1'!$H$4:$H$20=$C$3)*
IF($B$5="Total",1,'Input 1'!$G$4:$G$20=$B$5)*('Input 1'!$I$4:$I$20=$C$5))</f>
        <v>0</v>
      </c>
      <c r="O22" s="6" t="str">
        <f>IFERROR(N22/N$10,"")</f>
        <v/>
      </c>
      <c r="R22"/>
      <c r="S22"/>
      <c r="T22"/>
    </row>
    <row r="23" spans="2:22" x14ac:dyDescent="0.25">
      <c r="R23"/>
      <c r="S23"/>
      <c r="T23"/>
    </row>
    <row r="24" spans="2:22" x14ac:dyDescent="0.25">
      <c r="E24" s="10">
        <f t="array" ref="E24">SUMPRODUCT(('Input 1'!$V$4:$V$20)*('Input 1'!$B$4:$B$20=$B22)*('Input 1'!$D$4:$D$20=E$16)*
IF($B$3="Total",1,'Input 1'!$C$4:$C$20=$B$3)*IF($C$3="Total",1,'Input 1'!$H$4:$H$20="Region")*
IF($B$5="Total",1,'Input 1'!$G$4:$G$20=$B$5)*('Input 1'!$I$4:$I$20=$C$5))*SUMPRODUCT(('Allocation Table'!$B$2:$B$37=$E$16)*('Allocation Table'!$D$2:$D$37=$C$3)*(IF($B$3="Total",1,'Allocation Table'!$C$2:$C$37=$B$3)),'Allocation Table'!$E$2:$E$37)</f>
        <v>20.571428571428569</v>
      </c>
      <c r="R24"/>
      <c r="S24"/>
    </row>
    <row r="25" spans="2:22" x14ac:dyDescent="0.25">
      <c r="R25"/>
      <c r="S25"/>
    </row>
    <row r="26" spans="2:22" x14ac:dyDescent="0.25">
      <c r="E26" s="14" t="s">
        <v>115</v>
      </c>
    </row>
    <row r="27" spans="2:22" x14ac:dyDescent="0.25">
      <c r="R27"/>
      <c r="S27"/>
      <c r="T27"/>
      <c r="U27"/>
      <c r="V27"/>
    </row>
    <row r="28" spans="2:22" x14ac:dyDescent="0.25">
      <c r="R28"/>
      <c r="S28"/>
      <c r="T28"/>
      <c r="U28"/>
      <c r="V28"/>
    </row>
    <row r="29" spans="2:22" x14ac:dyDescent="0.25">
      <c r="R29" s="51"/>
      <c r="S29" s="52"/>
      <c r="T29" s="52"/>
      <c r="U29" s="52"/>
      <c r="V29" s="52"/>
    </row>
    <row r="30" spans="2:22" x14ac:dyDescent="0.25">
      <c r="R30" s="51"/>
      <c r="S30" s="52"/>
      <c r="T30" s="52"/>
      <c r="U30" s="52"/>
      <c r="V30" s="52"/>
    </row>
    <row r="31" spans="2:22" x14ac:dyDescent="0.25">
      <c r="R31" s="51"/>
      <c r="S31" s="52"/>
      <c r="T31" s="52"/>
      <c r="U31" s="52"/>
      <c r="V31" s="52"/>
    </row>
    <row r="32" spans="2:22" x14ac:dyDescent="0.25">
      <c r="R32" s="51"/>
      <c r="S32" s="52"/>
      <c r="T32" s="52"/>
      <c r="U32" s="52"/>
      <c r="V32" s="52"/>
    </row>
  </sheetData>
  <mergeCells count="14">
    <mergeCell ref="N16:O16"/>
    <mergeCell ref="B18:C18"/>
    <mergeCell ref="K6:L6"/>
    <mergeCell ref="N6:O6"/>
    <mergeCell ref="B12:C12"/>
    <mergeCell ref="B8:C8"/>
    <mergeCell ref="B10:C10"/>
    <mergeCell ref="E6:F6"/>
    <mergeCell ref="H6:I6"/>
    <mergeCell ref="B20:C20"/>
    <mergeCell ref="B22:C22"/>
    <mergeCell ref="E16:F16"/>
    <mergeCell ref="H16:I16"/>
    <mergeCell ref="K16:L16"/>
  </mergeCells>
  <dataValidations count="3">
    <dataValidation type="list" allowBlank="1" showInputMessage="1" showErrorMessage="1" sqref="B3">
      <formula1>"Total,1,2,3"</formula1>
    </dataValidation>
    <dataValidation type="list" allowBlank="1" showInputMessage="1" showErrorMessage="1" sqref="C3">
      <formula1>"Total,AE 1,AE 2,SA,KW,QA,LB,EG,JD,OM,YE,IR,IQ,BH"</formula1>
    </dataValidation>
    <dataValidation type="list" allowBlank="1" showInputMessage="1" showErrorMessage="1" sqref="B5">
      <formula1>"Total,FRG,MUP,SC"</formula1>
    </dataValidation>
  </dataValidations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Map!$J$2:$J$3</xm:f>
          </x14:formula1>
          <xm:sqref>C5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7"/>
  <sheetViews>
    <sheetView showGridLines="0" workbookViewId="0">
      <pane ySplit="1" topLeftCell="A2" activePane="bottomLeft" state="frozen"/>
      <selection pane="bottomLeft" activeCell="G4" sqref="G4"/>
    </sheetView>
  </sheetViews>
  <sheetFormatPr baseColWidth="10" defaultColWidth="9.140625" defaultRowHeight="15" x14ac:dyDescent="0.25"/>
  <cols>
    <col min="2" max="2" width="16.85546875" customWidth="1"/>
    <col min="3" max="3" width="16.85546875" style="8" customWidth="1"/>
    <col min="4" max="4" width="16.85546875" customWidth="1"/>
    <col min="5" max="5" width="16.85546875" style="49" customWidth="1"/>
    <col min="7" max="7" width="13.85546875" customWidth="1"/>
    <col min="9" max="9" width="7.28515625" bestFit="1" customWidth="1"/>
    <col min="10" max="10" width="11.28515625" bestFit="1" customWidth="1"/>
  </cols>
  <sheetData>
    <row r="1" spans="2:7" x14ac:dyDescent="0.25">
      <c r="B1" s="47" t="s">
        <v>0</v>
      </c>
      <c r="C1" s="47" t="s">
        <v>24</v>
      </c>
      <c r="D1" s="47" t="s">
        <v>54</v>
      </c>
      <c r="E1" s="48" t="s">
        <v>103</v>
      </c>
      <c r="G1" s="8" t="s">
        <v>46</v>
      </c>
    </row>
    <row r="2" spans="2:7" x14ac:dyDescent="0.25">
      <c r="B2" t="s">
        <v>36</v>
      </c>
      <c r="C2" s="8">
        <v>1</v>
      </c>
      <c r="D2" t="s">
        <v>82</v>
      </c>
      <c r="E2" s="50">
        <f>IFERROR(SUMIFS('Input 1'!$W:$W,'Input 1'!$D:$D,'Allocation Table'!B2,'Input 1'!$C:$C,'Allocation Table'!C2,'Input 1'!$H:$H,'Allocation Table'!D2,'Input 1'!$E:$E,'Allocation Table'!$G$1)/(SUMIFS('Input 1'!$W:$W,'Input 1'!$D:$D,'Allocation Table'!B2,'Input 1'!$C:$C,'Allocation Table'!C2,'Input 1'!$E:$E,'Allocation Table'!$G$1)-SUMIFS('Input 1'!$W:$W,'Input 1'!$D:$D,'Allocation Table'!B2,'Input 1'!$C:$C,'Allocation Table'!C2,'Input 1'!$E:$E,'Allocation Table'!$G$1,'Input 1'!$H:$H,"AE 2")),0%)</f>
        <v>0</v>
      </c>
    </row>
    <row r="3" spans="2:7" x14ac:dyDescent="0.25">
      <c r="B3" t="s">
        <v>36</v>
      </c>
      <c r="C3" s="8">
        <v>1</v>
      </c>
      <c r="D3" t="s">
        <v>18</v>
      </c>
      <c r="E3" s="50">
        <f>IFERROR(SUMIFS('Input 1'!$W:$W,'Input 1'!$D:$D,'Allocation Table'!B3,'Input 1'!$C:$C,'Allocation Table'!C3,'Input 1'!$H:$H,'Allocation Table'!D3,'Input 1'!$E:$E,'Allocation Table'!$G$1)/(SUMIFS('Input 1'!$W:$W,'Input 1'!$D:$D,'Allocation Table'!B3,'Input 1'!$C:$C,'Allocation Table'!C3,'Input 1'!$E:$E,'Allocation Table'!$G$1)-SUMIFS('Input 1'!$W:$W,'Input 1'!$D:$D,'Allocation Table'!B3,'Input 1'!$C:$C,'Allocation Table'!C3,'Input 1'!$E:$E,'Allocation Table'!$G$1,'Input 1'!$H:$H,"AE 2")),0%)</f>
        <v>0.14285714285714285</v>
      </c>
    </row>
    <row r="4" spans="2:7" x14ac:dyDescent="0.25">
      <c r="B4" t="s">
        <v>36</v>
      </c>
      <c r="C4" s="8">
        <v>1</v>
      </c>
      <c r="D4" t="s">
        <v>21</v>
      </c>
      <c r="E4" s="50">
        <f>IFERROR(SUMIFS('Input 1'!$W:$W,'Input 1'!$D:$D,'Allocation Table'!B4,'Input 1'!$C:$C,'Allocation Table'!C4,'Input 1'!$H:$H,'Allocation Table'!D4,'Input 1'!$E:$E,'Allocation Table'!$G$1)/(SUMIFS('Input 1'!$W:$W,'Input 1'!$D:$D,'Allocation Table'!B4,'Input 1'!$C:$C,'Allocation Table'!C4,'Input 1'!$E:$E,'Allocation Table'!$G$1)-SUMIFS('Input 1'!$W:$W,'Input 1'!$D:$D,'Allocation Table'!B4,'Input 1'!$C:$C,'Allocation Table'!C4,'Input 1'!$E:$E,'Allocation Table'!$G$1,'Input 1'!$H:$H,"AE 2")),0%)</f>
        <v>0</v>
      </c>
    </row>
    <row r="5" spans="2:7" x14ac:dyDescent="0.25">
      <c r="B5" t="s">
        <v>36</v>
      </c>
      <c r="C5" s="8">
        <v>1</v>
      </c>
      <c r="D5" t="s">
        <v>16</v>
      </c>
      <c r="E5" s="50">
        <f>IFERROR(SUMIFS('Input 1'!$W:$W,'Input 1'!$D:$D,'Allocation Table'!B5,'Input 1'!$C:$C,'Allocation Table'!C5,'Input 1'!$H:$H,'Allocation Table'!D5,'Input 1'!$E:$E,'Allocation Table'!$G$1)/(SUMIFS('Input 1'!$W:$W,'Input 1'!$D:$D,'Allocation Table'!B5,'Input 1'!$C:$C,'Allocation Table'!C5,'Input 1'!$E:$E,'Allocation Table'!$G$1)-SUMIFS('Input 1'!$W:$W,'Input 1'!$D:$D,'Allocation Table'!B5,'Input 1'!$C:$C,'Allocation Table'!C5,'Input 1'!$E:$E,'Allocation Table'!$G$1,'Input 1'!$H:$H,"AE 2")),0%)</f>
        <v>0.42857142857142855</v>
      </c>
    </row>
    <row r="6" spans="2:7" x14ac:dyDescent="0.25">
      <c r="B6" t="s">
        <v>36</v>
      </c>
      <c r="C6" s="8">
        <v>1</v>
      </c>
      <c r="D6" t="s">
        <v>17</v>
      </c>
      <c r="E6" s="50">
        <f>IFERROR(SUMIFS('Input 1'!$W:$W,'Input 1'!$D:$D,'Allocation Table'!B6,'Input 1'!$C:$C,'Allocation Table'!C6,'Input 1'!$H:$H,'Allocation Table'!D6,'Input 1'!$E:$E,'Allocation Table'!$G$1)/(SUMIFS('Input 1'!$W:$W,'Input 1'!$D:$D,'Allocation Table'!B6,'Input 1'!$C:$C,'Allocation Table'!C6,'Input 1'!$E:$E,'Allocation Table'!$G$1)-SUMIFS('Input 1'!$W:$W,'Input 1'!$D:$D,'Allocation Table'!B6,'Input 1'!$C:$C,'Allocation Table'!C6,'Input 1'!$E:$E,'Allocation Table'!$G$1,'Input 1'!$H:$H,"AE 2")),0%)</f>
        <v>0</v>
      </c>
    </row>
    <row r="7" spans="2:7" x14ac:dyDescent="0.25">
      <c r="B7" t="s">
        <v>36</v>
      </c>
      <c r="C7" s="8">
        <v>1</v>
      </c>
      <c r="D7" t="s">
        <v>20</v>
      </c>
      <c r="E7" s="50">
        <f>IFERROR(SUMIFS('Input 1'!$W:$W,'Input 1'!$D:$D,'Allocation Table'!B7,'Input 1'!$C:$C,'Allocation Table'!C7,'Input 1'!$H:$H,'Allocation Table'!D7,'Input 1'!$E:$E,'Allocation Table'!$G$1)/(SUMIFS('Input 1'!$W:$W,'Input 1'!$D:$D,'Allocation Table'!B7,'Input 1'!$C:$C,'Allocation Table'!C7,'Input 1'!$E:$E,'Allocation Table'!$G$1)-SUMIFS('Input 1'!$W:$W,'Input 1'!$D:$D,'Allocation Table'!B7,'Input 1'!$C:$C,'Allocation Table'!C7,'Input 1'!$E:$E,'Allocation Table'!$G$1,'Input 1'!$H:$H,"AE 2")),0%)</f>
        <v>0</v>
      </c>
    </row>
    <row r="8" spans="2:7" x14ac:dyDescent="0.25">
      <c r="B8" t="s">
        <v>36</v>
      </c>
      <c r="C8" s="8">
        <v>1</v>
      </c>
      <c r="D8" t="s">
        <v>25</v>
      </c>
      <c r="E8" s="50">
        <f>IFERROR(SUMIFS('Input 1'!$W:$W,'Input 1'!$D:$D,'Allocation Table'!B8,'Input 1'!$C:$C,'Allocation Table'!C8,'Input 1'!$H:$H,'Allocation Table'!D8,'Input 1'!$E:$E,'Allocation Table'!$G$1)/(SUMIFS('Input 1'!$W:$W,'Input 1'!$D:$D,'Allocation Table'!B8,'Input 1'!$C:$C,'Allocation Table'!C8,'Input 1'!$E:$E,'Allocation Table'!$G$1)-SUMIFS('Input 1'!$W:$W,'Input 1'!$D:$D,'Allocation Table'!B8,'Input 1'!$C:$C,'Allocation Table'!C8,'Input 1'!$E:$E,'Allocation Table'!$G$1,'Input 1'!$H:$H,"AE 2")),0%)</f>
        <v>0.42857142857142855</v>
      </c>
    </row>
    <row r="9" spans="2:7" x14ac:dyDescent="0.25">
      <c r="B9" t="s">
        <v>36</v>
      </c>
      <c r="C9" s="8">
        <v>1</v>
      </c>
      <c r="D9" t="s">
        <v>19</v>
      </c>
      <c r="E9" s="50">
        <f>IFERROR(SUMIFS('Input 1'!$W:$W,'Input 1'!$D:$D,'Allocation Table'!B9,'Input 1'!$C:$C,'Allocation Table'!C9,'Input 1'!$H:$H,'Allocation Table'!D9,'Input 1'!$E:$E,'Allocation Table'!$G$1)/(SUMIFS('Input 1'!$W:$W,'Input 1'!$D:$D,'Allocation Table'!B9,'Input 1'!$C:$C,'Allocation Table'!C9,'Input 1'!$E:$E,'Allocation Table'!$G$1)-SUMIFS('Input 1'!$W:$W,'Input 1'!$D:$D,'Allocation Table'!B9,'Input 1'!$C:$C,'Allocation Table'!C9,'Input 1'!$E:$E,'Allocation Table'!$G$1,'Input 1'!$H:$H,"AE 2")),0%)</f>
        <v>0</v>
      </c>
    </row>
    <row r="10" spans="2:7" x14ac:dyDescent="0.25">
      <c r="B10" t="s">
        <v>36</v>
      </c>
      <c r="C10" s="8">
        <v>1</v>
      </c>
      <c r="D10" t="s">
        <v>44</v>
      </c>
      <c r="E10" s="50">
        <f>IFERROR(SUMIFS('Input 1'!$W:$W,'Input 1'!$D:$D,'Allocation Table'!B10,'Input 1'!$C:$C,'Allocation Table'!C10,'Input 1'!$H:$H,'Allocation Table'!D10,'Input 1'!$E:$E,'Allocation Table'!$G$1)/(SUMIFS('Input 1'!$W:$W,'Input 1'!$D:$D,'Allocation Table'!B10,'Input 1'!$C:$C,'Allocation Table'!C10,'Input 1'!$E:$E,'Allocation Table'!$G$1)-SUMIFS('Input 1'!$W:$W,'Input 1'!$D:$D,'Allocation Table'!B10,'Input 1'!$C:$C,'Allocation Table'!C10,'Input 1'!$E:$E,'Allocation Table'!$G$1,'Input 1'!$H:$H,"AE 2")),0%)</f>
        <v>0</v>
      </c>
    </row>
    <row r="11" spans="2:7" x14ac:dyDescent="0.25">
      <c r="B11" t="s">
        <v>36</v>
      </c>
      <c r="C11" s="8">
        <v>1</v>
      </c>
      <c r="D11" t="s">
        <v>52</v>
      </c>
      <c r="E11" s="50">
        <f>IFERROR(SUMIFS('Input 1'!$W:$W,'Input 1'!$D:$D,'Allocation Table'!B11,'Input 1'!$C:$C,'Allocation Table'!C11,'Input 1'!$H:$H,'Allocation Table'!D11,'Input 1'!$E:$E,'Allocation Table'!$G$1)/(SUMIFS('Input 1'!$W:$W,'Input 1'!$D:$D,'Allocation Table'!B11,'Input 1'!$C:$C,'Allocation Table'!C11,'Input 1'!$E:$E,'Allocation Table'!$G$1)-SUMIFS('Input 1'!$W:$W,'Input 1'!$D:$D,'Allocation Table'!B11,'Input 1'!$C:$C,'Allocation Table'!C11,'Input 1'!$E:$E,'Allocation Table'!$G$1,'Input 1'!$H:$H,"AE 2")),0%)</f>
        <v>0</v>
      </c>
    </row>
    <row r="12" spans="2:7" x14ac:dyDescent="0.25">
      <c r="B12" t="s">
        <v>36</v>
      </c>
      <c r="C12" s="8">
        <v>1</v>
      </c>
      <c r="D12" t="s">
        <v>53</v>
      </c>
      <c r="E12" s="50">
        <f>IFERROR(SUMIFS('Input 1'!$W:$W,'Input 1'!$D:$D,'Allocation Table'!B12,'Input 1'!$C:$C,'Allocation Table'!C12,'Input 1'!$H:$H,'Allocation Table'!D12,'Input 1'!$E:$E,'Allocation Table'!$G$1)/(SUMIFS('Input 1'!$W:$W,'Input 1'!$D:$D,'Allocation Table'!B12,'Input 1'!$C:$C,'Allocation Table'!C12,'Input 1'!$E:$E,'Allocation Table'!$G$1)-SUMIFS('Input 1'!$W:$W,'Input 1'!$D:$D,'Allocation Table'!B12,'Input 1'!$C:$C,'Allocation Table'!C12,'Input 1'!$E:$E,'Allocation Table'!$G$1,'Input 1'!$H:$H,"AE 2")),0%)</f>
        <v>0</v>
      </c>
    </row>
    <row r="13" spans="2:7" x14ac:dyDescent="0.25">
      <c r="B13" t="s">
        <v>36</v>
      </c>
      <c r="C13" s="8">
        <v>1</v>
      </c>
      <c r="D13" t="s">
        <v>15</v>
      </c>
      <c r="E13" s="50">
        <f>IFERROR(SUMIFS('Input 1'!$W:$W,'Input 1'!$D:$D,'Allocation Table'!B13,'Input 1'!$C:$C,'Allocation Table'!C13,'Input 1'!$H:$H,'Allocation Table'!D13,'Input 1'!$E:$E,'Allocation Table'!$G$1)/(SUMIFS('Input 1'!$W:$W,'Input 1'!$D:$D,'Allocation Table'!B13,'Input 1'!$C:$C,'Allocation Table'!C13,'Input 1'!$E:$E,'Allocation Table'!$G$1)-SUMIFS('Input 1'!$W:$W,'Input 1'!$D:$D,'Allocation Table'!B13,'Input 1'!$C:$C,'Allocation Table'!C13,'Input 1'!$E:$E,'Allocation Table'!$G$1,'Input 1'!$H:$H,"AE 2")),0%)</f>
        <v>0</v>
      </c>
    </row>
    <row r="14" spans="2:7" x14ac:dyDescent="0.25">
      <c r="B14" t="s">
        <v>36</v>
      </c>
      <c r="C14" s="8">
        <v>2</v>
      </c>
      <c r="D14" t="s">
        <v>82</v>
      </c>
      <c r="E14" s="50">
        <f>IFERROR(SUMIFS('Input 1'!$W:$W,'Input 1'!$D:$D,'Allocation Table'!B14,'Input 1'!$C:$C,'Allocation Table'!C14,'Input 1'!$H:$H,'Allocation Table'!D14,'Input 1'!$E:$E,'Allocation Table'!$G$1)/(SUMIFS('Input 1'!$W:$W,'Input 1'!$D:$D,'Allocation Table'!B14,'Input 1'!$C:$C,'Allocation Table'!C14,'Input 1'!$E:$E,'Allocation Table'!$G$1)-SUMIFS('Input 1'!$W:$W,'Input 1'!$D:$D,'Allocation Table'!B14,'Input 1'!$C:$C,'Allocation Table'!C14,'Input 1'!$E:$E,'Allocation Table'!$G$1,'Input 1'!$H:$H,"AE 2")),0%)</f>
        <v>0.625</v>
      </c>
    </row>
    <row r="15" spans="2:7" x14ac:dyDescent="0.25">
      <c r="B15" t="s">
        <v>36</v>
      </c>
      <c r="C15" s="8">
        <v>2</v>
      </c>
      <c r="D15" t="s">
        <v>18</v>
      </c>
      <c r="E15" s="50">
        <f>IFERROR(SUMIFS('Input 1'!$W:$W,'Input 1'!$D:$D,'Allocation Table'!B15,'Input 1'!$C:$C,'Allocation Table'!C15,'Input 1'!$H:$H,'Allocation Table'!D15,'Input 1'!$E:$E,'Allocation Table'!$G$1)/(SUMIFS('Input 1'!$W:$W,'Input 1'!$D:$D,'Allocation Table'!B15,'Input 1'!$C:$C,'Allocation Table'!C15,'Input 1'!$E:$E,'Allocation Table'!$G$1)-SUMIFS('Input 1'!$W:$W,'Input 1'!$D:$D,'Allocation Table'!B15,'Input 1'!$C:$C,'Allocation Table'!C15,'Input 1'!$E:$E,'Allocation Table'!$G$1,'Input 1'!$H:$H,"AE 2")),0%)</f>
        <v>0</v>
      </c>
    </row>
    <row r="16" spans="2:7" x14ac:dyDescent="0.25">
      <c r="B16" t="s">
        <v>36</v>
      </c>
      <c r="C16" s="8">
        <v>2</v>
      </c>
      <c r="D16" t="s">
        <v>21</v>
      </c>
      <c r="E16" s="50">
        <f>IFERROR(SUMIFS('Input 1'!$W:$W,'Input 1'!$D:$D,'Allocation Table'!B16,'Input 1'!$C:$C,'Allocation Table'!C16,'Input 1'!$H:$H,'Allocation Table'!D16,'Input 1'!$E:$E,'Allocation Table'!$G$1)/(SUMIFS('Input 1'!$W:$W,'Input 1'!$D:$D,'Allocation Table'!B16,'Input 1'!$C:$C,'Allocation Table'!C16,'Input 1'!$E:$E,'Allocation Table'!$G$1)-SUMIFS('Input 1'!$W:$W,'Input 1'!$D:$D,'Allocation Table'!B16,'Input 1'!$C:$C,'Allocation Table'!C16,'Input 1'!$E:$E,'Allocation Table'!$G$1,'Input 1'!$H:$H,"AE 2")),0%)</f>
        <v>0</v>
      </c>
    </row>
    <row r="17" spans="2:5" x14ac:dyDescent="0.25">
      <c r="B17" t="s">
        <v>36</v>
      </c>
      <c r="C17" s="8">
        <v>2</v>
      </c>
      <c r="D17" t="s">
        <v>16</v>
      </c>
      <c r="E17" s="50">
        <f>IFERROR(SUMIFS('Input 1'!$W:$W,'Input 1'!$D:$D,'Allocation Table'!B17,'Input 1'!$C:$C,'Allocation Table'!C17,'Input 1'!$H:$H,'Allocation Table'!D17,'Input 1'!$E:$E,'Allocation Table'!$G$1)/(SUMIFS('Input 1'!$W:$W,'Input 1'!$D:$D,'Allocation Table'!B17,'Input 1'!$C:$C,'Allocation Table'!C17,'Input 1'!$E:$E,'Allocation Table'!$G$1)-SUMIFS('Input 1'!$W:$W,'Input 1'!$D:$D,'Allocation Table'!B17,'Input 1'!$C:$C,'Allocation Table'!C17,'Input 1'!$E:$E,'Allocation Table'!$G$1,'Input 1'!$H:$H,"AE 2")),0%)</f>
        <v>0</v>
      </c>
    </row>
    <row r="18" spans="2:5" x14ac:dyDescent="0.25">
      <c r="B18" t="s">
        <v>36</v>
      </c>
      <c r="C18" s="8">
        <v>2</v>
      </c>
      <c r="D18" t="s">
        <v>17</v>
      </c>
      <c r="E18" s="50">
        <f>IFERROR(SUMIFS('Input 1'!$W:$W,'Input 1'!$D:$D,'Allocation Table'!B18,'Input 1'!$C:$C,'Allocation Table'!C18,'Input 1'!$H:$H,'Allocation Table'!D18,'Input 1'!$E:$E,'Allocation Table'!$G$1)/(SUMIFS('Input 1'!$W:$W,'Input 1'!$D:$D,'Allocation Table'!B18,'Input 1'!$C:$C,'Allocation Table'!C18,'Input 1'!$E:$E,'Allocation Table'!$G$1)-SUMIFS('Input 1'!$W:$W,'Input 1'!$D:$D,'Allocation Table'!B18,'Input 1'!$C:$C,'Allocation Table'!C18,'Input 1'!$E:$E,'Allocation Table'!$G$1,'Input 1'!$H:$H,"AE 2")),0%)</f>
        <v>0</v>
      </c>
    </row>
    <row r="19" spans="2:5" x14ac:dyDescent="0.25">
      <c r="B19" t="s">
        <v>36</v>
      </c>
      <c r="C19" s="8">
        <v>2</v>
      </c>
      <c r="D19" t="s">
        <v>20</v>
      </c>
      <c r="E19" s="50">
        <f>IFERROR(SUMIFS('Input 1'!$W:$W,'Input 1'!$D:$D,'Allocation Table'!B19,'Input 1'!$C:$C,'Allocation Table'!C19,'Input 1'!$H:$H,'Allocation Table'!D19,'Input 1'!$E:$E,'Allocation Table'!$G$1)/(SUMIFS('Input 1'!$W:$W,'Input 1'!$D:$D,'Allocation Table'!B19,'Input 1'!$C:$C,'Allocation Table'!C19,'Input 1'!$E:$E,'Allocation Table'!$G$1)-SUMIFS('Input 1'!$W:$W,'Input 1'!$D:$D,'Allocation Table'!B19,'Input 1'!$C:$C,'Allocation Table'!C19,'Input 1'!$E:$E,'Allocation Table'!$G$1,'Input 1'!$H:$H,"AE 2")),0%)</f>
        <v>0.375</v>
      </c>
    </row>
    <row r="20" spans="2:5" x14ac:dyDescent="0.25">
      <c r="B20" t="s">
        <v>36</v>
      </c>
      <c r="C20" s="8">
        <v>2</v>
      </c>
      <c r="D20" t="s">
        <v>25</v>
      </c>
      <c r="E20" s="50">
        <f>IFERROR(SUMIFS('Input 1'!$W:$W,'Input 1'!$D:$D,'Allocation Table'!B20,'Input 1'!$C:$C,'Allocation Table'!C20,'Input 1'!$H:$H,'Allocation Table'!D20,'Input 1'!$E:$E,'Allocation Table'!$G$1)/(SUMIFS('Input 1'!$W:$W,'Input 1'!$D:$D,'Allocation Table'!B20,'Input 1'!$C:$C,'Allocation Table'!C20,'Input 1'!$E:$E,'Allocation Table'!$G$1)-SUMIFS('Input 1'!$W:$W,'Input 1'!$D:$D,'Allocation Table'!B20,'Input 1'!$C:$C,'Allocation Table'!C20,'Input 1'!$E:$E,'Allocation Table'!$G$1,'Input 1'!$H:$H,"AE 2")),0%)</f>
        <v>0</v>
      </c>
    </row>
    <row r="21" spans="2:5" x14ac:dyDescent="0.25">
      <c r="B21" t="s">
        <v>36</v>
      </c>
      <c r="C21" s="8">
        <v>2</v>
      </c>
      <c r="D21" t="s">
        <v>19</v>
      </c>
      <c r="E21" s="50">
        <f>IFERROR(SUMIFS('Input 1'!$W:$W,'Input 1'!$D:$D,'Allocation Table'!B21,'Input 1'!$C:$C,'Allocation Table'!C21,'Input 1'!$H:$H,'Allocation Table'!D21,'Input 1'!$E:$E,'Allocation Table'!$G$1)/(SUMIFS('Input 1'!$W:$W,'Input 1'!$D:$D,'Allocation Table'!B21,'Input 1'!$C:$C,'Allocation Table'!C21,'Input 1'!$E:$E,'Allocation Table'!$G$1)-SUMIFS('Input 1'!$W:$W,'Input 1'!$D:$D,'Allocation Table'!B21,'Input 1'!$C:$C,'Allocation Table'!C21,'Input 1'!$E:$E,'Allocation Table'!$G$1,'Input 1'!$H:$H,"AE 2")),0%)</f>
        <v>0</v>
      </c>
    </row>
    <row r="22" spans="2:5" x14ac:dyDescent="0.25">
      <c r="B22" t="s">
        <v>36</v>
      </c>
      <c r="C22" s="8">
        <v>2</v>
      </c>
      <c r="D22" t="s">
        <v>44</v>
      </c>
      <c r="E22" s="50">
        <f>IFERROR(SUMIFS('Input 1'!$W:$W,'Input 1'!$D:$D,'Allocation Table'!B22,'Input 1'!$C:$C,'Allocation Table'!C22,'Input 1'!$H:$H,'Allocation Table'!D22,'Input 1'!$E:$E,'Allocation Table'!$G$1)/(SUMIFS('Input 1'!$W:$W,'Input 1'!$D:$D,'Allocation Table'!B22,'Input 1'!$C:$C,'Allocation Table'!C22,'Input 1'!$E:$E,'Allocation Table'!$G$1)-SUMIFS('Input 1'!$W:$W,'Input 1'!$D:$D,'Allocation Table'!B22,'Input 1'!$C:$C,'Allocation Table'!C22,'Input 1'!$E:$E,'Allocation Table'!$G$1,'Input 1'!$H:$H,"AE 2")),0%)</f>
        <v>0</v>
      </c>
    </row>
    <row r="23" spans="2:5" x14ac:dyDescent="0.25">
      <c r="B23" t="s">
        <v>36</v>
      </c>
      <c r="C23" s="8">
        <v>2</v>
      </c>
      <c r="D23" t="s">
        <v>52</v>
      </c>
      <c r="E23" s="50">
        <f>IFERROR(SUMIFS('Input 1'!$W:$W,'Input 1'!$D:$D,'Allocation Table'!B23,'Input 1'!$C:$C,'Allocation Table'!C23,'Input 1'!$H:$H,'Allocation Table'!D23,'Input 1'!$E:$E,'Allocation Table'!$G$1)/(SUMIFS('Input 1'!$W:$W,'Input 1'!$D:$D,'Allocation Table'!B23,'Input 1'!$C:$C,'Allocation Table'!C23,'Input 1'!$E:$E,'Allocation Table'!$G$1)-SUMIFS('Input 1'!$W:$W,'Input 1'!$D:$D,'Allocation Table'!B23,'Input 1'!$C:$C,'Allocation Table'!C23,'Input 1'!$E:$E,'Allocation Table'!$G$1,'Input 1'!$H:$H,"AE 2")),0%)</f>
        <v>0</v>
      </c>
    </row>
    <row r="24" spans="2:5" x14ac:dyDescent="0.25">
      <c r="B24" t="s">
        <v>36</v>
      </c>
      <c r="C24" s="8">
        <v>2</v>
      </c>
      <c r="D24" t="s">
        <v>53</v>
      </c>
      <c r="E24" s="50">
        <f>IFERROR(SUMIFS('Input 1'!$W:$W,'Input 1'!$D:$D,'Allocation Table'!B24,'Input 1'!$C:$C,'Allocation Table'!C24,'Input 1'!$H:$H,'Allocation Table'!D24,'Input 1'!$E:$E,'Allocation Table'!$G$1)/(SUMIFS('Input 1'!$W:$W,'Input 1'!$D:$D,'Allocation Table'!B24,'Input 1'!$C:$C,'Allocation Table'!C24,'Input 1'!$E:$E,'Allocation Table'!$G$1)-SUMIFS('Input 1'!$W:$W,'Input 1'!$D:$D,'Allocation Table'!B24,'Input 1'!$C:$C,'Allocation Table'!C24,'Input 1'!$E:$E,'Allocation Table'!$G$1,'Input 1'!$H:$H,"AE 2")),0%)</f>
        <v>0</v>
      </c>
    </row>
    <row r="25" spans="2:5" x14ac:dyDescent="0.25">
      <c r="B25" t="s">
        <v>36</v>
      </c>
      <c r="C25" s="8">
        <v>2</v>
      </c>
      <c r="D25" t="s">
        <v>15</v>
      </c>
      <c r="E25" s="50">
        <f>IFERROR(SUMIFS('Input 1'!$W:$W,'Input 1'!$D:$D,'Allocation Table'!B25,'Input 1'!$C:$C,'Allocation Table'!C25,'Input 1'!$H:$H,'Allocation Table'!D25,'Input 1'!$E:$E,'Allocation Table'!$G$1)/(SUMIFS('Input 1'!$W:$W,'Input 1'!$D:$D,'Allocation Table'!B25,'Input 1'!$C:$C,'Allocation Table'!C25,'Input 1'!$E:$E,'Allocation Table'!$G$1)-SUMIFS('Input 1'!$W:$W,'Input 1'!$D:$D,'Allocation Table'!B25,'Input 1'!$C:$C,'Allocation Table'!C25,'Input 1'!$E:$E,'Allocation Table'!$G$1,'Input 1'!$H:$H,"AE 2")),0%)</f>
        <v>0</v>
      </c>
    </row>
    <row r="26" spans="2:5" x14ac:dyDescent="0.25">
      <c r="B26" t="s">
        <v>36</v>
      </c>
      <c r="C26" s="8">
        <v>3</v>
      </c>
      <c r="D26" t="s">
        <v>82</v>
      </c>
      <c r="E26" s="50">
        <f>IFERROR(SUMIFS('Input 1'!$W:$W,'Input 1'!$D:$D,'Allocation Table'!B26,'Input 1'!$C:$C,'Allocation Table'!C26,'Input 1'!$H:$H,'Allocation Table'!D26,'Input 1'!$E:$E,'Allocation Table'!$G$1)/(SUMIFS('Input 1'!$W:$W,'Input 1'!$D:$D,'Allocation Table'!B26,'Input 1'!$C:$C,'Allocation Table'!C26,'Input 1'!$E:$E,'Allocation Table'!$G$1)-SUMIFS('Input 1'!$W:$W,'Input 1'!$D:$D,'Allocation Table'!B26,'Input 1'!$C:$C,'Allocation Table'!C26,'Input 1'!$E:$E,'Allocation Table'!$G$1,'Input 1'!$H:$H,"AE 2")),0%)</f>
        <v>0</v>
      </c>
    </row>
    <row r="27" spans="2:5" x14ac:dyDescent="0.25">
      <c r="B27" t="s">
        <v>36</v>
      </c>
      <c r="C27" s="8">
        <v>3</v>
      </c>
      <c r="D27" t="s">
        <v>18</v>
      </c>
      <c r="E27" s="50">
        <f>IFERROR(SUMIFS('Input 1'!$W:$W,'Input 1'!$D:$D,'Allocation Table'!B27,'Input 1'!$C:$C,'Allocation Table'!C27,'Input 1'!$H:$H,'Allocation Table'!D27,'Input 1'!$E:$E,'Allocation Table'!$G$1)/(SUMIFS('Input 1'!$W:$W,'Input 1'!$D:$D,'Allocation Table'!B27,'Input 1'!$C:$C,'Allocation Table'!C27,'Input 1'!$E:$E,'Allocation Table'!$G$1)-SUMIFS('Input 1'!$W:$W,'Input 1'!$D:$D,'Allocation Table'!B27,'Input 1'!$C:$C,'Allocation Table'!C27,'Input 1'!$E:$E,'Allocation Table'!$G$1,'Input 1'!$H:$H,"AE 2")),0%)</f>
        <v>0</v>
      </c>
    </row>
    <row r="28" spans="2:5" x14ac:dyDescent="0.25">
      <c r="B28" t="s">
        <v>36</v>
      </c>
      <c r="C28" s="8">
        <v>3</v>
      </c>
      <c r="D28" t="s">
        <v>21</v>
      </c>
      <c r="E28" s="50">
        <f>IFERROR(SUMIFS('Input 1'!$W:$W,'Input 1'!$D:$D,'Allocation Table'!B28,'Input 1'!$C:$C,'Allocation Table'!C28,'Input 1'!$H:$H,'Allocation Table'!D28,'Input 1'!$E:$E,'Allocation Table'!$G$1)/(SUMIFS('Input 1'!$W:$W,'Input 1'!$D:$D,'Allocation Table'!B28,'Input 1'!$C:$C,'Allocation Table'!C28,'Input 1'!$E:$E,'Allocation Table'!$G$1)-SUMIFS('Input 1'!$W:$W,'Input 1'!$D:$D,'Allocation Table'!B28,'Input 1'!$C:$C,'Allocation Table'!C28,'Input 1'!$E:$E,'Allocation Table'!$G$1,'Input 1'!$H:$H,"AE 2")),0%)</f>
        <v>0</v>
      </c>
    </row>
    <row r="29" spans="2:5" x14ac:dyDescent="0.25">
      <c r="B29" t="s">
        <v>36</v>
      </c>
      <c r="C29" s="8">
        <v>3</v>
      </c>
      <c r="D29" t="s">
        <v>16</v>
      </c>
      <c r="E29" s="50">
        <f>IFERROR(SUMIFS('Input 1'!$W:$W,'Input 1'!$D:$D,'Allocation Table'!B29,'Input 1'!$C:$C,'Allocation Table'!C29,'Input 1'!$H:$H,'Allocation Table'!D29,'Input 1'!$E:$E,'Allocation Table'!$G$1)/(SUMIFS('Input 1'!$W:$W,'Input 1'!$D:$D,'Allocation Table'!B29,'Input 1'!$C:$C,'Allocation Table'!C29,'Input 1'!$E:$E,'Allocation Table'!$G$1)-SUMIFS('Input 1'!$W:$W,'Input 1'!$D:$D,'Allocation Table'!B29,'Input 1'!$C:$C,'Allocation Table'!C29,'Input 1'!$E:$E,'Allocation Table'!$G$1,'Input 1'!$H:$H,"AE 2")),0%)</f>
        <v>0</v>
      </c>
    </row>
    <row r="30" spans="2:5" x14ac:dyDescent="0.25">
      <c r="B30" t="s">
        <v>36</v>
      </c>
      <c r="C30" s="8">
        <v>3</v>
      </c>
      <c r="D30" t="s">
        <v>17</v>
      </c>
      <c r="E30" s="50">
        <f>IFERROR(SUMIFS('Input 1'!$W:$W,'Input 1'!$D:$D,'Allocation Table'!B30,'Input 1'!$C:$C,'Allocation Table'!C30,'Input 1'!$H:$H,'Allocation Table'!D30,'Input 1'!$E:$E,'Allocation Table'!$G$1)/(SUMIFS('Input 1'!$W:$W,'Input 1'!$D:$D,'Allocation Table'!B30,'Input 1'!$C:$C,'Allocation Table'!C30,'Input 1'!$E:$E,'Allocation Table'!$G$1)-SUMIFS('Input 1'!$W:$W,'Input 1'!$D:$D,'Allocation Table'!B30,'Input 1'!$C:$C,'Allocation Table'!C30,'Input 1'!$E:$E,'Allocation Table'!$G$1,'Input 1'!$H:$H,"AE 2")),0%)</f>
        <v>0</v>
      </c>
    </row>
    <row r="31" spans="2:5" x14ac:dyDescent="0.25">
      <c r="B31" t="s">
        <v>36</v>
      </c>
      <c r="C31" s="8">
        <v>3</v>
      </c>
      <c r="D31" t="s">
        <v>20</v>
      </c>
      <c r="E31" s="50">
        <f>IFERROR(SUMIFS('Input 1'!$W:$W,'Input 1'!$D:$D,'Allocation Table'!B31,'Input 1'!$C:$C,'Allocation Table'!C31,'Input 1'!$H:$H,'Allocation Table'!D31,'Input 1'!$E:$E,'Allocation Table'!$G$1)/(SUMIFS('Input 1'!$W:$W,'Input 1'!$D:$D,'Allocation Table'!B31,'Input 1'!$C:$C,'Allocation Table'!C31,'Input 1'!$E:$E,'Allocation Table'!$G$1)-SUMIFS('Input 1'!$W:$W,'Input 1'!$D:$D,'Allocation Table'!B31,'Input 1'!$C:$C,'Allocation Table'!C31,'Input 1'!$E:$E,'Allocation Table'!$G$1,'Input 1'!$H:$H,"AE 2")),0%)</f>
        <v>0</v>
      </c>
    </row>
    <row r="32" spans="2:5" x14ac:dyDescent="0.25">
      <c r="B32" t="s">
        <v>36</v>
      </c>
      <c r="C32" s="8">
        <v>3</v>
      </c>
      <c r="D32" t="s">
        <v>25</v>
      </c>
      <c r="E32" s="50">
        <f>IFERROR(SUMIFS('Input 1'!$W:$W,'Input 1'!$D:$D,'Allocation Table'!B32,'Input 1'!$C:$C,'Allocation Table'!C32,'Input 1'!$H:$H,'Allocation Table'!D32,'Input 1'!$E:$E,'Allocation Table'!$G$1)/(SUMIFS('Input 1'!$W:$W,'Input 1'!$D:$D,'Allocation Table'!B32,'Input 1'!$C:$C,'Allocation Table'!C32,'Input 1'!$E:$E,'Allocation Table'!$G$1)-SUMIFS('Input 1'!$W:$W,'Input 1'!$D:$D,'Allocation Table'!B32,'Input 1'!$C:$C,'Allocation Table'!C32,'Input 1'!$E:$E,'Allocation Table'!$G$1,'Input 1'!$H:$H,"AE 2")),0%)</f>
        <v>0</v>
      </c>
    </row>
    <row r="33" spans="2:5" x14ac:dyDescent="0.25">
      <c r="B33" t="s">
        <v>36</v>
      </c>
      <c r="C33" s="8">
        <v>3</v>
      </c>
      <c r="D33" t="s">
        <v>19</v>
      </c>
      <c r="E33" s="50">
        <f>IFERROR(SUMIFS('Input 1'!$W:$W,'Input 1'!$D:$D,'Allocation Table'!B33,'Input 1'!$C:$C,'Allocation Table'!C33,'Input 1'!$H:$H,'Allocation Table'!D33,'Input 1'!$E:$E,'Allocation Table'!$G$1)/(SUMIFS('Input 1'!$W:$W,'Input 1'!$D:$D,'Allocation Table'!B33,'Input 1'!$C:$C,'Allocation Table'!C33,'Input 1'!$E:$E,'Allocation Table'!$G$1)-SUMIFS('Input 1'!$W:$W,'Input 1'!$D:$D,'Allocation Table'!B33,'Input 1'!$C:$C,'Allocation Table'!C33,'Input 1'!$E:$E,'Allocation Table'!$G$1,'Input 1'!$H:$H,"AE 2")),0%)</f>
        <v>0</v>
      </c>
    </row>
    <row r="34" spans="2:5" x14ac:dyDescent="0.25">
      <c r="B34" t="s">
        <v>36</v>
      </c>
      <c r="C34" s="8">
        <v>3</v>
      </c>
      <c r="D34" t="s">
        <v>44</v>
      </c>
      <c r="E34" s="50">
        <f>IFERROR(SUMIFS('Input 1'!$W:$W,'Input 1'!$D:$D,'Allocation Table'!B34,'Input 1'!$C:$C,'Allocation Table'!C34,'Input 1'!$H:$H,'Allocation Table'!D34,'Input 1'!$E:$E,'Allocation Table'!$G$1)/(SUMIFS('Input 1'!$W:$W,'Input 1'!$D:$D,'Allocation Table'!B34,'Input 1'!$C:$C,'Allocation Table'!C34,'Input 1'!$E:$E,'Allocation Table'!$G$1)-SUMIFS('Input 1'!$W:$W,'Input 1'!$D:$D,'Allocation Table'!B34,'Input 1'!$C:$C,'Allocation Table'!C34,'Input 1'!$E:$E,'Allocation Table'!$G$1,'Input 1'!$H:$H,"AE 2")),0%)</f>
        <v>0</v>
      </c>
    </row>
    <row r="35" spans="2:5" x14ac:dyDescent="0.25">
      <c r="B35" t="s">
        <v>36</v>
      </c>
      <c r="C35" s="8">
        <v>3</v>
      </c>
      <c r="D35" t="s">
        <v>52</v>
      </c>
      <c r="E35" s="50">
        <f>IFERROR(SUMIFS('Input 1'!$W:$W,'Input 1'!$D:$D,'Allocation Table'!B35,'Input 1'!$C:$C,'Allocation Table'!C35,'Input 1'!$H:$H,'Allocation Table'!D35,'Input 1'!$E:$E,'Allocation Table'!$G$1)/(SUMIFS('Input 1'!$W:$W,'Input 1'!$D:$D,'Allocation Table'!B35,'Input 1'!$C:$C,'Allocation Table'!C35,'Input 1'!$E:$E,'Allocation Table'!$G$1)-SUMIFS('Input 1'!$W:$W,'Input 1'!$D:$D,'Allocation Table'!B35,'Input 1'!$C:$C,'Allocation Table'!C35,'Input 1'!$E:$E,'Allocation Table'!$G$1,'Input 1'!$H:$H,"AE 2")),0%)</f>
        <v>0</v>
      </c>
    </row>
    <row r="36" spans="2:5" x14ac:dyDescent="0.25">
      <c r="B36" t="s">
        <v>36</v>
      </c>
      <c r="C36" s="8">
        <v>3</v>
      </c>
      <c r="D36" t="s">
        <v>53</v>
      </c>
      <c r="E36" s="50">
        <f>IFERROR(SUMIFS('Input 1'!$W:$W,'Input 1'!$D:$D,'Allocation Table'!B36,'Input 1'!$C:$C,'Allocation Table'!C36,'Input 1'!$H:$H,'Allocation Table'!D36,'Input 1'!$E:$E,'Allocation Table'!$G$1)/(SUMIFS('Input 1'!$W:$W,'Input 1'!$D:$D,'Allocation Table'!B36,'Input 1'!$C:$C,'Allocation Table'!C36,'Input 1'!$E:$E,'Allocation Table'!$G$1)-SUMIFS('Input 1'!$W:$W,'Input 1'!$D:$D,'Allocation Table'!B36,'Input 1'!$C:$C,'Allocation Table'!C36,'Input 1'!$E:$E,'Allocation Table'!$G$1,'Input 1'!$H:$H,"AE 2")),0%)</f>
        <v>0</v>
      </c>
    </row>
    <row r="37" spans="2:5" x14ac:dyDescent="0.25">
      <c r="B37" t="s">
        <v>36</v>
      </c>
      <c r="C37" s="8">
        <v>3</v>
      </c>
      <c r="D37" t="s">
        <v>15</v>
      </c>
      <c r="E37" s="50">
        <f>IFERROR(SUMIFS('Input 1'!$W:$W,'Input 1'!$D:$D,'Allocation Table'!B37,'Input 1'!$C:$C,'Allocation Table'!C37,'Input 1'!$H:$H,'Allocation Table'!D37,'Input 1'!$E:$E,'Allocation Table'!$G$1)/(SUMIFS('Input 1'!$W:$W,'Input 1'!$D:$D,'Allocation Table'!B37,'Input 1'!$C:$C,'Allocation Table'!C37,'Input 1'!$E:$E,'Allocation Table'!$G$1)-SUMIFS('Input 1'!$W:$W,'Input 1'!$D:$D,'Allocation Table'!B37,'Input 1'!$C:$C,'Allocation Table'!C37,'Input 1'!$E:$E,'Allocation Table'!$G$1,'Input 1'!$H:$H,"AE 2")),0%)</f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8CAA4CDDBAFC6488093EC230E6A60E0" ma:contentTypeVersion="7" ma:contentTypeDescription="Crear nuevo documento." ma:contentTypeScope="" ma:versionID="bfd31b0d240bfd9e6856fb1620dab0ed">
  <xsd:schema xmlns:xsd="http://www.w3.org/2001/XMLSchema" xmlns:xs="http://www.w3.org/2001/XMLSchema" xmlns:p="http://schemas.microsoft.com/office/2006/metadata/properties" xmlns:ns2="cb0f6c6f-6424-4005-8c60-da35e4f643a8" targetNamespace="http://schemas.microsoft.com/office/2006/metadata/properties" ma:root="true" ma:fieldsID="5b13ace82b028f4d1e08a0f647406840" ns2:_="">
    <xsd:import namespace="cb0f6c6f-6424-4005-8c60-da35e4f643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0f6c6f-6424-4005-8c60-da35e4f643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614B758-4690-478D-AC45-0AD5337D13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0f6c6f-6424-4005-8c60-da35e4f643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6A4787-AFA3-4D52-9DEA-606ED52D33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CA9D7C-578B-4568-9F13-A0060CA7087D}">
  <ds:schemaRefs>
    <ds:schemaRef ds:uri="http://schemas.microsoft.com/office/infopath/2007/PartnerControls"/>
    <ds:schemaRef ds:uri="http://www.w3.org/XML/1998/namespace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cb0f6c6f-6424-4005-8c60-da35e4f643a8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Input 1</vt:lpstr>
      <vt:lpstr>Map</vt:lpstr>
      <vt:lpstr>Resultat</vt:lpstr>
      <vt:lpstr>Allocation Table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LEPINAY Jean Baptiste (SAFRAN AIRCRAFT ENGINES)</dc:creator>
  <cp:lastModifiedBy>CA</cp:lastModifiedBy>
  <dcterms:created xsi:type="dcterms:W3CDTF">2019-08-05T06:06:34Z</dcterms:created>
  <dcterms:modified xsi:type="dcterms:W3CDTF">2020-07-06T11:51:49Z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0x010100A8CAA4CDDBAFC6488093EC230E6A60E0</vt:lpwstr>
  </property>
</Properties>
</file>