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2105" windowHeight="13005" activeTab="1"/>
  </bookViews>
  <sheets>
    <sheet name="suivi stock" sheetId="1" r:id="rId1"/>
    <sheet name="Suivi TCD" sheetId="4" r:id="rId2"/>
    <sheet name="feuille de suivi" sheetId="2" r:id="rId3"/>
    <sheet name="Feuil3" sheetId="3" r:id="rId4"/>
  </sheets>
  <definedNames>
    <definedName name="Segment_Date">#N/A</definedName>
  </definedNames>
  <calcPr calcId="145621"/>
  <pivotCaches>
    <pivotCache cacheId="36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2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A24" i="2" l="1"/>
  <c r="A25" i="2"/>
  <c r="A26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4" i="2"/>
  <c r="B25" i="2" l="1"/>
  <c r="B26" i="2"/>
  <c r="B24" i="2"/>
  <c r="B1" i="2"/>
  <c r="B5" i="2" l="1"/>
  <c r="B23" i="2" l="1"/>
  <c r="B19" i="2"/>
  <c r="B15" i="2"/>
  <c r="B7" i="2"/>
  <c r="B22" i="2"/>
  <c r="B18" i="2"/>
  <c r="B10" i="2"/>
  <c r="B6" i="2"/>
  <c r="B21" i="2"/>
  <c r="B17" i="2"/>
  <c r="B13" i="2"/>
  <c r="B9" i="2"/>
  <c r="B20" i="2"/>
  <c r="B16" i="2"/>
  <c r="B12" i="2"/>
  <c r="B8" i="2"/>
  <c r="B4" i="2"/>
  <c r="B14" i="2"/>
  <c r="B11" i="2"/>
</calcChain>
</file>

<file path=xl/sharedStrings.xml><?xml version="1.0" encoding="utf-8"?>
<sst xmlns="http://schemas.openxmlformats.org/spreadsheetml/2006/main" count="183" uniqueCount="45">
  <si>
    <t>Désignation</t>
  </si>
  <si>
    <t>Stock initial</t>
  </si>
  <si>
    <t>Entrée</t>
  </si>
  <si>
    <t>Sortie</t>
  </si>
  <si>
    <t>Stock final</t>
  </si>
  <si>
    <t>Bleu 1,5</t>
  </si>
  <si>
    <t>Rouge 1,5</t>
  </si>
  <si>
    <t>V/J 1,5</t>
  </si>
  <si>
    <t>Marron 1,5</t>
  </si>
  <si>
    <t>Orange 1,5</t>
  </si>
  <si>
    <t>Noir 1,5</t>
  </si>
  <si>
    <t>Blanc 1,5</t>
  </si>
  <si>
    <t>Violet 1,5</t>
  </si>
  <si>
    <t>Bleu 2,5</t>
  </si>
  <si>
    <t>Rouge 2,5</t>
  </si>
  <si>
    <t>V/J 2,5</t>
  </si>
  <si>
    <t>Marron 2,5</t>
  </si>
  <si>
    <t>Noir 2,5</t>
  </si>
  <si>
    <t>Bleu alu 16</t>
  </si>
  <si>
    <t>Rouge alu 16</t>
  </si>
  <si>
    <t>Bleu alu 25</t>
  </si>
  <si>
    <t>Rouge alu 25</t>
  </si>
  <si>
    <t>V/J alu 25</t>
  </si>
  <si>
    <t>Bleu alu 35</t>
  </si>
  <si>
    <t>Rouge alu 35</t>
  </si>
  <si>
    <t>Prix unitaire</t>
  </si>
  <si>
    <t>Cout total</t>
  </si>
  <si>
    <t xml:space="preserve">STOCK AU </t>
  </si>
  <si>
    <t>Rouge alu 6</t>
  </si>
  <si>
    <t>V/J alu 6</t>
  </si>
  <si>
    <t>Bleu alu 6</t>
  </si>
  <si>
    <t>Date</t>
  </si>
  <si>
    <t>Mouvement</t>
  </si>
  <si>
    <t>Qté</t>
  </si>
  <si>
    <t>Étiquettes de lignes</t>
  </si>
  <si>
    <t>Étiquettes de colonnes</t>
  </si>
  <si>
    <t>Qté signée</t>
  </si>
  <si>
    <t>Somme de Qté signée</t>
  </si>
  <si>
    <t>Total Somme de Qté signée</t>
  </si>
  <si>
    <t>Total Somme de Cout total</t>
  </si>
  <si>
    <t>Somme de Cout total</t>
  </si>
  <si>
    <t>04/02/2019 - 07/02/2019</t>
  </si>
  <si>
    <t>Somme de Qté signée 04/02/2019 - 07/02/2019</t>
  </si>
  <si>
    <t>Somme de Cout total 04/02/2019 - 07/02/2019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</si>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</sst>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\m\l"/>
    <numFmt numFmtId="166" formatCode="_-* #,##0.00000\ _€_-;\-* #,##0.00000\ _€_-;_-* &quot;-&quot;??\ _€_-;_-@_-"/>
    <numFmt numFmtId="172" formatCode="_-* #,##0.00000\ &quot;€&quot;_-;\-* #,##0.00000\ &quot;€&quot;_-;_-* &quot;-&quot;??\ &quot;€&quot;_-;_-@_-"/>
    <numFmt numFmtId="174" formatCode="#,##0&quot; ml&quot;"/>
  </numFmts>
  <fonts count="6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name val="Century Gothic"/>
      <family val="2"/>
      <scheme val="minor"/>
    </font>
    <font>
      <b/>
      <sz val="11"/>
      <name val="Century Gothic"/>
      <family val="2"/>
      <scheme val="minor"/>
    </font>
    <font>
      <b/>
      <i/>
      <sz val="11"/>
      <color theme="6" tint="-0.499984740745262"/>
      <name val="Century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166" fontId="0" fillId="0" borderId="0" xfId="0" applyNumberFormat="1"/>
    <xf numFmtId="14" fontId="0" fillId="2" borderId="0" xfId="0" applyNumberFormat="1" applyFill="1"/>
    <xf numFmtId="0" fontId="0" fillId="0" borderId="0" xfId="0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0" fillId="2" borderId="0" xfId="0" applyFill="1" applyBorder="1" applyAlignment="1"/>
    <xf numFmtId="0" fontId="0" fillId="0" borderId="0" xfId="0" applyAlignment="1">
      <alignment horizontal="left" vertic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3" fillId="0" borderId="5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ont="1" applyFill="1" applyBorder="1"/>
    <xf numFmtId="14" fontId="0" fillId="0" borderId="0" xfId="0" applyNumberFormat="1" applyFill="1" applyBorder="1"/>
    <xf numFmtId="164" fontId="0" fillId="0" borderId="0" xfId="0" applyNumberFormat="1" applyFont="1" applyFill="1" applyBorder="1"/>
    <xf numFmtId="0" fontId="4" fillId="0" borderId="0" xfId="0" applyFont="1" applyFill="1" applyBorder="1"/>
    <xf numFmtId="0" fontId="3" fillId="0" borderId="0" xfId="0" applyFont="1" applyFill="1" applyBorder="1"/>
    <xf numFmtId="44" fontId="0" fillId="0" borderId="0" xfId="1" applyFont="1" applyFill="1" applyBorder="1"/>
    <xf numFmtId="172" fontId="0" fillId="0" borderId="0" xfId="1" applyNumberFormat="1" applyFont="1" applyFill="1" applyBorder="1"/>
    <xf numFmtId="0" fontId="0" fillId="0" borderId="0" xfId="0" pivotButton="1"/>
    <xf numFmtId="0" fontId="0" fillId="0" borderId="0" xfId="0" applyAlignment="1">
      <alignment horizontal="left" indent="1"/>
    </xf>
    <xf numFmtId="174" fontId="0" fillId="0" borderId="0" xfId="0" applyNumberFormat="1"/>
    <xf numFmtId="44" fontId="5" fillId="0" borderId="0" xfId="0" applyNumberFormat="1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2"/>
    </xf>
    <xf numFmtId="0" fontId="5" fillId="0" borderId="0" xfId="0" applyFont="1" applyAlignment="1">
      <alignment horizontal="left" indent="2"/>
    </xf>
    <xf numFmtId="14" fontId="4" fillId="0" borderId="0" xfId="0" applyNumberFormat="1" applyFont="1" applyAlignment="1">
      <alignment horizontal="left"/>
    </xf>
  </cellXfs>
  <cellStyles count="2">
    <cellStyle name="Monétaire" xfId="1" builtinId="4"/>
    <cellStyle name="Normal" xfId="0" builtinId="0"/>
  </cellStyles>
  <dxfs count="45">
    <dxf>
      <font>
        <b/>
      </font>
    </dxf>
    <dxf>
      <font>
        <i/>
      </font>
    </dxf>
    <dxf>
      <font>
        <color theme="6" tint="-0.499984740745262"/>
      </font>
    </dxf>
    <dxf>
      <font>
        <color auto="1"/>
      </font>
    </dxf>
    <dxf>
      <font>
        <b/>
      </font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ont>
        <b/>
      </font>
    </dxf>
    <dxf>
      <font>
        <color auto="1"/>
      </font>
    </dxf>
    <dxf>
      <font>
        <b/>
      </font>
    </dxf>
    <dxf>
      <font>
        <i/>
      </font>
    </dxf>
    <dxf>
      <font>
        <color theme="6" tint="-0.499984740745262"/>
      </font>
    </dxf>
    <dxf>
      <font>
        <b/>
      </font>
    </dxf>
    <dxf>
      <font>
        <i/>
      </font>
    </dxf>
    <dxf>
      <font>
        <color theme="6" tint="-0.499984740745262"/>
      </font>
    </dxf>
    <dxf>
      <font>
        <b/>
      </font>
    </dxf>
    <dxf>
      <font>
        <i/>
      </font>
    </dxf>
    <dxf>
      <font>
        <color theme="6" tint="-0.499984740745262"/>
      </font>
    </dxf>
    <dxf>
      <font>
        <b/>
      </font>
    </dxf>
    <dxf>
      <font>
        <i/>
      </font>
    </dxf>
    <dxf>
      <font>
        <color theme="6" tint="-0.499984740745262"/>
      </font>
    </dxf>
    <dxf>
      <font>
        <b/>
      </font>
    </dxf>
    <dxf>
      <font>
        <i/>
      </font>
    </dxf>
    <dxf>
      <font>
        <color theme="6" tint="-0.499984740745262"/>
      </font>
    </dxf>
    <dxf>
      <font>
        <color theme="6" tint="-0.499984740745262"/>
      </font>
    </dxf>
    <dxf>
      <font>
        <i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</dxf>
    <dxf>
      <numFmt numFmtId="172" formatCode="_-* #,##0.00000\ &quot;€&quot;_-;\-* #,##0.00000\ &quot;€&quot;_-;_-* &quot;-&quot;??\ &quot;€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64" formatCode="#,##0\m\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6" formatCode="_-* #,##0.00000\ _€_-;\-* #,##0.0000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104774</xdr:colOff>
      <xdr:row>2</xdr:row>
      <xdr:rowOff>85725</xdr:rowOff>
    </xdr:from>
    <xdr:to>
      <xdr:col>6</xdr:col>
      <xdr:colOff>142875</xdr:colOff>
      <xdr:row>15</xdr:row>
      <xdr:rowOff>155575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67749" y="504825"/>
              <a:ext cx="2057401" cy="279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502.734993518519" createdVersion="4" refreshedVersion="4" minRefreshableVersion="3" recordCount="33">
  <cacheSource type="worksheet">
    <worksheetSource name="Mouvements"/>
  </cacheSource>
  <cacheFields count="7">
    <cacheField name="Désignation" numFmtId="0">
      <sharedItems count="23">
        <s v="Bleu 1,5"/>
        <s v="Rouge 1,5"/>
        <s v="V/J 1,5"/>
        <s v="Marron 1,5"/>
        <s v="Orange 1,5"/>
        <s v="Noir 1,5"/>
        <s v="Blanc 1,5"/>
        <s v="Violet 1,5"/>
        <s v="Bleu 2,5"/>
        <s v="Rouge 2,5"/>
        <s v="V/J 2,5"/>
        <s v="Marron 2,5"/>
        <s v="Noir 2,5"/>
        <s v="Bleu alu 16"/>
        <s v="Rouge alu 16"/>
        <s v="Bleu alu 25"/>
        <s v="Rouge alu 25"/>
        <s v="V/J alu 25"/>
        <s v="Bleu alu 35"/>
        <s v="Rouge alu 35"/>
        <s v="Rouge alu 6"/>
        <s v="V/J alu 6"/>
        <s v="Bleu alu 6"/>
      </sharedItems>
    </cacheField>
    <cacheField name="Date" numFmtId="14">
      <sharedItems containsSemiMixedTypes="0" containsNonDate="0" containsDate="1" containsString="0" minDate="2019-02-06T00:00:00" maxDate="2019-02-07T00:00:00" count="1">
        <d v="2019-02-06T00:00:00"/>
      </sharedItems>
      <fieldGroup base="1">
        <rangePr autoStart="0" groupBy="days" startDate="2019-02-04T00:00:00" endDate="2019-02-07T00:00:00" groupInterval="7"/>
        <groupItems count="3">
          <s v="&lt;04/02/2019"/>
          <s v="04/02/2019 - 07/02/2019"/>
          <s v="&gt;07/02/2019"/>
        </groupItems>
      </fieldGroup>
    </cacheField>
    <cacheField name="Mouvement" numFmtId="0">
      <sharedItems count="2">
        <s v="Stock initial"/>
        <s v="Sortie"/>
      </sharedItems>
    </cacheField>
    <cacheField name="Qté" numFmtId="164">
      <sharedItems containsSemiMixedTypes="0" containsString="0" containsNumber="1" containsInteger="1" minValue="0" maxValue="36000"/>
    </cacheField>
    <cacheField name="Qté signée" numFmtId="164">
      <sharedItems containsSemiMixedTypes="0" containsString="0" containsNumber="1" containsInteger="1" minValue="-1500" maxValue="36000"/>
    </cacheField>
    <cacheField name="Prix unitaire" numFmtId="172">
      <sharedItems containsSemiMixedTypes="0" containsString="0" containsNumber="1" minValue="0.10882" maxValue="0.87"/>
    </cacheField>
    <cacheField name="Cout total" numFmtId="44">
      <sharedItems containsSemiMixedTypes="0" containsString="0" containsNumber="1" minValue="-259.69499999999999" maxValue="6232.6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n v="6000"/>
    <n v="6000"/>
    <n v="0.10882"/>
    <n v="652.91999999999996"/>
  </r>
  <r>
    <x v="1"/>
    <x v="0"/>
    <x v="0"/>
    <n v="15500"/>
    <n v="15500"/>
    <n v="0.10882"/>
    <n v="1686.71"/>
  </r>
  <r>
    <x v="2"/>
    <x v="0"/>
    <x v="0"/>
    <n v="9000"/>
    <n v="9000"/>
    <n v="0.10882"/>
    <n v="979.38"/>
  </r>
  <r>
    <x v="3"/>
    <x v="0"/>
    <x v="0"/>
    <n v="5000"/>
    <n v="5000"/>
    <n v="0.10882"/>
    <n v="544.1"/>
  </r>
  <r>
    <x v="4"/>
    <x v="0"/>
    <x v="0"/>
    <n v="9750"/>
    <n v="9750"/>
    <n v="0.10882"/>
    <n v="1060.9949999999999"/>
  </r>
  <r>
    <x v="5"/>
    <x v="0"/>
    <x v="0"/>
    <n v="2250"/>
    <n v="2250"/>
    <n v="0.10882"/>
    <n v="244.845"/>
  </r>
  <r>
    <x v="6"/>
    <x v="0"/>
    <x v="0"/>
    <n v="7500"/>
    <n v="7500"/>
    <n v="0.10882"/>
    <n v="816.15"/>
  </r>
  <r>
    <x v="7"/>
    <x v="0"/>
    <x v="0"/>
    <n v="11000"/>
    <n v="11000"/>
    <n v="0.10882"/>
    <n v="1197.02"/>
  </r>
  <r>
    <x v="8"/>
    <x v="0"/>
    <x v="0"/>
    <n v="30000"/>
    <n v="30000"/>
    <n v="0.17313000000000001"/>
    <n v="5193.9000000000005"/>
  </r>
  <r>
    <x v="9"/>
    <x v="0"/>
    <x v="0"/>
    <n v="36000"/>
    <n v="36000"/>
    <n v="0.17313000000000001"/>
    <n v="6232.68"/>
  </r>
  <r>
    <x v="10"/>
    <x v="0"/>
    <x v="0"/>
    <n v="32500"/>
    <n v="32500"/>
    <n v="0.17313000000000001"/>
    <n v="5626.7250000000004"/>
  </r>
  <r>
    <x v="11"/>
    <x v="0"/>
    <x v="0"/>
    <n v="15000"/>
    <n v="15000"/>
    <n v="0.17313000000000001"/>
    <n v="2596.9500000000003"/>
  </r>
  <r>
    <x v="12"/>
    <x v="0"/>
    <x v="0"/>
    <n v="18000"/>
    <n v="18000"/>
    <n v="0.17313000000000001"/>
    <n v="3116.34"/>
  </r>
  <r>
    <x v="13"/>
    <x v="0"/>
    <x v="0"/>
    <n v="0"/>
    <n v="0"/>
    <n v="0.46500000000000002"/>
    <n v="0"/>
  </r>
  <r>
    <x v="14"/>
    <x v="0"/>
    <x v="0"/>
    <n v="0"/>
    <n v="0"/>
    <n v="0.46500000000000002"/>
    <n v="0"/>
  </r>
  <r>
    <x v="15"/>
    <x v="0"/>
    <x v="0"/>
    <n v="500"/>
    <n v="500"/>
    <n v="0.62"/>
    <n v="310"/>
  </r>
  <r>
    <x v="16"/>
    <x v="0"/>
    <x v="0"/>
    <n v="500"/>
    <n v="500"/>
    <n v="0.62"/>
    <n v="310"/>
  </r>
  <r>
    <x v="17"/>
    <x v="0"/>
    <x v="0"/>
    <n v="1500"/>
    <n v="1500"/>
    <n v="0.62"/>
    <n v="930"/>
  </r>
  <r>
    <x v="18"/>
    <x v="0"/>
    <x v="0"/>
    <n v="500"/>
    <n v="500"/>
    <n v="0.87"/>
    <n v="435"/>
  </r>
  <r>
    <x v="19"/>
    <x v="0"/>
    <x v="0"/>
    <n v="500"/>
    <n v="500"/>
    <n v="0.87"/>
    <n v="435"/>
  </r>
  <r>
    <x v="20"/>
    <x v="0"/>
    <x v="0"/>
    <n v="1000"/>
    <n v="1000"/>
    <n v="0.47499999999999998"/>
    <n v="475"/>
  </r>
  <r>
    <x v="21"/>
    <x v="0"/>
    <x v="0"/>
    <n v="1000"/>
    <n v="1000"/>
    <n v="0.47499999999999998"/>
    <n v="475"/>
  </r>
  <r>
    <x v="22"/>
    <x v="0"/>
    <x v="0"/>
    <n v="1000"/>
    <n v="1000"/>
    <n v="0.47499999999999998"/>
    <n v="475"/>
  </r>
  <r>
    <x v="3"/>
    <x v="0"/>
    <x v="1"/>
    <n v="1500"/>
    <n v="-1500"/>
    <n v="0.10882"/>
    <n v="-163.22999999999999"/>
  </r>
  <r>
    <x v="5"/>
    <x v="0"/>
    <x v="1"/>
    <n v="500"/>
    <n v="-500"/>
    <n v="0.10882"/>
    <n v="-54.41"/>
  </r>
  <r>
    <x v="6"/>
    <x v="0"/>
    <x v="1"/>
    <n v="500"/>
    <n v="-500"/>
    <n v="0.10882"/>
    <n v="-54.41"/>
  </r>
  <r>
    <x v="7"/>
    <x v="0"/>
    <x v="1"/>
    <n v="500"/>
    <n v="-500"/>
    <n v="0.10882"/>
    <n v="-54.41"/>
  </r>
  <r>
    <x v="8"/>
    <x v="0"/>
    <x v="1"/>
    <n v="1500"/>
    <n v="-1500"/>
    <n v="0.17313000000000001"/>
    <n v="-259.69499999999999"/>
  </r>
  <r>
    <x v="9"/>
    <x v="0"/>
    <x v="1"/>
    <n v="500"/>
    <n v="-500"/>
    <n v="0.17313000000000001"/>
    <n v="-86.564999999999998"/>
  </r>
  <r>
    <x v="10"/>
    <x v="0"/>
    <x v="1"/>
    <n v="1500"/>
    <n v="-1500"/>
    <n v="0.17313000000000001"/>
    <n v="-259.69499999999999"/>
  </r>
  <r>
    <x v="11"/>
    <x v="0"/>
    <x v="1"/>
    <n v="500"/>
    <n v="-500"/>
    <n v="0.17313000000000001"/>
    <n v="-86.564999999999998"/>
  </r>
  <r>
    <x v="12"/>
    <x v="0"/>
    <x v="1"/>
    <n v="500"/>
    <n v="-500"/>
    <n v="0.17313000000000001"/>
    <n v="-86.564999999999998"/>
  </r>
  <r>
    <x v="20"/>
    <x v="0"/>
    <x v="1"/>
    <n v="500"/>
    <n v="-500"/>
    <n v="0.47499999999999998"/>
    <n v="-237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6" dataOnRows="1" applyNumberFormats="0" applyBorderFormats="0" applyFontFormats="0" applyPatternFormats="0" applyAlignmentFormats="0" applyWidthHeightFormats="1" dataCaption="Valeurs" grandTotalCaption="Stock Final" updatedVersion="4" minRefreshableVersion="3" useAutoFormatting="1" itemPrintTitles="1" createdVersion="4" indent="0" outline="1" outlineData="1" multipleFieldFilters="0">
  <location ref="A3:D78" firstHeaderRow="1" firstDataRow="2" firstDataCol="1"/>
  <pivotFields count="7">
    <pivotField axis="axisRow" showAll="0">
      <items count="24">
        <item x="6"/>
        <item x="0"/>
        <item x="8"/>
        <item x="13"/>
        <item x="15"/>
        <item x="18"/>
        <item x="22"/>
        <item x="3"/>
        <item x="11"/>
        <item x="5"/>
        <item x="12"/>
        <item x="4"/>
        <item x="1"/>
        <item x="9"/>
        <item x="14"/>
        <item x="16"/>
        <item x="19"/>
        <item x="20"/>
        <item x="2"/>
        <item x="10"/>
        <item x="17"/>
        <item x="21"/>
        <item x="7"/>
        <item t="default"/>
      </items>
    </pivotField>
    <pivotField axis="axisRow" numFmtId="14" showAll="0">
      <items count="4">
        <item x="0"/>
        <item x="1"/>
        <item x="2"/>
        <item t="default"/>
      </items>
    </pivotField>
    <pivotField axis="axisCol" showAll="0">
      <items count="3">
        <item x="0"/>
        <item x="1"/>
        <item t="default"/>
      </items>
    </pivotField>
    <pivotField numFmtId="164" showAll="0"/>
    <pivotField dataField="1" numFmtId="164" showAll="0" defaultSubtotal="0"/>
    <pivotField numFmtId="172" showAll="0"/>
    <pivotField dataField="1" numFmtId="44" showAll="0"/>
  </pivotFields>
  <rowFields count="3">
    <field x="1"/>
    <field x="0"/>
    <field x="-2"/>
  </rowFields>
  <rowItems count="74">
    <i>
      <x v="1"/>
    </i>
    <i r="1">
      <x/>
    </i>
    <i r="2">
      <x/>
    </i>
    <i r="2" i="1">
      <x v="1"/>
    </i>
    <i r="1">
      <x v="1"/>
    </i>
    <i r="2">
      <x/>
    </i>
    <i r="2" i="1">
      <x v="1"/>
    </i>
    <i r="1">
      <x v="2"/>
    </i>
    <i r="2">
      <x/>
    </i>
    <i r="2" i="1">
      <x v="1"/>
    </i>
    <i r="1">
      <x v="3"/>
    </i>
    <i r="2">
      <x/>
    </i>
    <i r="2" i="1">
      <x v="1"/>
    </i>
    <i r="1">
      <x v="4"/>
    </i>
    <i r="2">
      <x/>
    </i>
    <i r="2" i="1">
      <x v="1"/>
    </i>
    <i r="1">
      <x v="5"/>
    </i>
    <i r="2">
      <x/>
    </i>
    <i r="2" i="1">
      <x v="1"/>
    </i>
    <i r="1">
      <x v="6"/>
    </i>
    <i r="2">
      <x/>
    </i>
    <i r="2" i="1">
      <x v="1"/>
    </i>
    <i r="1">
      <x v="7"/>
    </i>
    <i r="2">
      <x/>
    </i>
    <i r="2" i="1">
      <x v="1"/>
    </i>
    <i r="1">
      <x v="8"/>
    </i>
    <i r="2">
      <x/>
    </i>
    <i r="2" i="1">
      <x v="1"/>
    </i>
    <i r="1">
      <x v="9"/>
    </i>
    <i r="2">
      <x/>
    </i>
    <i r="2" i="1">
      <x v="1"/>
    </i>
    <i r="1">
      <x v="10"/>
    </i>
    <i r="2">
      <x/>
    </i>
    <i r="2" i="1">
      <x v="1"/>
    </i>
    <i r="1">
      <x v="11"/>
    </i>
    <i r="2">
      <x/>
    </i>
    <i r="2" i="1">
      <x v="1"/>
    </i>
    <i r="1">
      <x v="12"/>
    </i>
    <i r="2">
      <x/>
    </i>
    <i r="2" i="1">
      <x v="1"/>
    </i>
    <i r="1">
      <x v="13"/>
    </i>
    <i r="2">
      <x/>
    </i>
    <i r="2" i="1">
      <x v="1"/>
    </i>
    <i r="1">
      <x v="14"/>
    </i>
    <i r="2">
      <x/>
    </i>
    <i r="2" i="1">
      <x v="1"/>
    </i>
    <i r="1">
      <x v="15"/>
    </i>
    <i r="2">
      <x/>
    </i>
    <i r="2" i="1">
      <x v="1"/>
    </i>
    <i r="1">
      <x v="16"/>
    </i>
    <i r="2">
      <x/>
    </i>
    <i r="2" i="1">
      <x v="1"/>
    </i>
    <i r="1">
      <x v="17"/>
    </i>
    <i r="2">
      <x/>
    </i>
    <i r="2" i="1">
      <x v="1"/>
    </i>
    <i r="1">
      <x v="18"/>
    </i>
    <i r="2">
      <x/>
    </i>
    <i r="2" i="1">
      <x v="1"/>
    </i>
    <i r="1">
      <x v="19"/>
    </i>
    <i r="2">
      <x/>
    </i>
    <i r="2" i="1">
      <x v="1"/>
    </i>
    <i r="1">
      <x v="20"/>
    </i>
    <i r="2">
      <x/>
    </i>
    <i r="2" i="1">
      <x v="1"/>
    </i>
    <i r="1">
      <x v="21"/>
    </i>
    <i r="2">
      <x/>
    </i>
    <i r="2" i="1">
      <x v="1"/>
    </i>
    <i r="1">
      <x v="22"/>
    </i>
    <i r="2">
      <x/>
    </i>
    <i r="2" i="1">
      <x v="1"/>
    </i>
    <i t="default">
      <x v="1"/>
    </i>
    <i t="default" i="1">
      <x v="1"/>
    </i>
    <i t="grand">
      <x/>
    </i>
    <i t="grand" i="1">
      <x/>
    </i>
  </rowItems>
  <colFields count="1">
    <field x="2"/>
  </colFields>
  <colItems count="3">
    <i>
      <x/>
    </i>
    <i>
      <x v="1"/>
    </i>
    <i t="grand">
      <x/>
    </i>
  </colItems>
  <dataFields count="2">
    <dataField name="Somme de Qté signée" fld="4" baseField="0" baseItem="2" numFmtId="174"/>
    <dataField name="Somme de Cout total" fld="6" baseField="0" baseItem="2" numFmtId="44"/>
  </dataFields>
  <formats count="5">
    <format dxfId="25">
      <pivotArea dataOnly="0" outline="0" fieldPosition="0">
        <references count="1">
          <reference field="4294967294" count="1">
            <x v="1"/>
          </reference>
        </references>
      </pivotArea>
    </format>
    <format dxfId="24">
      <pivotArea dataOnly="0" outline="0" fieldPosition="0">
        <references count="1">
          <reference field="4294967294" count="1">
            <x v="1"/>
          </reference>
        </references>
      </pivotArea>
    </format>
    <format dxfId="23">
      <pivotArea dataOnly="0" outline="0" fieldPosition="0">
        <references count="1">
          <reference field="4294967294" count="1">
            <x v="1"/>
          </reference>
        </references>
      </pivotArea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fieldPosition="0">
        <references count="1">
          <reference field="1" count="0"/>
        </references>
      </pivotArea>
    </format>
  </formats>
  <pivotTableStyleInfo name="PivotStyleMedium5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4" name="Tableau croisé dynamique2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73050"/>
</slicers>
</file>

<file path=xl/tables/table1.xml><?xml version="1.0" encoding="utf-8"?>
<table xmlns="http://schemas.openxmlformats.org/spreadsheetml/2006/main" id="1" name="Produits" displayName="Produits" ref="A1:B24" totalsRowShown="0">
  <autoFilter ref="A1:B24"/>
  <tableColumns count="2">
    <tableColumn id="1" name="Désignation"/>
    <tableColumn id="6" name="Prix unitaire" dataDxfId="44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Mouvements" displayName="Mouvements" ref="E1:K34" totalsRowShown="0" headerRowDxfId="29" dataDxfId="30">
  <autoFilter ref="E1:K34"/>
  <tableColumns count="7">
    <tableColumn id="1" name="Désignation" dataDxfId="33"/>
    <tableColumn id="2" name="Date" dataDxfId="32"/>
    <tableColumn id="3" name="Mouvement" dataDxfId="31"/>
    <tableColumn id="4" name="Qté" dataDxfId="28"/>
    <tableColumn id="7" name="Qté signée" dataDxfId="26">
      <calculatedColumnFormula>IF(Mouvements[[#This Row],[Mouvement]]="Sortie",-Mouvements[[#This Row],[Qté]],Mouvements[[#This Row],[Qté]])</calculatedColumnFormula>
    </tableColumn>
    <tableColumn id="5" name="Prix unitaire" dataDxfId="27" dataCellStyle="Monétaire">
      <calculatedColumnFormula>VLOOKUP(Mouvements[[#This Row],[Désignation]],Produits[],2,0)</calculatedColumnFormula>
    </tableColumn>
    <tableColumn id="6" name="Cout total" dataDxfId="5" dataCellStyle="Monétaire">
      <calculatedColumnFormula>Mouvements[[#This Row],[Qté signée]]*Mouvements[[#This Row],[Prix unitaire]]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E26" totalsRowShown="0" headerRowDxfId="43" dataDxfId="41" headerRowBorderDxfId="42" tableBorderDxfId="40" totalsRowBorderDxfId="39">
  <autoFilter ref="A3:E26"/>
  <tableColumns count="5">
    <tableColumn id="1" name="Désignation" dataDxfId="38">
      <calculatedColumnFormula>'suivi stock'!A2</calculatedColumnFormula>
    </tableColumn>
    <tableColumn id="2" name="Stock initial" dataDxfId="37">
      <calculatedColumnFormula>'suivi stock'!#REF!</calculatedColumnFormula>
    </tableColumn>
    <tableColumn id="3" name="Entrée" dataDxfId="36"/>
    <tableColumn id="4" name="Sortie" dataDxfId="35"/>
    <tableColumn id="5" name="Stock final" dataDxfId="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illag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illage">
      <a:fillStyleLst>
        <a:solidFill>
          <a:schemeClr val="phClr"/>
        </a:solidFill>
        <a:gradFill rotWithShape="1">
          <a:gsLst>
            <a:gs pos="28000">
              <a:schemeClr val="phClr">
                <a:tint val="18000"/>
                <a:satMod val="120000"/>
                <a:lumMod val="88000"/>
              </a:schemeClr>
            </a:gs>
            <a:gs pos="100000">
              <a:schemeClr val="phClr">
                <a:tint val="40000"/>
                <a:satMod val="100000"/>
                <a:lumMod val="7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95000"/>
              </a:schemeClr>
            </a:gs>
            <a:gs pos="100000">
              <a:schemeClr val="phClr">
                <a:shade val="82000"/>
                <a:satMod val="125000"/>
                <a:lumMod val="74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>
              <a:shade val="75000"/>
              <a:satMod val="125000"/>
              <a:lumMod val="7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50800" dir="5400000" sx="98000" sy="98000" rotWithShape="0">
              <a:srgbClr val="000000">
                <a:alpha val="20000"/>
              </a:srgbClr>
            </a:outerShdw>
          </a:effectLst>
        </a:effectStyle>
        <a:effectStyle>
          <a:effectLst>
            <a:outerShdw blurRad="40005" dist="22984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alanced" dir="tr"/>
          </a:scene3d>
          <a:sp3d prstMaterial="matte">
            <a:bevelT w="19050" h="38100"/>
          </a:sp3d>
        </a:effectStyle>
        <a:effectStyle>
          <a:effectLst>
            <a:reflection blurRad="38100" stA="26000" endPos="23000" dist="25400" dir="5400000" sy="-100000" rotWithShape="0"/>
          </a:effectLst>
          <a:scene3d>
            <a:camera prst="orthographicFront">
              <a:rot lat="0" lon="0" rev="0"/>
            </a:camera>
            <a:lightRig rig="balanced" dir="tr"/>
          </a:scene3d>
          <a:sp3d contourW="14605" prstMaterial="plastic">
            <a:bevelT w="50800"/>
            <a:contourClr>
              <a:schemeClr val="phClr">
                <a:shade val="30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shade val="90000"/>
                <a:satMod val="160000"/>
                <a:lumMod val="100000"/>
              </a:schemeClr>
            </a:gs>
            <a:gs pos="60000">
              <a:schemeClr val="phClr">
                <a:tint val="95000"/>
                <a:shade val="100000"/>
                <a:satMod val="130000"/>
                <a:lumMod val="130000"/>
              </a:schemeClr>
            </a:gs>
            <a:gs pos="100000">
              <a:schemeClr val="phClr">
                <a:tint val="97000"/>
                <a:shade val="100000"/>
                <a:hueMod val="100000"/>
                <a:satMod val="140000"/>
                <a:lumMod val="80000"/>
              </a:schemeClr>
            </a:gs>
          </a:gsLst>
          <a:path path="circle">
            <a:fillToRect l="20000" t="10000" r="20000" b="60000"/>
          </a:path>
        </a:gradFill>
        <a:gradFill rotWithShape="1">
          <a:gsLst>
            <a:gs pos="0">
              <a:schemeClr val="phClr">
                <a:tint val="94000"/>
                <a:satMod val="160000"/>
                <a:lumMod val="160000"/>
              </a:schemeClr>
            </a:gs>
            <a:gs pos="42000">
              <a:schemeClr val="phClr">
                <a:tint val="94000"/>
                <a:shade val="94000"/>
                <a:satMod val="160000"/>
                <a:lumMod val="130000"/>
              </a:schemeClr>
            </a:gs>
            <a:gs pos="100000">
              <a:schemeClr val="phClr">
                <a:tint val="97000"/>
                <a:shade val="94000"/>
                <a:satMod val="180000"/>
                <a:lumMod val="84000"/>
              </a:schemeClr>
            </a:gs>
          </a:gsLst>
          <a:path path="circle">
            <a:fillToRect l="24000" t="44000" r="24000" b="12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34"/>
  <sheetViews>
    <sheetView showGridLines="0" topLeftCell="E1" workbookViewId="0">
      <selection activeCell="K3" sqref="K3"/>
    </sheetView>
  </sheetViews>
  <sheetFormatPr baseColWidth="10" defaultRowHeight="16.5" x14ac:dyDescent="0.3"/>
  <cols>
    <col min="1" max="1" width="13.5" customWidth="1"/>
    <col min="2" max="2" width="13.375" bestFit="1" customWidth="1"/>
    <col min="5" max="5" width="13.625" customWidth="1"/>
    <col min="7" max="7" width="14.125" customWidth="1"/>
    <col min="9" max="9" width="13.25" customWidth="1"/>
    <col min="10" max="10" width="11.625" customWidth="1"/>
    <col min="11" max="11" width="11.75" bestFit="1" customWidth="1"/>
  </cols>
  <sheetData>
    <row r="1" spans="1:11" x14ac:dyDescent="0.3">
      <c r="A1" t="s">
        <v>0</v>
      </c>
      <c r="B1" t="s">
        <v>25</v>
      </c>
      <c r="E1" s="20" t="s">
        <v>0</v>
      </c>
      <c r="F1" s="21" t="s">
        <v>31</v>
      </c>
      <c r="G1" s="21" t="s">
        <v>32</v>
      </c>
      <c r="H1" s="21" t="s">
        <v>33</v>
      </c>
      <c r="I1" s="21" t="s">
        <v>36</v>
      </c>
      <c r="J1" s="20" t="s">
        <v>25</v>
      </c>
      <c r="K1" s="20" t="s">
        <v>26</v>
      </c>
    </row>
    <row r="2" spans="1:11" x14ac:dyDescent="0.3">
      <c r="A2" t="s">
        <v>5</v>
      </c>
      <c r="B2" s="1">
        <v>0.10882</v>
      </c>
      <c r="E2" s="17" t="s">
        <v>5</v>
      </c>
      <c r="F2" s="18">
        <v>43502</v>
      </c>
      <c r="G2" s="16" t="s">
        <v>1</v>
      </c>
      <c r="H2" s="19">
        <v>6000</v>
      </c>
      <c r="I2" s="19">
        <f>IF(Mouvements[[#This Row],[Mouvement]]="Sortie",-Mouvements[[#This Row],[Qté]],Mouvements[[#This Row],[Qté]])</f>
        <v>6000</v>
      </c>
      <c r="J2" s="23">
        <f>VLOOKUP(Mouvements[[#This Row],[Désignation]],Produits[],2,0)</f>
        <v>0.10882</v>
      </c>
      <c r="K2" s="22">
        <f>Mouvements[[#This Row],[Qté signée]]*Mouvements[[#This Row],[Prix unitaire]]</f>
        <v>652.91999999999996</v>
      </c>
    </row>
    <row r="3" spans="1:11" x14ac:dyDescent="0.3">
      <c r="A3" t="s">
        <v>6</v>
      </c>
      <c r="B3" s="1">
        <v>0.10882</v>
      </c>
      <c r="E3" s="17" t="s">
        <v>6</v>
      </c>
      <c r="F3" s="18">
        <v>43502</v>
      </c>
      <c r="G3" s="16" t="s">
        <v>1</v>
      </c>
      <c r="H3" s="19">
        <v>15500</v>
      </c>
      <c r="I3" s="19">
        <f>IF(Mouvements[[#This Row],[Mouvement]]="Sortie",-Mouvements[[#This Row],[Qté]],Mouvements[[#This Row],[Qté]])</f>
        <v>15500</v>
      </c>
      <c r="J3" s="23">
        <f>VLOOKUP(Mouvements[[#This Row],[Désignation]],Produits[],2,0)</f>
        <v>0.10882</v>
      </c>
      <c r="K3" s="22">
        <f>Mouvements[[#This Row],[Qté signée]]*Mouvements[[#This Row],[Prix unitaire]]</f>
        <v>1686.71</v>
      </c>
    </row>
    <row r="4" spans="1:11" x14ac:dyDescent="0.3">
      <c r="A4" t="s">
        <v>7</v>
      </c>
      <c r="B4" s="1">
        <v>0.10882</v>
      </c>
      <c r="E4" s="17" t="s">
        <v>7</v>
      </c>
      <c r="F4" s="18">
        <v>43502</v>
      </c>
      <c r="G4" s="16" t="s">
        <v>1</v>
      </c>
      <c r="H4" s="19">
        <v>9000</v>
      </c>
      <c r="I4" s="19">
        <f>IF(Mouvements[[#This Row],[Mouvement]]="Sortie",-Mouvements[[#This Row],[Qté]],Mouvements[[#This Row],[Qté]])</f>
        <v>9000</v>
      </c>
      <c r="J4" s="23">
        <f>VLOOKUP(Mouvements[[#This Row],[Désignation]],Produits[],2,0)</f>
        <v>0.10882</v>
      </c>
      <c r="K4" s="22">
        <f>Mouvements[[#This Row],[Qté signée]]*Mouvements[[#This Row],[Prix unitaire]]</f>
        <v>979.38</v>
      </c>
    </row>
    <row r="5" spans="1:11" x14ac:dyDescent="0.3">
      <c r="A5" t="s">
        <v>8</v>
      </c>
      <c r="B5" s="1">
        <v>0.10882</v>
      </c>
      <c r="E5" s="17" t="s">
        <v>8</v>
      </c>
      <c r="F5" s="18">
        <v>43502</v>
      </c>
      <c r="G5" s="16" t="s">
        <v>1</v>
      </c>
      <c r="H5" s="19">
        <v>5000</v>
      </c>
      <c r="I5" s="19">
        <f>IF(Mouvements[[#This Row],[Mouvement]]="Sortie",-Mouvements[[#This Row],[Qté]],Mouvements[[#This Row],[Qté]])</f>
        <v>5000</v>
      </c>
      <c r="J5" s="23">
        <f>VLOOKUP(Mouvements[[#This Row],[Désignation]],Produits[],2,0)</f>
        <v>0.10882</v>
      </c>
      <c r="K5" s="22">
        <f>Mouvements[[#This Row],[Qté signée]]*Mouvements[[#This Row],[Prix unitaire]]</f>
        <v>544.1</v>
      </c>
    </row>
    <row r="6" spans="1:11" x14ac:dyDescent="0.3">
      <c r="A6" t="s">
        <v>9</v>
      </c>
      <c r="B6" s="1">
        <v>0.10882</v>
      </c>
      <c r="E6" s="17" t="s">
        <v>9</v>
      </c>
      <c r="F6" s="18">
        <v>43502</v>
      </c>
      <c r="G6" s="16" t="s">
        <v>1</v>
      </c>
      <c r="H6" s="19">
        <v>9750</v>
      </c>
      <c r="I6" s="19">
        <f>IF(Mouvements[[#This Row],[Mouvement]]="Sortie",-Mouvements[[#This Row],[Qté]],Mouvements[[#This Row],[Qté]])</f>
        <v>9750</v>
      </c>
      <c r="J6" s="23">
        <f>VLOOKUP(Mouvements[[#This Row],[Désignation]],Produits[],2,0)</f>
        <v>0.10882</v>
      </c>
      <c r="K6" s="22">
        <f>Mouvements[[#This Row],[Qté signée]]*Mouvements[[#This Row],[Prix unitaire]]</f>
        <v>1060.9949999999999</v>
      </c>
    </row>
    <row r="7" spans="1:11" x14ac:dyDescent="0.3">
      <c r="A7" t="s">
        <v>10</v>
      </c>
      <c r="B7" s="1">
        <v>0.10882</v>
      </c>
      <c r="E7" s="17" t="s">
        <v>10</v>
      </c>
      <c r="F7" s="18">
        <v>43502</v>
      </c>
      <c r="G7" s="16" t="s">
        <v>1</v>
      </c>
      <c r="H7" s="19">
        <v>2250</v>
      </c>
      <c r="I7" s="19">
        <f>IF(Mouvements[[#This Row],[Mouvement]]="Sortie",-Mouvements[[#This Row],[Qté]],Mouvements[[#This Row],[Qté]])</f>
        <v>2250</v>
      </c>
      <c r="J7" s="23">
        <f>VLOOKUP(Mouvements[[#This Row],[Désignation]],Produits[],2,0)</f>
        <v>0.10882</v>
      </c>
      <c r="K7" s="22">
        <f>Mouvements[[#This Row],[Qté signée]]*Mouvements[[#This Row],[Prix unitaire]]</f>
        <v>244.845</v>
      </c>
    </row>
    <row r="8" spans="1:11" x14ac:dyDescent="0.3">
      <c r="A8" t="s">
        <v>11</v>
      </c>
      <c r="B8" s="1">
        <v>0.10882</v>
      </c>
      <c r="E8" s="17" t="s">
        <v>11</v>
      </c>
      <c r="F8" s="18">
        <v>43502</v>
      </c>
      <c r="G8" s="16" t="s">
        <v>1</v>
      </c>
      <c r="H8" s="19">
        <v>7500</v>
      </c>
      <c r="I8" s="19">
        <f>IF(Mouvements[[#This Row],[Mouvement]]="Sortie",-Mouvements[[#This Row],[Qté]],Mouvements[[#This Row],[Qté]])</f>
        <v>7500</v>
      </c>
      <c r="J8" s="23">
        <f>VLOOKUP(Mouvements[[#This Row],[Désignation]],Produits[],2,0)</f>
        <v>0.10882</v>
      </c>
      <c r="K8" s="22">
        <f>Mouvements[[#This Row],[Qté signée]]*Mouvements[[#This Row],[Prix unitaire]]</f>
        <v>816.15</v>
      </c>
    </row>
    <row r="9" spans="1:11" x14ac:dyDescent="0.3">
      <c r="A9" t="s">
        <v>12</v>
      </c>
      <c r="B9" s="1">
        <v>0.10882</v>
      </c>
      <c r="E9" s="17" t="s">
        <v>12</v>
      </c>
      <c r="F9" s="18">
        <v>43502</v>
      </c>
      <c r="G9" s="16" t="s">
        <v>1</v>
      </c>
      <c r="H9" s="19">
        <v>11000</v>
      </c>
      <c r="I9" s="19">
        <f>IF(Mouvements[[#This Row],[Mouvement]]="Sortie",-Mouvements[[#This Row],[Qté]],Mouvements[[#This Row],[Qté]])</f>
        <v>11000</v>
      </c>
      <c r="J9" s="23">
        <f>VLOOKUP(Mouvements[[#This Row],[Désignation]],Produits[],2,0)</f>
        <v>0.10882</v>
      </c>
      <c r="K9" s="22">
        <f>Mouvements[[#This Row],[Qté signée]]*Mouvements[[#This Row],[Prix unitaire]]</f>
        <v>1197.02</v>
      </c>
    </row>
    <row r="10" spans="1:11" x14ac:dyDescent="0.3">
      <c r="A10" t="s">
        <v>13</v>
      </c>
      <c r="B10" s="1">
        <v>0.17313000000000001</v>
      </c>
      <c r="E10" s="17" t="s">
        <v>13</v>
      </c>
      <c r="F10" s="18">
        <v>43502</v>
      </c>
      <c r="G10" s="16" t="s">
        <v>1</v>
      </c>
      <c r="H10" s="19">
        <v>30000</v>
      </c>
      <c r="I10" s="19">
        <f>IF(Mouvements[[#This Row],[Mouvement]]="Sortie",-Mouvements[[#This Row],[Qté]],Mouvements[[#This Row],[Qté]])</f>
        <v>30000</v>
      </c>
      <c r="J10" s="23">
        <f>VLOOKUP(Mouvements[[#This Row],[Désignation]],Produits[],2,0)</f>
        <v>0.17313000000000001</v>
      </c>
      <c r="K10" s="22">
        <f>Mouvements[[#This Row],[Qté signée]]*Mouvements[[#This Row],[Prix unitaire]]</f>
        <v>5193.9000000000005</v>
      </c>
    </row>
    <row r="11" spans="1:11" x14ac:dyDescent="0.3">
      <c r="A11" t="s">
        <v>14</v>
      </c>
      <c r="B11" s="1">
        <v>0.17313000000000001</v>
      </c>
      <c r="E11" s="17" t="s">
        <v>14</v>
      </c>
      <c r="F11" s="18">
        <v>43502</v>
      </c>
      <c r="G11" s="16" t="s">
        <v>1</v>
      </c>
      <c r="H11" s="19">
        <v>36000</v>
      </c>
      <c r="I11" s="19">
        <f>IF(Mouvements[[#This Row],[Mouvement]]="Sortie",-Mouvements[[#This Row],[Qté]],Mouvements[[#This Row],[Qté]])</f>
        <v>36000</v>
      </c>
      <c r="J11" s="23">
        <f>VLOOKUP(Mouvements[[#This Row],[Désignation]],Produits[],2,0)</f>
        <v>0.17313000000000001</v>
      </c>
      <c r="K11" s="22">
        <f>Mouvements[[#This Row],[Qté signée]]*Mouvements[[#This Row],[Prix unitaire]]</f>
        <v>6232.68</v>
      </c>
    </row>
    <row r="12" spans="1:11" x14ac:dyDescent="0.3">
      <c r="A12" t="s">
        <v>15</v>
      </c>
      <c r="B12" s="1">
        <v>0.17313000000000001</v>
      </c>
      <c r="E12" s="17" t="s">
        <v>15</v>
      </c>
      <c r="F12" s="18">
        <v>43502</v>
      </c>
      <c r="G12" s="16" t="s">
        <v>1</v>
      </c>
      <c r="H12" s="19">
        <v>32500</v>
      </c>
      <c r="I12" s="19">
        <f>IF(Mouvements[[#This Row],[Mouvement]]="Sortie",-Mouvements[[#This Row],[Qté]],Mouvements[[#This Row],[Qté]])</f>
        <v>32500</v>
      </c>
      <c r="J12" s="23">
        <f>VLOOKUP(Mouvements[[#This Row],[Désignation]],Produits[],2,0)</f>
        <v>0.17313000000000001</v>
      </c>
      <c r="K12" s="22">
        <f>Mouvements[[#This Row],[Qté signée]]*Mouvements[[#This Row],[Prix unitaire]]</f>
        <v>5626.7250000000004</v>
      </c>
    </row>
    <row r="13" spans="1:11" x14ac:dyDescent="0.3">
      <c r="A13" t="s">
        <v>16</v>
      </c>
      <c r="B13" s="1">
        <v>0.17313000000000001</v>
      </c>
      <c r="E13" s="17" t="s">
        <v>16</v>
      </c>
      <c r="F13" s="18">
        <v>43502</v>
      </c>
      <c r="G13" s="16" t="s">
        <v>1</v>
      </c>
      <c r="H13" s="19">
        <v>15000</v>
      </c>
      <c r="I13" s="19">
        <f>IF(Mouvements[[#This Row],[Mouvement]]="Sortie",-Mouvements[[#This Row],[Qté]],Mouvements[[#This Row],[Qté]])</f>
        <v>15000</v>
      </c>
      <c r="J13" s="23">
        <f>VLOOKUP(Mouvements[[#This Row],[Désignation]],Produits[],2,0)</f>
        <v>0.17313000000000001</v>
      </c>
      <c r="K13" s="22">
        <f>Mouvements[[#This Row],[Qté signée]]*Mouvements[[#This Row],[Prix unitaire]]</f>
        <v>2596.9500000000003</v>
      </c>
    </row>
    <row r="14" spans="1:11" x14ac:dyDescent="0.3">
      <c r="A14" t="s">
        <v>17</v>
      </c>
      <c r="B14" s="1">
        <v>0.17313000000000001</v>
      </c>
      <c r="E14" s="17" t="s">
        <v>17</v>
      </c>
      <c r="F14" s="18">
        <v>43502</v>
      </c>
      <c r="G14" s="16" t="s">
        <v>1</v>
      </c>
      <c r="H14" s="19">
        <v>18000</v>
      </c>
      <c r="I14" s="19">
        <f>IF(Mouvements[[#This Row],[Mouvement]]="Sortie",-Mouvements[[#This Row],[Qté]],Mouvements[[#This Row],[Qté]])</f>
        <v>18000</v>
      </c>
      <c r="J14" s="23">
        <f>VLOOKUP(Mouvements[[#This Row],[Désignation]],Produits[],2,0)</f>
        <v>0.17313000000000001</v>
      </c>
      <c r="K14" s="22">
        <f>Mouvements[[#This Row],[Qté signée]]*Mouvements[[#This Row],[Prix unitaire]]</f>
        <v>3116.34</v>
      </c>
    </row>
    <row r="15" spans="1:11" x14ac:dyDescent="0.3">
      <c r="A15" t="s">
        <v>18</v>
      </c>
      <c r="B15" s="1">
        <v>0.46500000000000002</v>
      </c>
      <c r="E15" s="17" t="s">
        <v>18</v>
      </c>
      <c r="F15" s="18">
        <v>43502</v>
      </c>
      <c r="G15" s="16" t="s">
        <v>1</v>
      </c>
      <c r="H15" s="19">
        <v>0</v>
      </c>
      <c r="I15" s="19">
        <f>IF(Mouvements[[#This Row],[Mouvement]]="Sortie",-Mouvements[[#This Row],[Qté]],Mouvements[[#This Row],[Qté]])</f>
        <v>0</v>
      </c>
      <c r="J15" s="23">
        <f>VLOOKUP(Mouvements[[#This Row],[Désignation]],Produits[],2,0)</f>
        <v>0.46500000000000002</v>
      </c>
      <c r="K15" s="22">
        <f>Mouvements[[#This Row],[Qté signée]]*Mouvements[[#This Row],[Prix unitaire]]</f>
        <v>0</v>
      </c>
    </row>
    <row r="16" spans="1:11" x14ac:dyDescent="0.3">
      <c r="A16" t="s">
        <v>19</v>
      </c>
      <c r="B16" s="1">
        <v>0.46500000000000002</v>
      </c>
      <c r="E16" s="17" t="s">
        <v>19</v>
      </c>
      <c r="F16" s="18">
        <v>43502</v>
      </c>
      <c r="G16" s="16" t="s">
        <v>1</v>
      </c>
      <c r="H16" s="19">
        <v>0</v>
      </c>
      <c r="I16" s="19">
        <f>IF(Mouvements[[#This Row],[Mouvement]]="Sortie",-Mouvements[[#This Row],[Qté]],Mouvements[[#This Row],[Qté]])</f>
        <v>0</v>
      </c>
      <c r="J16" s="23">
        <f>VLOOKUP(Mouvements[[#This Row],[Désignation]],Produits[],2,0)</f>
        <v>0.46500000000000002</v>
      </c>
      <c r="K16" s="22">
        <f>Mouvements[[#This Row],[Qté signée]]*Mouvements[[#This Row],[Prix unitaire]]</f>
        <v>0</v>
      </c>
    </row>
    <row r="17" spans="1:11" x14ac:dyDescent="0.3">
      <c r="A17" t="s">
        <v>20</v>
      </c>
      <c r="B17" s="1">
        <v>0.62</v>
      </c>
      <c r="E17" s="17" t="s">
        <v>20</v>
      </c>
      <c r="F17" s="18">
        <v>43502</v>
      </c>
      <c r="G17" s="16" t="s">
        <v>1</v>
      </c>
      <c r="H17" s="19">
        <v>500</v>
      </c>
      <c r="I17" s="19">
        <f>IF(Mouvements[[#This Row],[Mouvement]]="Sortie",-Mouvements[[#This Row],[Qté]],Mouvements[[#This Row],[Qté]])</f>
        <v>500</v>
      </c>
      <c r="J17" s="23">
        <f>VLOOKUP(Mouvements[[#This Row],[Désignation]],Produits[],2,0)</f>
        <v>0.62</v>
      </c>
      <c r="K17" s="22">
        <f>Mouvements[[#This Row],[Qté signée]]*Mouvements[[#This Row],[Prix unitaire]]</f>
        <v>310</v>
      </c>
    </row>
    <row r="18" spans="1:11" x14ac:dyDescent="0.3">
      <c r="A18" t="s">
        <v>21</v>
      </c>
      <c r="B18" s="1">
        <v>0.62</v>
      </c>
      <c r="E18" s="17" t="s">
        <v>21</v>
      </c>
      <c r="F18" s="18">
        <v>43502</v>
      </c>
      <c r="G18" s="16" t="s">
        <v>1</v>
      </c>
      <c r="H18" s="19">
        <v>500</v>
      </c>
      <c r="I18" s="19">
        <f>IF(Mouvements[[#This Row],[Mouvement]]="Sortie",-Mouvements[[#This Row],[Qté]],Mouvements[[#This Row],[Qté]])</f>
        <v>500</v>
      </c>
      <c r="J18" s="23">
        <f>VLOOKUP(Mouvements[[#This Row],[Désignation]],Produits[],2,0)</f>
        <v>0.62</v>
      </c>
      <c r="K18" s="22">
        <f>Mouvements[[#This Row],[Qté signée]]*Mouvements[[#This Row],[Prix unitaire]]</f>
        <v>310</v>
      </c>
    </row>
    <row r="19" spans="1:11" x14ac:dyDescent="0.3">
      <c r="A19" t="s">
        <v>22</v>
      </c>
      <c r="B19" s="1">
        <v>0.62</v>
      </c>
      <c r="E19" s="17" t="s">
        <v>22</v>
      </c>
      <c r="F19" s="18">
        <v>43502</v>
      </c>
      <c r="G19" s="16" t="s">
        <v>1</v>
      </c>
      <c r="H19" s="19">
        <v>1500</v>
      </c>
      <c r="I19" s="19">
        <f>IF(Mouvements[[#This Row],[Mouvement]]="Sortie",-Mouvements[[#This Row],[Qté]],Mouvements[[#This Row],[Qté]])</f>
        <v>1500</v>
      </c>
      <c r="J19" s="23">
        <f>VLOOKUP(Mouvements[[#This Row],[Désignation]],Produits[],2,0)</f>
        <v>0.62</v>
      </c>
      <c r="K19" s="22">
        <f>Mouvements[[#This Row],[Qté signée]]*Mouvements[[#This Row],[Prix unitaire]]</f>
        <v>930</v>
      </c>
    </row>
    <row r="20" spans="1:11" x14ac:dyDescent="0.3">
      <c r="A20" t="s">
        <v>23</v>
      </c>
      <c r="B20" s="1">
        <v>0.87</v>
      </c>
      <c r="E20" s="17" t="s">
        <v>23</v>
      </c>
      <c r="F20" s="18">
        <v>43502</v>
      </c>
      <c r="G20" s="16" t="s">
        <v>1</v>
      </c>
      <c r="H20" s="19">
        <v>500</v>
      </c>
      <c r="I20" s="19">
        <f>IF(Mouvements[[#This Row],[Mouvement]]="Sortie",-Mouvements[[#This Row],[Qté]],Mouvements[[#This Row],[Qté]])</f>
        <v>500</v>
      </c>
      <c r="J20" s="23">
        <f>VLOOKUP(Mouvements[[#This Row],[Désignation]],Produits[],2,0)</f>
        <v>0.87</v>
      </c>
      <c r="K20" s="22">
        <f>Mouvements[[#This Row],[Qté signée]]*Mouvements[[#This Row],[Prix unitaire]]</f>
        <v>435</v>
      </c>
    </row>
    <row r="21" spans="1:11" x14ac:dyDescent="0.3">
      <c r="A21" t="s">
        <v>24</v>
      </c>
      <c r="B21" s="1">
        <v>0.87</v>
      </c>
      <c r="E21" s="17" t="s">
        <v>24</v>
      </c>
      <c r="F21" s="18">
        <v>43502</v>
      </c>
      <c r="G21" s="16" t="s">
        <v>1</v>
      </c>
      <c r="H21" s="19">
        <v>500</v>
      </c>
      <c r="I21" s="19">
        <f>IF(Mouvements[[#This Row],[Mouvement]]="Sortie",-Mouvements[[#This Row],[Qté]],Mouvements[[#This Row],[Qté]])</f>
        <v>500</v>
      </c>
      <c r="J21" s="23">
        <f>VLOOKUP(Mouvements[[#This Row],[Désignation]],Produits[],2,0)</f>
        <v>0.87</v>
      </c>
      <c r="K21" s="22">
        <f>Mouvements[[#This Row],[Qté signée]]*Mouvements[[#This Row],[Prix unitaire]]</f>
        <v>435</v>
      </c>
    </row>
    <row r="22" spans="1:11" x14ac:dyDescent="0.3">
      <c r="A22" t="s">
        <v>28</v>
      </c>
      <c r="B22" s="1">
        <v>0.47499999999999998</v>
      </c>
      <c r="E22" s="17" t="s">
        <v>28</v>
      </c>
      <c r="F22" s="18">
        <v>43502</v>
      </c>
      <c r="G22" s="16" t="s">
        <v>1</v>
      </c>
      <c r="H22" s="19">
        <v>1000</v>
      </c>
      <c r="I22" s="19">
        <f>IF(Mouvements[[#This Row],[Mouvement]]="Sortie",-Mouvements[[#This Row],[Qté]],Mouvements[[#This Row],[Qté]])</f>
        <v>1000</v>
      </c>
      <c r="J22" s="23">
        <f>VLOOKUP(Mouvements[[#This Row],[Désignation]],Produits[],2,0)</f>
        <v>0.47499999999999998</v>
      </c>
      <c r="K22" s="22">
        <f>Mouvements[[#This Row],[Qté signée]]*Mouvements[[#This Row],[Prix unitaire]]</f>
        <v>475</v>
      </c>
    </row>
    <row r="23" spans="1:11" x14ac:dyDescent="0.3">
      <c r="A23" t="s">
        <v>29</v>
      </c>
      <c r="B23" s="1">
        <v>0.47499999999999998</v>
      </c>
      <c r="E23" s="17" t="s">
        <v>29</v>
      </c>
      <c r="F23" s="18">
        <v>43502</v>
      </c>
      <c r="G23" s="16" t="s">
        <v>1</v>
      </c>
      <c r="H23" s="19">
        <v>1000</v>
      </c>
      <c r="I23" s="19">
        <f>IF(Mouvements[[#This Row],[Mouvement]]="Sortie",-Mouvements[[#This Row],[Qté]],Mouvements[[#This Row],[Qté]])</f>
        <v>1000</v>
      </c>
      <c r="J23" s="23">
        <f>VLOOKUP(Mouvements[[#This Row],[Désignation]],Produits[],2,0)</f>
        <v>0.47499999999999998</v>
      </c>
      <c r="K23" s="22">
        <f>Mouvements[[#This Row],[Qté signée]]*Mouvements[[#This Row],[Prix unitaire]]</f>
        <v>475</v>
      </c>
    </row>
    <row r="24" spans="1:11" x14ac:dyDescent="0.3">
      <c r="A24" t="s">
        <v>30</v>
      </c>
      <c r="B24" s="1">
        <v>0.47499999999999998</v>
      </c>
      <c r="E24" s="17" t="s">
        <v>30</v>
      </c>
      <c r="F24" s="18">
        <v>43502</v>
      </c>
      <c r="G24" s="16" t="s">
        <v>1</v>
      </c>
      <c r="H24" s="19">
        <v>1000</v>
      </c>
      <c r="I24" s="19">
        <f>IF(Mouvements[[#This Row],[Mouvement]]="Sortie",-Mouvements[[#This Row],[Qté]],Mouvements[[#This Row],[Qté]])</f>
        <v>1000</v>
      </c>
      <c r="J24" s="23">
        <f>VLOOKUP(Mouvements[[#This Row],[Désignation]],Produits[],2,0)</f>
        <v>0.47499999999999998</v>
      </c>
      <c r="K24" s="22">
        <f>Mouvements[[#This Row],[Qté signée]]*Mouvements[[#This Row],[Prix unitaire]]</f>
        <v>475</v>
      </c>
    </row>
    <row r="25" spans="1:11" x14ac:dyDescent="0.3">
      <c r="B25" s="1"/>
      <c r="E25" s="17" t="s">
        <v>8</v>
      </c>
      <c r="F25" s="18">
        <v>43502</v>
      </c>
      <c r="G25" s="16" t="s">
        <v>3</v>
      </c>
      <c r="H25" s="19">
        <v>1500</v>
      </c>
      <c r="I25" s="19">
        <f>IF(Mouvements[[#This Row],[Mouvement]]="Sortie",-Mouvements[[#This Row],[Qté]],Mouvements[[#This Row],[Qté]])</f>
        <v>-1500</v>
      </c>
      <c r="J25" s="23">
        <f>VLOOKUP(Mouvements[[#This Row],[Désignation]],Produits[],2,0)</f>
        <v>0.10882</v>
      </c>
      <c r="K25" s="22">
        <f>Mouvements[[#This Row],[Qté signée]]*Mouvements[[#This Row],[Prix unitaire]]</f>
        <v>-163.22999999999999</v>
      </c>
    </row>
    <row r="26" spans="1:11" x14ac:dyDescent="0.3">
      <c r="E26" s="17" t="s">
        <v>10</v>
      </c>
      <c r="F26" s="18">
        <v>43502</v>
      </c>
      <c r="G26" s="16" t="s">
        <v>3</v>
      </c>
      <c r="H26" s="19">
        <v>500</v>
      </c>
      <c r="I26" s="19">
        <f>IF(Mouvements[[#This Row],[Mouvement]]="Sortie",-Mouvements[[#This Row],[Qté]],Mouvements[[#This Row],[Qté]])</f>
        <v>-500</v>
      </c>
      <c r="J26" s="23">
        <f>VLOOKUP(Mouvements[[#This Row],[Désignation]],Produits[],2,0)</f>
        <v>0.10882</v>
      </c>
      <c r="K26" s="22">
        <f>Mouvements[[#This Row],[Qté signée]]*Mouvements[[#This Row],[Prix unitaire]]</f>
        <v>-54.41</v>
      </c>
    </row>
    <row r="27" spans="1:11" x14ac:dyDescent="0.3">
      <c r="E27" s="17" t="s">
        <v>11</v>
      </c>
      <c r="F27" s="18">
        <v>43502</v>
      </c>
      <c r="G27" s="16" t="s">
        <v>3</v>
      </c>
      <c r="H27" s="19">
        <v>500</v>
      </c>
      <c r="I27" s="19">
        <f>IF(Mouvements[[#This Row],[Mouvement]]="Sortie",-Mouvements[[#This Row],[Qté]],Mouvements[[#This Row],[Qté]])</f>
        <v>-500</v>
      </c>
      <c r="J27" s="23">
        <f>VLOOKUP(Mouvements[[#This Row],[Désignation]],Produits[],2,0)</f>
        <v>0.10882</v>
      </c>
      <c r="K27" s="22">
        <f>Mouvements[[#This Row],[Qté signée]]*Mouvements[[#This Row],[Prix unitaire]]</f>
        <v>-54.41</v>
      </c>
    </row>
    <row r="28" spans="1:11" x14ac:dyDescent="0.3">
      <c r="E28" s="17" t="s">
        <v>12</v>
      </c>
      <c r="F28" s="18">
        <v>43502</v>
      </c>
      <c r="G28" s="16" t="s">
        <v>3</v>
      </c>
      <c r="H28" s="19">
        <v>500</v>
      </c>
      <c r="I28" s="19">
        <f>IF(Mouvements[[#This Row],[Mouvement]]="Sortie",-Mouvements[[#This Row],[Qté]],Mouvements[[#This Row],[Qté]])</f>
        <v>-500</v>
      </c>
      <c r="J28" s="23">
        <f>VLOOKUP(Mouvements[[#This Row],[Désignation]],Produits[],2,0)</f>
        <v>0.10882</v>
      </c>
      <c r="K28" s="22">
        <f>Mouvements[[#This Row],[Qté signée]]*Mouvements[[#This Row],[Prix unitaire]]</f>
        <v>-54.41</v>
      </c>
    </row>
    <row r="29" spans="1:11" x14ac:dyDescent="0.3">
      <c r="E29" s="17" t="s">
        <v>13</v>
      </c>
      <c r="F29" s="18">
        <v>43502</v>
      </c>
      <c r="G29" s="16" t="s">
        <v>3</v>
      </c>
      <c r="H29" s="19">
        <v>1500</v>
      </c>
      <c r="I29" s="19">
        <f>IF(Mouvements[[#This Row],[Mouvement]]="Sortie",-Mouvements[[#This Row],[Qté]],Mouvements[[#This Row],[Qté]])</f>
        <v>-1500</v>
      </c>
      <c r="J29" s="23">
        <f>VLOOKUP(Mouvements[[#This Row],[Désignation]],Produits[],2,0)</f>
        <v>0.17313000000000001</v>
      </c>
      <c r="K29" s="22">
        <f>Mouvements[[#This Row],[Qté signée]]*Mouvements[[#This Row],[Prix unitaire]]</f>
        <v>-259.69499999999999</v>
      </c>
    </row>
    <row r="30" spans="1:11" x14ac:dyDescent="0.3">
      <c r="E30" s="17" t="s">
        <v>14</v>
      </c>
      <c r="F30" s="18">
        <v>43502</v>
      </c>
      <c r="G30" s="16" t="s">
        <v>3</v>
      </c>
      <c r="H30" s="19">
        <v>500</v>
      </c>
      <c r="I30" s="19">
        <f>IF(Mouvements[[#This Row],[Mouvement]]="Sortie",-Mouvements[[#This Row],[Qté]],Mouvements[[#This Row],[Qté]])</f>
        <v>-500</v>
      </c>
      <c r="J30" s="23">
        <f>VLOOKUP(Mouvements[[#This Row],[Désignation]],Produits[],2,0)</f>
        <v>0.17313000000000001</v>
      </c>
      <c r="K30" s="22">
        <f>Mouvements[[#This Row],[Qté signée]]*Mouvements[[#This Row],[Prix unitaire]]</f>
        <v>-86.564999999999998</v>
      </c>
    </row>
    <row r="31" spans="1:11" x14ac:dyDescent="0.3">
      <c r="E31" s="17" t="s">
        <v>15</v>
      </c>
      <c r="F31" s="18">
        <v>43502</v>
      </c>
      <c r="G31" s="16" t="s">
        <v>3</v>
      </c>
      <c r="H31" s="19">
        <v>1500</v>
      </c>
      <c r="I31" s="19">
        <f>IF(Mouvements[[#This Row],[Mouvement]]="Sortie",-Mouvements[[#This Row],[Qté]],Mouvements[[#This Row],[Qté]])</f>
        <v>-1500</v>
      </c>
      <c r="J31" s="23">
        <f>VLOOKUP(Mouvements[[#This Row],[Désignation]],Produits[],2,0)</f>
        <v>0.17313000000000001</v>
      </c>
      <c r="K31" s="22">
        <f>Mouvements[[#This Row],[Qté signée]]*Mouvements[[#This Row],[Prix unitaire]]</f>
        <v>-259.69499999999999</v>
      </c>
    </row>
    <row r="32" spans="1:11" x14ac:dyDescent="0.3">
      <c r="E32" s="17" t="s">
        <v>16</v>
      </c>
      <c r="F32" s="18">
        <v>43502</v>
      </c>
      <c r="G32" s="16" t="s">
        <v>3</v>
      </c>
      <c r="H32" s="19">
        <v>500</v>
      </c>
      <c r="I32" s="19">
        <f>IF(Mouvements[[#This Row],[Mouvement]]="Sortie",-Mouvements[[#This Row],[Qté]],Mouvements[[#This Row],[Qté]])</f>
        <v>-500</v>
      </c>
      <c r="J32" s="23">
        <f>VLOOKUP(Mouvements[[#This Row],[Désignation]],Produits[],2,0)</f>
        <v>0.17313000000000001</v>
      </c>
      <c r="K32" s="22">
        <f>Mouvements[[#This Row],[Qté signée]]*Mouvements[[#This Row],[Prix unitaire]]</f>
        <v>-86.564999999999998</v>
      </c>
    </row>
    <row r="33" spans="5:11" x14ac:dyDescent="0.3">
      <c r="E33" s="17" t="s">
        <v>17</v>
      </c>
      <c r="F33" s="18">
        <v>43502</v>
      </c>
      <c r="G33" s="16" t="s">
        <v>3</v>
      </c>
      <c r="H33" s="19">
        <v>500</v>
      </c>
      <c r="I33" s="19">
        <f>IF(Mouvements[[#This Row],[Mouvement]]="Sortie",-Mouvements[[#This Row],[Qté]],Mouvements[[#This Row],[Qté]])</f>
        <v>-500</v>
      </c>
      <c r="J33" s="23">
        <f>VLOOKUP(Mouvements[[#This Row],[Désignation]],Produits[],2,0)</f>
        <v>0.17313000000000001</v>
      </c>
      <c r="K33" s="22">
        <f>Mouvements[[#This Row],[Qté signée]]*Mouvements[[#This Row],[Prix unitaire]]</f>
        <v>-86.564999999999998</v>
      </c>
    </row>
    <row r="34" spans="5:11" x14ac:dyDescent="0.3">
      <c r="E34" s="17" t="s">
        <v>28</v>
      </c>
      <c r="F34" s="18">
        <v>43502</v>
      </c>
      <c r="G34" s="16" t="s">
        <v>3</v>
      </c>
      <c r="H34" s="19">
        <v>500</v>
      </c>
      <c r="I34" s="19">
        <f>IF(Mouvements[[#This Row],[Mouvement]]="Sortie",-Mouvements[[#This Row],[Qté]],Mouvements[[#This Row],[Qté]])</f>
        <v>-500</v>
      </c>
      <c r="J34" s="23">
        <f>VLOOKUP(Mouvements[[#This Row],[Désignation]],Produits[],2,0)</f>
        <v>0.47499999999999998</v>
      </c>
      <c r="K34" s="22">
        <f>Mouvements[[#This Row],[Qté signée]]*Mouvements[[#This Row],[Prix unitaire]]</f>
        <v>-237.5</v>
      </c>
    </row>
  </sheetData>
  <pageMargins left="0.7" right="0.7" top="0.75" bottom="0.75" header="0.3" footer="0.3"/>
  <pageSetup paperSize="9" scale="90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78"/>
  <sheetViews>
    <sheetView tabSelected="1" workbookViewId="0">
      <selection activeCell="C79" sqref="C79"/>
    </sheetView>
  </sheetViews>
  <sheetFormatPr baseColWidth="10" defaultRowHeight="16.5" x14ac:dyDescent="0.3"/>
  <cols>
    <col min="1" max="1" width="43.875" bestFit="1" customWidth="1"/>
    <col min="2" max="2" width="23.875" bestFit="1" customWidth="1"/>
    <col min="3" max="3" width="11.625" bestFit="1" customWidth="1"/>
    <col min="4" max="4" width="12.625" bestFit="1" customWidth="1"/>
    <col min="5" max="5" width="20.375" bestFit="1" customWidth="1"/>
    <col min="6" max="6" width="26.5" bestFit="1" customWidth="1"/>
    <col min="7" max="7" width="25.25" bestFit="1" customWidth="1"/>
  </cols>
  <sheetData>
    <row r="3" spans="1:4" x14ac:dyDescent="0.3">
      <c r="B3" s="24" t="s">
        <v>35</v>
      </c>
    </row>
    <row r="4" spans="1:4" x14ac:dyDescent="0.3">
      <c r="A4" s="24" t="s">
        <v>34</v>
      </c>
      <c r="B4" t="s">
        <v>1</v>
      </c>
      <c r="C4" t="s">
        <v>3</v>
      </c>
      <c r="D4" t="s">
        <v>44</v>
      </c>
    </row>
    <row r="5" spans="1:4" x14ac:dyDescent="0.3">
      <c r="A5" s="31" t="s">
        <v>41</v>
      </c>
      <c r="B5" s="26"/>
      <c r="C5" s="26"/>
      <c r="D5" s="26"/>
    </row>
    <row r="6" spans="1:4" x14ac:dyDescent="0.3">
      <c r="A6" s="25" t="s">
        <v>11</v>
      </c>
      <c r="B6" s="26"/>
      <c r="C6" s="26"/>
      <c r="D6" s="26"/>
    </row>
    <row r="7" spans="1:4" x14ac:dyDescent="0.3">
      <c r="A7" s="29" t="s">
        <v>37</v>
      </c>
      <c r="B7" s="26">
        <v>7500</v>
      </c>
      <c r="C7" s="26">
        <v>-500</v>
      </c>
      <c r="D7" s="26">
        <v>7000</v>
      </c>
    </row>
    <row r="8" spans="1:4" x14ac:dyDescent="0.3">
      <c r="A8" s="30" t="s">
        <v>40</v>
      </c>
      <c r="B8" s="27">
        <v>816.15</v>
      </c>
      <c r="C8" s="27">
        <v>-54.41</v>
      </c>
      <c r="D8" s="27">
        <v>761.74</v>
      </c>
    </row>
    <row r="9" spans="1:4" x14ac:dyDescent="0.3">
      <c r="A9" s="25" t="s">
        <v>5</v>
      </c>
      <c r="B9" s="26"/>
      <c r="C9" s="26"/>
      <c r="D9" s="26"/>
    </row>
    <row r="10" spans="1:4" x14ac:dyDescent="0.3">
      <c r="A10" s="29" t="s">
        <v>37</v>
      </c>
      <c r="B10" s="26">
        <v>6000</v>
      </c>
      <c r="C10" s="26"/>
      <c r="D10" s="26">
        <v>6000</v>
      </c>
    </row>
    <row r="11" spans="1:4" x14ac:dyDescent="0.3">
      <c r="A11" s="30" t="s">
        <v>40</v>
      </c>
      <c r="B11" s="27">
        <v>652.91999999999996</v>
      </c>
      <c r="C11" s="27"/>
      <c r="D11" s="27">
        <v>652.91999999999996</v>
      </c>
    </row>
    <row r="12" spans="1:4" x14ac:dyDescent="0.3">
      <c r="A12" s="25" t="s">
        <v>13</v>
      </c>
      <c r="B12" s="26"/>
      <c r="C12" s="26"/>
      <c r="D12" s="26"/>
    </row>
    <row r="13" spans="1:4" x14ac:dyDescent="0.3">
      <c r="A13" s="29" t="s">
        <v>37</v>
      </c>
      <c r="B13" s="26">
        <v>30000</v>
      </c>
      <c r="C13" s="26">
        <v>-1500</v>
      </c>
      <c r="D13" s="26">
        <v>28500</v>
      </c>
    </row>
    <row r="14" spans="1:4" x14ac:dyDescent="0.3">
      <c r="A14" s="30" t="s">
        <v>40</v>
      </c>
      <c r="B14" s="27">
        <v>5193.9000000000005</v>
      </c>
      <c r="C14" s="27">
        <v>-259.69499999999999</v>
      </c>
      <c r="D14" s="27">
        <v>4934.2050000000008</v>
      </c>
    </row>
    <row r="15" spans="1:4" x14ac:dyDescent="0.3">
      <c r="A15" s="25" t="s">
        <v>18</v>
      </c>
      <c r="B15" s="26"/>
      <c r="C15" s="26"/>
      <c r="D15" s="26"/>
    </row>
    <row r="16" spans="1:4" x14ac:dyDescent="0.3">
      <c r="A16" s="29" t="s">
        <v>37</v>
      </c>
      <c r="B16" s="26">
        <v>0</v>
      </c>
      <c r="C16" s="26"/>
      <c r="D16" s="26">
        <v>0</v>
      </c>
    </row>
    <row r="17" spans="1:4" x14ac:dyDescent="0.3">
      <c r="A17" s="30" t="s">
        <v>40</v>
      </c>
      <c r="B17" s="27">
        <v>0</v>
      </c>
      <c r="C17" s="27"/>
      <c r="D17" s="27">
        <v>0</v>
      </c>
    </row>
    <row r="18" spans="1:4" x14ac:dyDescent="0.3">
      <c r="A18" s="25" t="s">
        <v>20</v>
      </c>
      <c r="B18" s="26"/>
      <c r="C18" s="26"/>
      <c r="D18" s="26"/>
    </row>
    <row r="19" spans="1:4" x14ac:dyDescent="0.3">
      <c r="A19" s="29" t="s">
        <v>37</v>
      </c>
      <c r="B19" s="26">
        <v>500</v>
      </c>
      <c r="C19" s="26"/>
      <c r="D19" s="26">
        <v>500</v>
      </c>
    </row>
    <row r="20" spans="1:4" x14ac:dyDescent="0.3">
      <c r="A20" s="30" t="s">
        <v>40</v>
      </c>
      <c r="B20" s="27">
        <v>310</v>
      </c>
      <c r="C20" s="27"/>
      <c r="D20" s="27">
        <v>310</v>
      </c>
    </row>
    <row r="21" spans="1:4" x14ac:dyDescent="0.3">
      <c r="A21" s="25" t="s">
        <v>23</v>
      </c>
      <c r="B21" s="26"/>
      <c r="C21" s="26"/>
      <c r="D21" s="26"/>
    </row>
    <row r="22" spans="1:4" x14ac:dyDescent="0.3">
      <c r="A22" s="29" t="s">
        <v>37</v>
      </c>
      <c r="B22" s="26">
        <v>500</v>
      </c>
      <c r="C22" s="26"/>
      <c r="D22" s="26">
        <v>500</v>
      </c>
    </row>
    <row r="23" spans="1:4" x14ac:dyDescent="0.3">
      <c r="A23" s="30" t="s">
        <v>40</v>
      </c>
      <c r="B23" s="27">
        <v>435</v>
      </c>
      <c r="C23" s="27"/>
      <c r="D23" s="27">
        <v>435</v>
      </c>
    </row>
    <row r="24" spans="1:4" x14ac:dyDescent="0.3">
      <c r="A24" s="25" t="s">
        <v>30</v>
      </c>
      <c r="B24" s="26"/>
      <c r="C24" s="26"/>
      <c r="D24" s="26"/>
    </row>
    <row r="25" spans="1:4" x14ac:dyDescent="0.3">
      <c r="A25" s="29" t="s">
        <v>37</v>
      </c>
      <c r="B25" s="26">
        <v>1000</v>
      </c>
      <c r="C25" s="26"/>
      <c r="D25" s="26">
        <v>1000</v>
      </c>
    </row>
    <row r="26" spans="1:4" x14ac:dyDescent="0.3">
      <c r="A26" s="30" t="s">
        <v>40</v>
      </c>
      <c r="B26" s="27">
        <v>475</v>
      </c>
      <c r="C26" s="27"/>
      <c r="D26" s="27">
        <v>475</v>
      </c>
    </row>
    <row r="27" spans="1:4" x14ac:dyDescent="0.3">
      <c r="A27" s="25" t="s">
        <v>8</v>
      </c>
      <c r="B27" s="26"/>
      <c r="C27" s="26"/>
      <c r="D27" s="26"/>
    </row>
    <row r="28" spans="1:4" x14ac:dyDescent="0.3">
      <c r="A28" s="29" t="s">
        <v>37</v>
      </c>
      <c r="B28" s="26">
        <v>5000</v>
      </c>
      <c r="C28" s="26">
        <v>-1500</v>
      </c>
      <c r="D28" s="26">
        <v>3500</v>
      </c>
    </row>
    <row r="29" spans="1:4" x14ac:dyDescent="0.3">
      <c r="A29" s="30" t="s">
        <v>40</v>
      </c>
      <c r="B29" s="27">
        <v>544.1</v>
      </c>
      <c r="C29" s="27">
        <v>-163.22999999999999</v>
      </c>
      <c r="D29" s="27">
        <v>380.87</v>
      </c>
    </row>
    <row r="30" spans="1:4" x14ac:dyDescent="0.3">
      <c r="A30" s="25" t="s">
        <v>16</v>
      </c>
      <c r="B30" s="26"/>
      <c r="C30" s="26"/>
      <c r="D30" s="26"/>
    </row>
    <row r="31" spans="1:4" x14ac:dyDescent="0.3">
      <c r="A31" s="29" t="s">
        <v>37</v>
      </c>
      <c r="B31" s="26">
        <v>15000</v>
      </c>
      <c r="C31" s="26">
        <v>-500</v>
      </c>
      <c r="D31" s="26">
        <v>14500</v>
      </c>
    </row>
    <row r="32" spans="1:4" x14ac:dyDescent="0.3">
      <c r="A32" s="30" t="s">
        <v>40</v>
      </c>
      <c r="B32" s="27">
        <v>2596.9500000000003</v>
      </c>
      <c r="C32" s="27">
        <v>-86.564999999999998</v>
      </c>
      <c r="D32" s="27">
        <v>2510.3850000000002</v>
      </c>
    </row>
    <row r="33" spans="1:4" x14ac:dyDescent="0.3">
      <c r="A33" s="25" t="s">
        <v>10</v>
      </c>
      <c r="B33" s="26"/>
      <c r="C33" s="26"/>
      <c r="D33" s="26"/>
    </row>
    <row r="34" spans="1:4" x14ac:dyDescent="0.3">
      <c r="A34" s="29" t="s">
        <v>37</v>
      </c>
      <c r="B34" s="26">
        <v>2250</v>
      </c>
      <c r="C34" s="26">
        <v>-500</v>
      </c>
      <c r="D34" s="26">
        <v>1750</v>
      </c>
    </row>
    <row r="35" spans="1:4" x14ac:dyDescent="0.3">
      <c r="A35" s="30" t="s">
        <v>40</v>
      </c>
      <c r="B35" s="27">
        <v>244.845</v>
      </c>
      <c r="C35" s="27">
        <v>-54.41</v>
      </c>
      <c r="D35" s="27">
        <v>190.435</v>
      </c>
    </row>
    <row r="36" spans="1:4" x14ac:dyDescent="0.3">
      <c r="A36" s="25" t="s">
        <v>17</v>
      </c>
      <c r="B36" s="26"/>
      <c r="C36" s="26"/>
      <c r="D36" s="26"/>
    </row>
    <row r="37" spans="1:4" x14ac:dyDescent="0.3">
      <c r="A37" s="29" t="s">
        <v>37</v>
      </c>
      <c r="B37" s="26">
        <v>18000</v>
      </c>
      <c r="C37" s="26">
        <v>-500</v>
      </c>
      <c r="D37" s="26">
        <v>17500</v>
      </c>
    </row>
    <row r="38" spans="1:4" x14ac:dyDescent="0.3">
      <c r="A38" s="30" t="s">
        <v>40</v>
      </c>
      <c r="B38" s="27">
        <v>3116.34</v>
      </c>
      <c r="C38" s="27">
        <v>-86.564999999999998</v>
      </c>
      <c r="D38" s="27">
        <v>3029.7750000000001</v>
      </c>
    </row>
    <row r="39" spans="1:4" x14ac:dyDescent="0.3">
      <c r="A39" s="25" t="s">
        <v>9</v>
      </c>
      <c r="B39" s="26"/>
      <c r="C39" s="26"/>
      <c r="D39" s="26"/>
    </row>
    <row r="40" spans="1:4" x14ac:dyDescent="0.3">
      <c r="A40" s="29" t="s">
        <v>37</v>
      </c>
      <c r="B40" s="26">
        <v>9750</v>
      </c>
      <c r="C40" s="26"/>
      <c r="D40" s="26">
        <v>9750</v>
      </c>
    </row>
    <row r="41" spans="1:4" x14ac:dyDescent="0.3">
      <c r="A41" s="30" t="s">
        <v>40</v>
      </c>
      <c r="B41" s="27">
        <v>1060.9949999999999</v>
      </c>
      <c r="C41" s="27"/>
      <c r="D41" s="27">
        <v>1060.9949999999999</v>
      </c>
    </row>
    <row r="42" spans="1:4" x14ac:dyDescent="0.3">
      <c r="A42" s="25" t="s">
        <v>6</v>
      </c>
      <c r="B42" s="26"/>
      <c r="C42" s="26"/>
      <c r="D42" s="26"/>
    </row>
    <row r="43" spans="1:4" x14ac:dyDescent="0.3">
      <c r="A43" s="29" t="s">
        <v>37</v>
      </c>
      <c r="B43" s="26">
        <v>15500</v>
      </c>
      <c r="C43" s="26"/>
      <c r="D43" s="26">
        <v>15500</v>
      </c>
    </row>
    <row r="44" spans="1:4" x14ac:dyDescent="0.3">
      <c r="A44" s="30" t="s">
        <v>40</v>
      </c>
      <c r="B44" s="27">
        <v>1686.71</v>
      </c>
      <c r="C44" s="27"/>
      <c r="D44" s="27">
        <v>1686.71</v>
      </c>
    </row>
    <row r="45" spans="1:4" x14ac:dyDescent="0.3">
      <c r="A45" s="25" t="s">
        <v>14</v>
      </c>
      <c r="B45" s="26"/>
      <c r="C45" s="26"/>
      <c r="D45" s="26"/>
    </row>
    <row r="46" spans="1:4" x14ac:dyDescent="0.3">
      <c r="A46" s="29" t="s">
        <v>37</v>
      </c>
      <c r="B46" s="26">
        <v>36000</v>
      </c>
      <c r="C46" s="26">
        <v>-500</v>
      </c>
      <c r="D46" s="26">
        <v>35500</v>
      </c>
    </row>
    <row r="47" spans="1:4" x14ac:dyDescent="0.3">
      <c r="A47" s="30" t="s">
        <v>40</v>
      </c>
      <c r="B47" s="27">
        <v>6232.68</v>
      </c>
      <c r="C47" s="27">
        <v>-86.564999999999998</v>
      </c>
      <c r="D47" s="27">
        <v>6146.1150000000007</v>
      </c>
    </row>
    <row r="48" spans="1:4" x14ac:dyDescent="0.3">
      <c r="A48" s="25" t="s">
        <v>19</v>
      </c>
      <c r="B48" s="26"/>
      <c r="C48" s="26"/>
      <c r="D48" s="26"/>
    </row>
    <row r="49" spans="1:4" x14ac:dyDescent="0.3">
      <c r="A49" s="29" t="s">
        <v>37</v>
      </c>
      <c r="B49" s="26">
        <v>0</v>
      </c>
      <c r="C49" s="26"/>
      <c r="D49" s="26">
        <v>0</v>
      </c>
    </row>
    <row r="50" spans="1:4" x14ac:dyDescent="0.3">
      <c r="A50" s="30" t="s">
        <v>40</v>
      </c>
      <c r="B50" s="27">
        <v>0</v>
      </c>
      <c r="C50" s="27"/>
      <c r="D50" s="27">
        <v>0</v>
      </c>
    </row>
    <row r="51" spans="1:4" x14ac:dyDescent="0.3">
      <c r="A51" s="25" t="s">
        <v>21</v>
      </c>
      <c r="B51" s="26"/>
      <c r="C51" s="26"/>
      <c r="D51" s="26"/>
    </row>
    <row r="52" spans="1:4" x14ac:dyDescent="0.3">
      <c r="A52" s="29" t="s">
        <v>37</v>
      </c>
      <c r="B52" s="26">
        <v>500</v>
      </c>
      <c r="C52" s="26"/>
      <c r="D52" s="26">
        <v>500</v>
      </c>
    </row>
    <row r="53" spans="1:4" x14ac:dyDescent="0.3">
      <c r="A53" s="30" t="s">
        <v>40</v>
      </c>
      <c r="B53" s="27">
        <v>310</v>
      </c>
      <c r="C53" s="27"/>
      <c r="D53" s="27">
        <v>310</v>
      </c>
    </row>
    <row r="54" spans="1:4" x14ac:dyDescent="0.3">
      <c r="A54" s="25" t="s">
        <v>24</v>
      </c>
      <c r="B54" s="26"/>
      <c r="C54" s="26"/>
      <c r="D54" s="26"/>
    </row>
    <row r="55" spans="1:4" x14ac:dyDescent="0.3">
      <c r="A55" s="29" t="s">
        <v>37</v>
      </c>
      <c r="B55" s="26">
        <v>500</v>
      </c>
      <c r="C55" s="26"/>
      <c r="D55" s="26">
        <v>500</v>
      </c>
    </row>
    <row r="56" spans="1:4" x14ac:dyDescent="0.3">
      <c r="A56" s="30" t="s">
        <v>40</v>
      </c>
      <c r="B56" s="27">
        <v>435</v>
      </c>
      <c r="C56" s="27"/>
      <c r="D56" s="27">
        <v>435</v>
      </c>
    </row>
    <row r="57" spans="1:4" x14ac:dyDescent="0.3">
      <c r="A57" s="25" t="s">
        <v>28</v>
      </c>
      <c r="B57" s="26"/>
      <c r="C57" s="26"/>
      <c r="D57" s="26"/>
    </row>
    <row r="58" spans="1:4" x14ac:dyDescent="0.3">
      <c r="A58" s="29" t="s">
        <v>37</v>
      </c>
      <c r="B58" s="26">
        <v>1000</v>
      </c>
      <c r="C58" s="26">
        <v>-500</v>
      </c>
      <c r="D58" s="26">
        <v>500</v>
      </c>
    </row>
    <row r="59" spans="1:4" x14ac:dyDescent="0.3">
      <c r="A59" s="30" t="s">
        <v>40</v>
      </c>
      <c r="B59" s="27">
        <v>475</v>
      </c>
      <c r="C59" s="27">
        <v>-237.5</v>
      </c>
      <c r="D59" s="27">
        <v>237.5</v>
      </c>
    </row>
    <row r="60" spans="1:4" x14ac:dyDescent="0.3">
      <c r="A60" s="25" t="s">
        <v>7</v>
      </c>
      <c r="B60" s="26"/>
      <c r="C60" s="26"/>
      <c r="D60" s="26"/>
    </row>
    <row r="61" spans="1:4" x14ac:dyDescent="0.3">
      <c r="A61" s="29" t="s">
        <v>37</v>
      </c>
      <c r="B61" s="26">
        <v>9000</v>
      </c>
      <c r="C61" s="26"/>
      <c r="D61" s="26">
        <v>9000</v>
      </c>
    </row>
    <row r="62" spans="1:4" x14ac:dyDescent="0.3">
      <c r="A62" s="30" t="s">
        <v>40</v>
      </c>
      <c r="B62" s="27">
        <v>979.38</v>
      </c>
      <c r="C62" s="27"/>
      <c r="D62" s="27">
        <v>979.38</v>
      </c>
    </row>
    <row r="63" spans="1:4" x14ac:dyDescent="0.3">
      <c r="A63" s="25" t="s">
        <v>15</v>
      </c>
      <c r="B63" s="26"/>
      <c r="C63" s="26"/>
      <c r="D63" s="26"/>
    </row>
    <row r="64" spans="1:4" x14ac:dyDescent="0.3">
      <c r="A64" s="29" t="s">
        <v>37</v>
      </c>
      <c r="B64" s="26">
        <v>32500</v>
      </c>
      <c r="C64" s="26">
        <v>-1500</v>
      </c>
      <c r="D64" s="26">
        <v>31000</v>
      </c>
    </row>
    <row r="65" spans="1:4" x14ac:dyDescent="0.3">
      <c r="A65" s="30" t="s">
        <v>40</v>
      </c>
      <c r="B65" s="27">
        <v>5626.7250000000004</v>
      </c>
      <c r="C65" s="27">
        <v>-259.69499999999999</v>
      </c>
      <c r="D65" s="27">
        <v>5367.0300000000007</v>
      </c>
    </row>
    <row r="66" spans="1:4" x14ac:dyDescent="0.3">
      <c r="A66" s="25" t="s">
        <v>22</v>
      </c>
      <c r="B66" s="26"/>
      <c r="C66" s="26"/>
      <c r="D66" s="26"/>
    </row>
    <row r="67" spans="1:4" x14ac:dyDescent="0.3">
      <c r="A67" s="29" t="s">
        <v>37</v>
      </c>
      <c r="B67" s="26">
        <v>1500</v>
      </c>
      <c r="C67" s="26"/>
      <c r="D67" s="26">
        <v>1500</v>
      </c>
    </row>
    <row r="68" spans="1:4" x14ac:dyDescent="0.3">
      <c r="A68" s="30" t="s">
        <v>40</v>
      </c>
      <c r="B68" s="27">
        <v>930</v>
      </c>
      <c r="C68" s="27"/>
      <c r="D68" s="27">
        <v>930</v>
      </c>
    </row>
    <row r="69" spans="1:4" x14ac:dyDescent="0.3">
      <c r="A69" s="25" t="s">
        <v>29</v>
      </c>
      <c r="B69" s="26"/>
      <c r="C69" s="26"/>
      <c r="D69" s="26"/>
    </row>
    <row r="70" spans="1:4" x14ac:dyDescent="0.3">
      <c r="A70" s="29" t="s">
        <v>37</v>
      </c>
      <c r="B70" s="26">
        <v>1000</v>
      </c>
      <c r="C70" s="26"/>
      <c r="D70" s="26">
        <v>1000</v>
      </c>
    </row>
    <row r="71" spans="1:4" x14ac:dyDescent="0.3">
      <c r="A71" s="30" t="s">
        <v>40</v>
      </c>
      <c r="B71" s="27">
        <v>475</v>
      </c>
      <c r="C71" s="27"/>
      <c r="D71" s="27">
        <v>475</v>
      </c>
    </row>
    <row r="72" spans="1:4" x14ac:dyDescent="0.3">
      <c r="A72" s="25" t="s">
        <v>12</v>
      </c>
      <c r="B72" s="26"/>
      <c r="C72" s="26"/>
      <c r="D72" s="26"/>
    </row>
    <row r="73" spans="1:4" x14ac:dyDescent="0.3">
      <c r="A73" s="29" t="s">
        <v>37</v>
      </c>
      <c r="B73" s="26">
        <v>11000</v>
      </c>
      <c r="C73" s="26">
        <v>-500</v>
      </c>
      <c r="D73" s="26">
        <v>10500</v>
      </c>
    </row>
    <row r="74" spans="1:4" x14ac:dyDescent="0.3">
      <c r="A74" s="30" t="s">
        <v>40</v>
      </c>
      <c r="B74" s="27">
        <v>1197.02</v>
      </c>
      <c r="C74" s="27">
        <v>-54.41</v>
      </c>
      <c r="D74" s="27">
        <v>1142.6099999999999</v>
      </c>
    </row>
    <row r="75" spans="1:4" x14ac:dyDescent="0.3">
      <c r="A75" s="28" t="s">
        <v>42</v>
      </c>
      <c r="B75" s="26">
        <v>204000</v>
      </c>
      <c r="C75" s="26">
        <v>-8000</v>
      </c>
      <c r="D75" s="26">
        <v>196000</v>
      </c>
    </row>
    <row r="76" spans="1:4" x14ac:dyDescent="0.3">
      <c r="A76" s="28" t="s">
        <v>43</v>
      </c>
      <c r="B76" s="27">
        <v>33793.714999999997</v>
      </c>
      <c r="C76" s="27">
        <v>-1343.0450000000001</v>
      </c>
      <c r="D76" s="27">
        <v>32450.670000000006</v>
      </c>
    </row>
    <row r="77" spans="1:4" x14ac:dyDescent="0.3">
      <c r="A77" s="28" t="s">
        <v>38</v>
      </c>
      <c r="B77" s="26">
        <v>204000</v>
      </c>
      <c r="C77" s="26">
        <v>-8000</v>
      </c>
      <c r="D77" s="26">
        <v>196000</v>
      </c>
    </row>
    <row r="78" spans="1:4" x14ac:dyDescent="0.3">
      <c r="A78" s="28" t="s">
        <v>39</v>
      </c>
      <c r="B78" s="27">
        <v>33793.714999999997</v>
      </c>
      <c r="C78" s="27">
        <v>-1343.0450000000001</v>
      </c>
      <c r="D78" s="27">
        <v>32450.670000000006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6"/>
  <sheetViews>
    <sheetView showGridLines="0" workbookViewId="0">
      <selection activeCell="B4" sqref="B4"/>
    </sheetView>
  </sheetViews>
  <sheetFormatPr baseColWidth="10" defaultRowHeight="16.5" x14ac:dyDescent="0.3"/>
  <cols>
    <col min="1" max="1" width="13.625" customWidth="1"/>
    <col min="2" max="2" width="13.25" customWidth="1"/>
    <col min="5" max="5" width="12.25" customWidth="1"/>
  </cols>
  <sheetData>
    <row r="1" spans="1:5" x14ac:dyDescent="0.3">
      <c r="A1" s="6" t="s">
        <v>27</v>
      </c>
      <c r="B1" s="2">
        <f ca="1">TODAY()</f>
        <v>43502</v>
      </c>
      <c r="C1" s="2"/>
      <c r="D1" s="2"/>
      <c r="E1" s="2"/>
    </row>
    <row r="2" spans="1:5" s="4" customFormat="1" x14ac:dyDescent="0.3">
      <c r="A2" s="3"/>
      <c r="B2" s="3"/>
      <c r="D2" s="5"/>
    </row>
    <row r="3" spans="1:5" x14ac:dyDescent="0.3">
      <c r="A3" s="8" t="s">
        <v>0</v>
      </c>
      <c r="B3" s="9" t="s">
        <v>1</v>
      </c>
      <c r="C3" s="9" t="s">
        <v>2</v>
      </c>
      <c r="D3" s="9" t="s">
        <v>3</v>
      </c>
      <c r="E3" s="10" t="s">
        <v>4</v>
      </c>
    </row>
    <row r="4" spans="1:5" s="7" customFormat="1" ht="43.5" customHeight="1" x14ac:dyDescent="0.3">
      <c r="A4" s="11" t="str">
        <f>'suivi stock'!A2</f>
        <v>Bleu 1,5</v>
      </c>
      <c r="B4" s="12" t="e">
        <f>'suivi stock'!#REF!</f>
        <v>#REF!</v>
      </c>
      <c r="C4" s="12"/>
      <c r="D4" s="12"/>
      <c r="E4" s="13"/>
    </row>
    <row r="5" spans="1:5" s="7" customFormat="1" ht="43.5" customHeight="1" x14ac:dyDescent="0.3">
      <c r="A5" s="11" t="str">
        <f>'suivi stock'!A3</f>
        <v>Rouge 1,5</v>
      </c>
      <c r="B5" s="12" t="e">
        <f>'suivi stock'!#REF!</f>
        <v>#REF!</v>
      </c>
      <c r="C5" s="12"/>
      <c r="D5" s="12"/>
      <c r="E5" s="13"/>
    </row>
    <row r="6" spans="1:5" s="7" customFormat="1" ht="43.5" customHeight="1" x14ac:dyDescent="0.3">
      <c r="A6" s="11" t="str">
        <f>'suivi stock'!A4</f>
        <v>V/J 1,5</v>
      </c>
      <c r="B6" s="12" t="e">
        <f>'suivi stock'!#REF!</f>
        <v>#REF!</v>
      </c>
      <c r="C6" s="12"/>
      <c r="D6" s="12"/>
      <c r="E6" s="13"/>
    </row>
    <row r="7" spans="1:5" s="7" customFormat="1" ht="43.5" customHeight="1" x14ac:dyDescent="0.3">
      <c r="A7" s="11" t="str">
        <f>'suivi stock'!A5</f>
        <v>Marron 1,5</v>
      </c>
      <c r="B7" s="12" t="e">
        <f>'suivi stock'!#REF!</f>
        <v>#REF!</v>
      </c>
      <c r="C7" s="12"/>
      <c r="D7" s="12"/>
      <c r="E7" s="13"/>
    </row>
    <row r="8" spans="1:5" s="7" customFormat="1" ht="43.5" customHeight="1" x14ac:dyDescent="0.3">
      <c r="A8" s="11" t="str">
        <f>'suivi stock'!A6</f>
        <v>Orange 1,5</v>
      </c>
      <c r="B8" s="12" t="e">
        <f>'suivi stock'!#REF!</f>
        <v>#REF!</v>
      </c>
      <c r="C8" s="12"/>
      <c r="D8" s="12"/>
      <c r="E8" s="13"/>
    </row>
    <row r="9" spans="1:5" s="7" customFormat="1" ht="43.5" customHeight="1" x14ac:dyDescent="0.3">
      <c r="A9" s="11" t="str">
        <f>'suivi stock'!A7</f>
        <v>Noir 1,5</v>
      </c>
      <c r="B9" s="12" t="e">
        <f>'suivi stock'!#REF!</f>
        <v>#REF!</v>
      </c>
      <c r="C9" s="12"/>
      <c r="D9" s="12"/>
      <c r="E9" s="13"/>
    </row>
    <row r="10" spans="1:5" s="7" customFormat="1" ht="43.5" customHeight="1" x14ac:dyDescent="0.3">
      <c r="A10" s="11" t="str">
        <f>'suivi stock'!A8</f>
        <v>Blanc 1,5</v>
      </c>
      <c r="B10" s="12" t="e">
        <f>'suivi stock'!#REF!</f>
        <v>#REF!</v>
      </c>
      <c r="C10" s="12"/>
      <c r="D10" s="12"/>
      <c r="E10" s="13"/>
    </row>
    <row r="11" spans="1:5" s="7" customFormat="1" ht="43.5" customHeight="1" x14ac:dyDescent="0.3">
      <c r="A11" s="11" t="str">
        <f>'suivi stock'!A9</f>
        <v>Violet 1,5</v>
      </c>
      <c r="B11" s="12" t="e">
        <f>'suivi stock'!#REF!</f>
        <v>#REF!</v>
      </c>
      <c r="C11" s="12"/>
      <c r="D11" s="12"/>
      <c r="E11" s="13"/>
    </row>
    <row r="12" spans="1:5" s="7" customFormat="1" ht="43.5" customHeight="1" x14ac:dyDescent="0.3">
      <c r="A12" s="11" t="str">
        <f>'suivi stock'!A10</f>
        <v>Bleu 2,5</v>
      </c>
      <c r="B12" s="12" t="e">
        <f>'suivi stock'!#REF!</f>
        <v>#REF!</v>
      </c>
      <c r="C12" s="12"/>
      <c r="D12" s="12"/>
      <c r="E12" s="13"/>
    </row>
    <row r="13" spans="1:5" s="7" customFormat="1" ht="43.5" customHeight="1" x14ac:dyDescent="0.3">
      <c r="A13" s="11" t="str">
        <f>'suivi stock'!A11</f>
        <v>Rouge 2,5</v>
      </c>
      <c r="B13" s="12" t="e">
        <f>'suivi stock'!#REF!</f>
        <v>#REF!</v>
      </c>
      <c r="C13" s="12"/>
      <c r="D13" s="12"/>
      <c r="E13" s="13"/>
    </row>
    <row r="14" spans="1:5" s="7" customFormat="1" ht="43.5" customHeight="1" x14ac:dyDescent="0.3">
      <c r="A14" s="11" t="str">
        <f>'suivi stock'!A12</f>
        <v>V/J 2,5</v>
      </c>
      <c r="B14" s="12" t="e">
        <f>'suivi stock'!#REF!</f>
        <v>#REF!</v>
      </c>
      <c r="C14" s="12"/>
      <c r="D14" s="12"/>
      <c r="E14" s="13"/>
    </row>
    <row r="15" spans="1:5" s="7" customFormat="1" ht="43.5" customHeight="1" x14ac:dyDescent="0.3">
      <c r="A15" s="11" t="str">
        <f>'suivi stock'!A13</f>
        <v>Marron 2,5</v>
      </c>
      <c r="B15" s="12" t="e">
        <f>'suivi stock'!#REF!</f>
        <v>#REF!</v>
      </c>
      <c r="C15" s="12"/>
      <c r="D15" s="12"/>
      <c r="E15" s="13"/>
    </row>
    <row r="16" spans="1:5" s="7" customFormat="1" ht="43.5" customHeight="1" x14ac:dyDescent="0.3">
      <c r="A16" s="11" t="str">
        <f>'suivi stock'!A14</f>
        <v>Noir 2,5</v>
      </c>
      <c r="B16" s="12" t="e">
        <f>'suivi stock'!#REF!</f>
        <v>#REF!</v>
      </c>
      <c r="C16" s="12"/>
      <c r="D16" s="12"/>
      <c r="E16" s="13"/>
    </row>
    <row r="17" spans="1:5" s="7" customFormat="1" ht="43.5" customHeight="1" x14ac:dyDescent="0.3">
      <c r="A17" s="11" t="str">
        <f>'suivi stock'!A15</f>
        <v>Bleu alu 16</v>
      </c>
      <c r="B17" s="12" t="e">
        <f>'suivi stock'!#REF!</f>
        <v>#REF!</v>
      </c>
      <c r="C17" s="12"/>
      <c r="D17" s="12"/>
      <c r="E17" s="13"/>
    </row>
    <row r="18" spans="1:5" s="7" customFormat="1" ht="43.5" customHeight="1" x14ac:dyDescent="0.3">
      <c r="A18" s="11" t="str">
        <f>'suivi stock'!A16</f>
        <v>Rouge alu 16</v>
      </c>
      <c r="B18" s="12" t="e">
        <f>'suivi stock'!#REF!</f>
        <v>#REF!</v>
      </c>
      <c r="C18" s="12"/>
      <c r="D18" s="12"/>
      <c r="E18" s="13"/>
    </row>
    <row r="19" spans="1:5" s="7" customFormat="1" ht="43.5" customHeight="1" x14ac:dyDescent="0.3">
      <c r="A19" s="11" t="str">
        <f>'suivi stock'!A17</f>
        <v>Bleu alu 25</v>
      </c>
      <c r="B19" s="12" t="e">
        <f>'suivi stock'!#REF!</f>
        <v>#REF!</v>
      </c>
      <c r="C19" s="12"/>
      <c r="D19" s="12"/>
      <c r="E19" s="13"/>
    </row>
    <row r="20" spans="1:5" s="7" customFormat="1" ht="43.5" customHeight="1" x14ac:dyDescent="0.3">
      <c r="A20" s="11" t="str">
        <f>'suivi stock'!A18</f>
        <v>Rouge alu 25</v>
      </c>
      <c r="B20" s="12" t="e">
        <f>'suivi stock'!#REF!</f>
        <v>#REF!</v>
      </c>
      <c r="C20" s="12"/>
      <c r="D20" s="12"/>
      <c r="E20" s="13"/>
    </row>
    <row r="21" spans="1:5" s="7" customFormat="1" ht="43.5" customHeight="1" x14ac:dyDescent="0.3">
      <c r="A21" s="11" t="str">
        <f>'suivi stock'!A19</f>
        <v>V/J alu 25</v>
      </c>
      <c r="B21" s="12" t="e">
        <f>'suivi stock'!#REF!</f>
        <v>#REF!</v>
      </c>
      <c r="C21" s="12"/>
      <c r="D21" s="12"/>
      <c r="E21" s="13"/>
    </row>
    <row r="22" spans="1:5" s="7" customFormat="1" ht="43.5" customHeight="1" x14ac:dyDescent="0.3">
      <c r="A22" s="11" t="str">
        <f>'suivi stock'!A20</f>
        <v>Bleu alu 35</v>
      </c>
      <c r="B22" s="12" t="e">
        <f>'suivi stock'!#REF!</f>
        <v>#REF!</v>
      </c>
      <c r="C22" s="12"/>
      <c r="D22" s="12"/>
      <c r="E22" s="13"/>
    </row>
    <row r="23" spans="1:5" s="7" customFormat="1" ht="43.5" customHeight="1" x14ac:dyDescent="0.3">
      <c r="A23" s="11" t="str">
        <f>'suivi stock'!A21</f>
        <v>Rouge alu 35</v>
      </c>
      <c r="B23" s="14" t="e">
        <f>'suivi stock'!#REF!</f>
        <v>#REF!</v>
      </c>
      <c r="C23" s="14"/>
      <c r="D23" s="14"/>
      <c r="E23" s="15"/>
    </row>
    <row r="24" spans="1:5" ht="43.5" customHeight="1" x14ac:dyDescent="0.3">
      <c r="A24" s="11" t="str">
        <f>'suivi stock'!A22</f>
        <v>Rouge alu 6</v>
      </c>
      <c r="B24" s="12" t="e">
        <f>'suivi stock'!#REF!</f>
        <v>#REF!</v>
      </c>
      <c r="C24" s="12"/>
      <c r="D24" s="12"/>
      <c r="E24" s="13"/>
    </row>
    <row r="25" spans="1:5" ht="43.5" customHeight="1" x14ac:dyDescent="0.3">
      <c r="A25" s="11" t="str">
        <f>'suivi stock'!A23</f>
        <v>V/J alu 6</v>
      </c>
      <c r="B25" s="12" t="e">
        <f>'suivi stock'!#REF!</f>
        <v>#REF!</v>
      </c>
      <c r="C25" s="12"/>
      <c r="D25" s="12"/>
      <c r="E25" s="13"/>
    </row>
    <row r="26" spans="1:5" ht="43.5" customHeight="1" x14ac:dyDescent="0.3">
      <c r="A26" s="11" t="str">
        <f>'suivi stock'!A24</f>
        <v>Bleu alu 6</v>
      </c>
      <c r="B26" s="12" t="e">
        <f>'suivi stock'!#REF!</f>
        <v>#REF!</v>
      </c>
      <c r="C26" s="12"/>
      <c r="D26" s="12"/>
      <c r="E26" s="13"/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stock</vt:lpstr>
      <vt:lpstr>Suivi TCD</vt:lpstr>
      <vt:lpstr>feuille de suivi</vt:lpstr>
      <vt:lpstr>Feuil3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CA</cp:lastModifiedBy>
  <cp:lastPrinted>2019-01-29T08:10:41Z</cp:lastPrinted>
  <dcterms:created xsi:type="dcterms:W3CDTF">2019-01-23T10:25:53Z</dcterms:created>
  <dcterms:modified xsi:type="dcterms:W3CDTF">2019-02-06T16:39:23Z</dcterms:modified>
</cp:coreProperties>
</file>