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245"/>
  </bookViews>
  <sheets>
    <sheet name="Feuil1" sheetId="1" r:id="rId1"/>
    <sheet name="Feuil2" sheetId="2" r:id="rId2"/>
    <sheet name="Feuil3" sheetId="3" r:id="rId3"/>
  </sheets>
  <calcPr calcId="145621" concurrentCalc="0"/>
  <pivotCaches>
    <pivotCache cacheId="69" r:id="rId4"/>
  </pivotCaches>
</workbook>
</file>

<file path=xl/calcChain.xml><?xml version="1.0" encoding="utf-8"?>
<calcChain xmlns="http://schemas.openxmlformats.org/spreadsheetml/2006/main">
  <c r="J2" i="1" l="1"/>
  <c r="M2" i="1"/>
  <c r="L2" i="1"/>
  <c r="K2" i="1"/>
</calcChain>
</file>

<file path=xl/sharedStrings.xml><?xml version="1.0" encoding="utf-8"?>
<sst xmlns="http://schemas.openxmlformats.org/spreadsheetml/2006/main" count="38" uniqueCount="21">
  <si>
    <t>réf client</t>
  </si>
  <si>
    <t>type document</t>
  </si>
  <si>
    <t>numéro document</t>
  </si>
  <si>
    <t>montant</t>
  </si>
  <si>
    <t>facture</t>
  </si>
  <si>
    <t>avoir</t>
  </si>
  <si>
    <t>effet</t>
  </si>
  <si>
    <t>Commentaire</t>
  </si>
  <si>
    <t>Contre partie Effet</t>
  </si>
  <si>
    <t>Effet en portefeuille</t>
  </si>
  <si>
    <t>Effet Lettré</t>
  </si>
  <si>
    <t>Effet Non lettré</t>
  </si>
  <si>
    <t>&gt; Traitement</t>
  </si>
  <si>
    <t>contre partie Effet</t>
  </si>
  <si>
    <t>effet non lettré</t>
  </si>
  <si>
    <t>Ref client</t>
  </si>
  <si>
    <t>Effet lettré</t>
  </si>
  <si>
    <t>Ref Client</t>
  </si>
  <si>
    <t xml:space="preserve"> </t>
  </si>
  <si>
    <t>Montants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</si>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</sst>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2931.037512962961" createdVersion="4" refreshedVersion="4" minRefreshableVersion="3" recordCount="12">
  <cacheSource type="worksheet">
    <worksheetSource name="Tableau1"/>
  </cacheSource>
  <cacheFields count="5">
    <cacheField name="réf client" numFmtId="0">
      <sharedItems containsSemiMixedTypes="0" containsString="0" containsNumber="1" containsInteger="1" minValue="123456" maxValue="123456" count="1">
        <n v="123456"/>
      </sharedItems>
    </cacheField>
    <cacheField name="type document" numFmtId="0">
      <sharedItems/>
    </cacheField>
    <cacheField name="numéro document" numFmtId="0">
      <sharedItems containsSemiMixedTypes="0" containsString="0" containsNumber="1" containsInteger="1" minValue="1234" maxValue="4869"/>
    </cacheField>
    <cacheField name="montant" numFmtId="0">
      <sharedItems containsSemiMixedTypes="0" containsString="0" containsNumber="1" containsInteger="1" minValue="-10000" maxValue="5000"/>
    </cacheField>
    <cacheField name="Commentaire" numFmtId="0">
      <sharedItems containsBlank="1" count="5">
        <m/>
        <s v="Contre partie Effet"/>
        <s v="Effet en portefeuille"/>
        <s v="Effet Lettré"/>
        <s v="Effet Non lettr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s v="facture"/>
    <n v="1565"/>
    <n v="3000"/>
    <x v="0"/>
  </r>
  <r>
    <x v="0"/>
    <s v="facture"/>
    <n v="1597"/>
    <n v="2000"/>
    <x v="0"/>
  </r>
  <r>
    <x v="0"/>
    <s v="avoir"/>
    <n v="1234"/>
    <n v="-200"/>
    <x v="0"/>
  </r>
  <r>
    <x v="0"/>
    <s v="effet"/>
    <n v="1591"/>
    <n v="2000"/>
    <x v="1"/>
  </r>
  <r>
    <x v="0"/>
    <s v="effet"/>
    <n v="1591"/>
    <n v="-2000"/>
    <x v="2"/>
  </r>
  <r>
    <x v="0"/>
    <s v="effet"/>
    <n v="1258"/>
    <n v="3000"/>
    <x v="3"/>
  </r>
  <r>
    <x v="0"/>
    <s v="avoir"/>
    <n v="1255"/>
    <n v="-350"/>
    <x v="0"/>
  </r>
  <r>
    <x v="0"/>
    <s v="facture"/>
    <n v="4869"/>
    <n v="5000"/>
    <x v="0"/>
  </r>
  <r>
    <x v="0"/>
    <s v="effet"/>
    <n v="1478"/>
    <n v="500"/>
    <x v="3"/>
  </r>
  <r>
    <x v="0"/>
    <s v="effet"/>
    <n v="1587"/>
    <n v="-5000"/>
    <x v="2"/>
  </r>
  <r>
    <x v="0"/>
    <s v="effet"/>
    <n v="1587"/>
    <n v="5000"/>
    <x v="1"/>
  </r>
  <r>
    <x v="0"/>
    <s v="effet"/>
    <n v="1527"/>
    <n v="-1000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Ref Client" colHeaderCaption=" ">
  <location ref="I9:M11" firstHeaderRow="1" firstDataRow="2" firstDataCol="1"/>
  <pivotFields count="5">
    <pivotField axis="axisRow" showAll="0">
      <items count="2">
        <item x="0"/>
        <item t="default"/>
      </items>
    </pivotField>
    <pivotField showAll="0"/>
    <pivotField showAll="0"/>
    <pivotField dataField="1" showAll="0"/>
    <pivotField axis="axisCol" showAll="0">
      <items count="6">
        <item x="2"/>
        <item x="1"/>
        <item x="3"/>
        <item x="4"/>
        <item h="1" x="0"/>
        <item t="default"/>
      </items>
    </pivotField>
  </pivotFields>
  <rowFields count="1">
    <field x="0"/>
  </rowFields>
  <rowItems count="1">
    <i>
      <x/>
    </i>
  </rowItems>
  <colFields count="1">
    <field x="4"/>
  </colFields>
  <colItems count="4">
    <i>
      <x/>
    </i>
    <i>
      <x v="1"/>
    </i>
    <i>
      <x v="2"/>
    </i>
    <i>
      <x v="3"/>
    </i>
  </colItems>
  <dataFields count="1">
    <dataField name="Montants" fld="3" baseField="0" baseItem="0"/>
  </dataFields>
  <pivotTableStyleInfo name="PivotStyleMedium10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3" totalsRowShown="0" headerRowDxfId="2">
  <autoFilter ref="A1:E13"/>
  <tableColumns count="5">
    <tableColumn id="1" name="réf client"/>
    <tableColumn id="2" name="type document"/>
    <tableColumn id="3" name="numéro document"/>
    <tableColumn id="4" name="montant"/>
    <tableColumn id="5" name="Commen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:M2" totalsRowShown="0" headerRowDxfId="1">
  <autoFilter ref="I1:M2"/>
  <tableColumns count="5">
    <tableColumn id="1" name="Ref client"/>
    <tableColumn id="2" name="Effet en portefeuille">
      <calculatedColumnFormula>SUMIFS(Tableau1[[montant]:[montant]],Tableau1[[réf client]:[réf client]],Tableau2[[#This Row],[Ref client]:[Ref client]],Tableau1[[Commentaire]:[Commentaire]],Tableau2[[#Headers],[Effet en portefeuille]])</calculatedColumnFormula>
    </tableColumn>
    <tableColumn id="3" name="contre partie Effet">
      <calculatedColumnFormula>SUMIFS(Tableau1[[montant]:[montant]],Tableau1[[réf client]:[réf client]],Tableau2[[#This Row],[Ref client]:[Ref client]],Tableau1[[Commentaire]:[Commentaire]],Tableau2[[#Headers],[contre partie Effet]])</calculatedColumnFormula>
    </tableColumn>
    <tableColumn id="4" name="Effet lettré">
      <calculatedColumnFormula>SUMIFS(Tableau1[[montant]:[montant]],Tableau1[[réf client]:[réf client]],Tableau2[[#This Row],[Ref client]:[Ref client]],Tableau1[[Commentaire]:[Commentaire]],Tableau2[[#Headers],[Effet lettré]])</calculatedColumnFormula>
    </tableColumn>
    <tableColumn id="5" name="effet non lettré">
      <calculatedColumnFormula>SUMIFS(Tableau1[[montant]:[montant]],Tableau1[[réf client]:[réf client]],Tableau2[[#This Row],[Ref client]:[Ref client]],Tableau1[[Commentaire]:[Commentaire]],Tableau2[[#Headers],[effet non lettré]])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showGridLines="0" tabSelected="1" workbookViewId="0">
      <selection activeCell="J15" sqref="J15"/>
    </sheetView>
  </sheetViews>
  <sheetFormatPr baseColWidth="10" defaultRowHeight="15" x14ac:dyDescent="0.25"/>
  <cols>
    <col min="2" max="2" width="16.5703125" customWidth="1"/>
    <col min="3" max="3" width="19.5703125" customWidth="1"/>
    <col min="5" max="5" width="19.28515625" bestFit="1" customWidth="1"/>
    <col min="9" max="9" width="21" customWidth="1"/>
    <col min="10" max="10" width="19.7109375" customWidth="1"/>
    <col min="11" max="11" width="17.5703125" customWidth="1"/>
    <col min="12" max="12" width="11" customWidth="1"/>
    <col min="13" max="13" width="14.85546875" customWidth="1"/>
    <col min="14" max="14" width="12.5703125" customWidth="1"/>
    <col min="15" max="15" width="12.5703125" bestFit="1" customWidth="1"/>
  </cols>
  <sheetData>
    <row r="1" spans="1:13" s="2" customFormat="1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7</v>
      </c>
      <c r="I1" s="3" t="s">
        <v>15</v>
      </c>
      <c r="J1" s="3" t="s">
        <v>9</v>
      </c>
      <c r="K1" s="3" t="s">
        <v>13</v>
      </c>
      <c r="L1" s="3" t="s">
        <v>16</v>
      </c>
      <c r="M1" s="3" t="s">
        <v>14</v>
      </c>
    </row>
    <row r="2" spans="1:13" x14ac:dyDescent="0.25">
      <c r="A2">
        <v>123456</v>
      </c>
      <c r="B2" t="s">
        <v>4</v>
      </c>
      <c r="C2">
        <v>1565</v>
      </c>
      <c r="D2">
        <v>3000</v>
      </c>
      <c r="I2">
        <v>123456</v>
      </c>
      <c r="J2">
        <f>SUMIFS(Tableau1[[montant]:[montant]],Tableau1[[réf client]:[réf client]],Tableau2[[#This Row],[Ref client]:[Ref client]],Tableau1[[Commentaire]:[Commentaire]],Tableau2[[#Headers],[Effet en portefeuille]])</f>
        <v>-7000</v>
      </c>
      <c r="K2">
        <f>SUMIFS(Tableau1[[montant]:[montant]],Tableau1[[réf client]:[réf client]],Tableau2[[#This Row],[Ref client]:[Ref client]],Tableau1[[Commentaire]:[Commentaire]],Tableau2[[#Headers],[contre partie Effet]])</f>
        <v>7000</v>
      </c>
      <c r="L2">
        <f>SUMIFS(Tableau1[[montant]:[montant]],Tableau1[[réf client]:[réf client]],Tableau2[[#This Row],[Ref client]:[Ref client]],Tableau1[[Commentaire]:[Commentaire]],Tableau2[[#Headers],[Effet lettré]])</f>
        <v>3500</v>
      </c>
      <c r="M2">
        <f>SUMIFS(Tableau1[[montant]:[montant]],Tableau1[[réf client]:[réf client]],Tableau2[[#This Row],[Ref client]:[Ref client]],Tableau1[[Commentaire]:[Commentaire]],Tableau2[[#Headers],[effet non lettré]])</f>
        <v>-10000</v>
      </c>
    </row>
    <row r="3" spans="1:13" x14ac:dyDescent="0.25">
      <c r="A3">
        <v>123456</v>
      </c>
      <c r="B3" t="s">
        <v>4</v>
      </c>
      <c r="C3">
        <v>1597</v>
      </c>
      <c r="D3">
        <v>2000</v>
      </c>
    </row>
    <row r="4" spans="1:13" ht="15.75" x14ac:dyDescent="0.25">
      <c r="A4">
        <v>123456</v>
      </c>
      <c r="B4" t="s">
        <v>5</v>
      </c>
      <c r="C4">
        <v>1234</v>
      </c>
      <c r="D4">
        <v>-200</v>
      </c>
      <c r="G4" s="1" t="s">
        <v>12</v>
      </c>
      <c r="H4" s="1"/>
    </row>
    <row r="5" spans="1:13" x14ac:dyDescent="0.25">
      <c r="A5">
        <v>123456</v>
      </c>
      <c r="B5" t="s">
        <v>6</v>
      </c>
      <c r="C5">
        <v>1591</v>
      </c>
      <c r="D5">
        <v>2000</v>
      </c>
      <c r="E5" t="s">
        <v>8</v>
      </c>
    </row>
    <row r="6" spans="1:13" x14ac:dyDescent="0.25">
      <c r="A6">
        <v>123456</v>
      </c>
      <c r="B6" t="s">
        <v>6</v>
      </c>
      <c r="C6">
        <v>1591</v>
      </c>
      <c r="D6">
        <v>-2000</v>
      </c>
      <c r="E6" t="s">
        <v>9</v>
      </c>
    </row>
    <row r="7" spans="1:13" x14ac:dyDescent="0.25">
      <c r="A7">
        <v>123456</v>
      </c>
      <c r="B7" t="s">
        <v>6</v>
      </c>
      <c r="C7">
        <v>1258</v>
      </c>
      <c r="D7">
        <v>3000</v>
      </c>
      <c r="E7" t="s">
        <v>10</v>
      </c>
      <c r="I7" t="s">
        <v>20</v>
      </c>
    </row>
    <row r="8" spans="1:13" x14ac:dyDescent="0.25">
      <c r="A8">
        <v>123456</v>
      </c>
      <c r="B8" t="s">
        <v>5</v>
      </c>
      <c r="C8">
        <v>1255</v>
      </c>
      <c r="D8">
        <v>-350</v>
      </c>
    </row>
    <row r="9" spans="1:13" x14ac:dyDescent="0.25">
      <c r="A9">
        <v>123456</v>
      </c>
      <c r="B9" t="s">
        <v>4</v>
      </c>
      <c r="C9">
        <v>4869</v>
      </c>
      <c r="D9">
        <v>5000</v>
      </c>
      <c r="I9" s="4" t="s">
        <v>19</v>
      </c>
      <c r="J9" s="4" t="s">
        <v>18</v>
      </c>
    </row>
    <row r="10" spans="1:13" x14ac:dyDescent="0.25">
      <c r="A10">
        <v>123456</v>
      </c>
      <c r="B10" t="s">
        <v>6</v>
      </c>
      <c r="C10">
        <v>1478</v>
      </c>
      <c r="D10">
        <v>500</v>
      </c>
      <c r="E10" t="s">
        <v>10</v>
      </c>
      <c r="I10" s="4" t="s">
        <v>17</v>
      </c>
      <c r="J10" t="s">
        <v>9</v>
      </c>
      <c r="K10" t="s">
        <v>8</v>
      </c>
      <c r="L10" t="s">
        <v>10</v>
      </c>
      <c r="M10" t="s">
        <v>11</v>
      </c>
    </row>
    <row r="11" spans="1:13" x14ac:dyDescent="0.25">
      <c r="A11">
        <v>123456</v>
      </c>
      <c r="B11" t="s">
        <v>6</v>
      </c>
      <c r="C11">
        <v>1587</v>
      </c>
      <c r="D11">
        <v>-5000</v>
      </c>
      <c r="E11" t="s">
        <v>9</v>
      </c>
      <c r="I11" s="5">
        <v>123456</v>
      </c>
      <c r="J11" s="6">
        <v>-7000</v>
      </c>
      <c r="K11" s="6">
        <v>7000</v>
      </c>
      <c r="L11" s="6">
        <v>3500</v>
      </c>
      <c r="M11" s="6">
        <v>-10000</v>
      </c>
    </row>
    <row r="12" spans="1:13" x14ac:dyDescent="0.25">
      <c r="A12">
        <v>123456</v>
      </c>
      <c r="B12" t="s">
        <v>6</v>
      </c>
      <c r="C12">
        <v>1587</v>
      </c>
      <c r="D12">
        <v>5000</v>
      </c>
      <c r="E12" t="s">
        <v>8</v>
      </c>
    </row>
    <row r="13" spans="1:13" x14ac:dyDescent="0.25">
      <c r="A13">
        <v>123456</v>
      </c>
      <c r="B13" t="s">
        <v>6</v>
      </c>
      <c r="C13">
        <v>1527</v>
      </c>
      <c r="D13">
        <v>-10000</v>
      </c>
      <c r="E13" t="s">
        <v>11</v>
      </c>
    </row>
  </sheetData>
  <conditionalFormatting sqref="C1:C1048576">
    <cfRule type="duplicateValues" dxfId="0" priority="1"/>
  </conditionalFormatting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jadouri</dc:creator>
  <cp:lastModifiedBy>CA</cp:lastModifiedBy>
  <dcterms:created xsi:type="dcterms:W3CDTF">2017-07-14T21:40:41Z</dcterms:created>
  <dcterms:modified xsi:type="dcterms:W3CDTF">2017-07-14T22:56:45Z</dcterms:modified>
</cp:coreProperties>
</file>